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5D24CFB5-8A39-45FF-958D-410B9CE56255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Menu" sheetId="15" r:id="rId1"/>
    <sheet name="Settings" sheetId="6" r:id="rId2"/>
    <sheet name="Database" sheetId="10" r:id="rId3"/>
    <sheet name="List" sheetId="14" r:id="rId4"/>
    <sheet name="Form" sheetId="7" r:id="rId5"/>
    <sheet name="Dashboard" sheetId="16" r:id="rId6"/>
    <sheet name="Calc" sheetId="12" state="hidden" r:id="rId7"/>
  </sheets>
  <definedNames>
    <definedName name="_xlchart.v1.0" hidden="1">Calc!$CO$54:$CO$59</definedName>
    <definedName name="_xlchart.v1.1" hidden="1">Calc!$CP$54:$CP$59</definedName>
    <definedName name="connector">Calc!$CW$11</definedName>
    <definedName name="DateHeaders">Calc!$BJ$7:$BO$7</definedName>
    <definedName name="DateTable">Calc!$BJ$8:$BO$26</definedName>
    <definedName name="desc">Calc!$CY$11</definedName>
    <definedName name="EduLevels">IFERROR(OFFSET(Calc!$CO$44,0,0,Calc!$CO$50,1),"")</definedName>
    <definedName name="EduLevelsMax">IFERROR(OFFSET(Calc!$CQ$44,0,0,Calc!$CO$50,1),"")</definedName>
    <definedName name="EduLevelsNumb">IFERROR(OFFSET(Calc!$CR$44,0,0,Calc!$CO$50,1),"")</definedName>
    <definedName name="filter1">Calc!$DH$8:$DH$26</definedName>
    <definedName name="filter2">Calc!$DK$8:$DK$26</definedName>
    <definedName name="filter3">Calc!$DN$8:$DN$26</definedName>
    <definedName name="filter4">Calc!$DQ$8:$DQ$26</definedName>
    <definedName name="GenderNames">IFERROR(OFFSET(Calc!$CO$25,0,0,Calc!$CO$29,1),"")</definedName>
    <definedName name="GenderNumb">IFERROR(OFFSET(Calc!$CQ$25,0,0,Calc!$CO$29,1),"")</definedName>
    <definedName name="Headers">Calc!$D$7:$AV$7</definedName>
    <definedName name="HeadingNumb">Calc!$BR$53</definedName>
    <definedName name="HiringSources">IFERROR(OFFSET(Calc!$CO$62,0,0,Calc!$CO$68,1),"")</definedName>
    <definedName name="HiringSourcesNumb">IFERROR(OFFSET(Calc!$CQ$62,0,0,Calc!$CO$68,1),"")</definedName>
    <definedName name="MainTable">Calc!$D$8:$AV$26</definedName>
    <definedName name="Maritals">IFERROR(OFFSET(Calc!$CO$73,0,0,Calc!$CO$77,1),"")</definedName>
    <definedName name="MaritalsNumb">IFERROR(OFFSET(Calc!$CP$73,0,0,Calc!$CO$77,1),"")</definedName>
    <definedName name="months">Calc!$CU$11:$CU$22</definedName>
    <definedName name="order">Calc!$CX$11</definedName>
    <definedName name="_xlnm.Print_Area" localSheetId="5">Dashboard!$B$2:$L$40</definedName>
    <definedName name="_xlnm.Print_Area" localSheetId="2">PrntDatabase</definedName>
    <definedName name="_xlnm.Print_Area" localSheetId="4">PrntForm</definedName>
    <definedName name="_xlnm.Print_Area" localSheetId="3">PrntList</definedName>
    <definedName name="_xlnm.Print_Area" localSheetId="0">Menu!$B$2:$M$31</definedName>
    <definedName name="_xlnm.Print_Area" localSheetId="1">Settings!$B$2:$L$43</definedName>
    <definedName name="_xlnm.Print_Titles" localSheetId="5">Dashboard!$6:$6</definedName>
    <definedName name="_xlnm.Print_Titles" localSheetId="4">Form!$6:$6</definedName>
    <definedName name="_xlnm.Print_Titles" localSheetId="3">List!$5:$5</definedName>
    <definedName name="PrntDatabase">OFFSET(Database!$B$6,0,0,Calc!$DU$114,Calc!$DU$113)</definedName>
    <definedName name="PrntForm">OFFSET(Form!$C$6,0,0,Calc!$DU$8-5,6)</definedName>
    <definedName name="PrntList">OFFSET(List!$B$5,0,Calc!$DU$108,Calc!$DU$106,Calc!$DU$107)</definedName>
    <definedName name="Status">IFERROR(OFFSET(Calc!$CO$81,0,0,Calc!$CO$87,1),"")</definedName>
    <definedName name="StatusNumb">IFERROR(OFFSET(Calc!$CQ$81,0,0,Calc!$CO$87,1),"")</definedName>
    <definedName name="TermReasons">IFERROR(OFFSET(Calc!$CO$34,0,0,Calc!$CO$40,1),"")</definedName>
    <definedName name="TermReasonsNumb">IFERROR(OFFSET(Calc!$CP$34,0,0,Calc!$CO$40,1),"")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P10" i="12" l="1" a="1"/>
  <c r="CP10" i="12" s="1"/>
  <c r="CP9" i="12" a="1"/>
  <c r="CP9" i="12" s="1"/>
  <c r="CP86" i="12"/>
  <c r="CP85" i="12"/>
  <c r="CP84" i="12"/>
  <c r="CP76" i="12"/>
  <c r="CP67" i="12"/>
  <c r="CP66" i="12"/>
  <c r="CP49" i="12"/>
  <c r="CP48" i="12"/>
  <c r="CP39" i="12"/>
  <c r="CP38" i="12"/>
  <c r="CP37" i="12"/>
  <c r="CP28" i="12"/>
  <c r="BR16" i="12"/>
  <c r="C22" i="16"/>
  <c r="C18" i="16"/>
  <c r="C6" i="7" l="1"/>
  <c r="CO22" i="12"/>
  <c r="CO21" i="12"/>
  <c r="CO20" i="12"/>
  <c r="CO19" i="12"/>
  <c r="CO18" i="12"/>
  <c r="CO17" i="12"/>
  <c r="CF26" i="12" l="1"/>
  <c r="CE26" i="12"/>
  <c r="CF25" i="12"/>
  <c r="CE25" i="12"/>
  <c r="CF24" i="12"/>
  <c r="CE24" i="12"/>
  <c r="CF23" i="12"/>
  <c r="CE23" i="12"/>
  <c r="CF22" i="12"/>
  <c r="CE22" i="12"/>
  <c r="CF21" i="12"/>
  <c r="CE21" i="12"/>
  <c r="CF20" i="12"/>
  <c r="CE20" i="12"/>
  <c r="CF19" i="12"/>
  <c r="CE19" i="12"/>
  <c r="CF18" i="12"/>
  <c r="CE18" i="12"/>
  <c r="CF17" i="12"/>
  <c r="CE17" i="12"/>
  <c r="CF16" i="12"/>
  <c r="CE16" i="12"/>
  <c r="CF15" i="12"/>
  <c r="CE15" i="12"/>
  <c r="CF14" i="12"/>
  <c r="CE14" i="12"/>
  <c r="CF13" i="12"/>
  <c r="CE13" i="12"/>
  <c r="CF12" i="12"/>
  <c r="CE12" i="12"/>
  <c r="CF11" i="12"/>
  <c r="CE11" i="12"/>
  <c r="CF10" i="12"/>
  <c r="CE10" i="12"/>
  <c r="CF9" i="12"/>
  <c r="CE9" i="12"/>
  <c r="AV7" i="12" l="1"/>
  <c r="AU7" i="12"/>
  <c r="AT7" i="12"/>
  <c r="AS7" i="12"/>
  <c r="AR7" i="12"/>
  <c r="AQ7" i="12"/>
  <c r="AP7" i="12"/>
  <c r="AO7" i="12"/>
  <c r="AN7" i="12"/>
  <c r="AM7" i="12"/>
  <c r="AL7" i="12"/>
  <c r="AK7" i="12"/>
  <c r="AJ7" i="12"/>
  <c r="AI7" i="12"/>
  <c r="AH7" i="12"/>
  <c r="AG7" i="12"/>
  <c r="AF7" i="12"/>
  <c r="AE7" i="12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DU110" i="12" s="1"/>
  <c r="EJ8" i="12"/>
  <c r="EK8" i="12"/>
  <c r="EL8" i="12"/>
  <c r="EM8" i="12"/>
  <c r="DU107" i="12"/>
  <c r="CF8" i="12"/>
  <c r="CE8" i="12"/>
  <c r="BX7" i="12"/>
  <c r="BW7" i="12"/>
  <c r="BV7" i="12"/>
  <c r="BU7" i="12"/>
  <c r="AV26" i="12"/>
  <c r="AU26" i="12"/>
  <c r="AT26" i="12"/>
  <c r="AS26" i="12"/>
  <c r="AR26" i="12"/>
  <c r="AQ26" i="12"/>
  <c r="AP26" i="12"/>
  <c r="AO26" i="12"/>
  <c r="AN26" i="12"/>
  <c r="AM26" i="12"/>
  <c r="AL26" i="12"/>
  <c r="AK26" i="12"/>
  <c r="AJ26" i="12"/>
  <c r="AI26" i="12"/>
  <c r="AH26" i="12"/>
  <c r="AG26" i="12"/>
  <c r="CG26" i="12" s="1"/>
  <c r="AF26" i="12"/>
  <c r="AE26" i="12"/>
  <c r="AD26" i="12"/>
  <c r="AC26" i="12"/>
  <c r="AB26" i="12"/>
  <c r="AA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AV25" i="12"/>
  <c r="AU25" i="12"/>
  <c r="AT25" i="12"/>
  <c r="AS25" i="12"/>
  <c r="AR25" i="12"/>
  <c r="AQ25" i="12"/>
  <c r="AP25" i="12"/>
  <c r="AO25" i="12"/>
  <c r="AN25" i="12"/>
  <c r="AM25" i="12"/>
  <c r="AL25" i="12"/>
  <c r="AK25" i="12"/>
  <c r="AJ25" i="12"/>
  <c r="AI25" i="12"/>
  <c r="AH25" i="12"/>
  <c r="AG25" i="12"/>
  <c r="CG25" i="12" s="1"/>
  <c r="AF25" i="12"/>
  <c r="AE25" i="12"/>
  <c r="AD25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AV24" i="12"/>
  <c r="AU24" i="12"/>
  <c r="AT24" i="12"/>
  <c r="AS24" i="12"/>
  <c r="AR24" i="12"/>
  <c r="AQ24" i="12"/>
  <c r="AP24" i="12"/>
  <c r="AO24" i="12"/>
  <c r="AN24" i="12"/>
  <c r="AM24" i="12"/>
  <c r="AL24" i="12"/>
  <c r="AK24" i="12"/>
  <c r="AJ24" i="12"/>
  <c r="AI24" i="12"/>
  <c r="AH24" i="12"/>
  <c r="AG24" i="12"/>
  <c r="CG24" i="12" s="1"/>
  <c r="AF24" i="12"/>
  <c r="AE24" i="12"/>
  <c r="AD24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AV23" i="12"/>
  <c r="AU23" i="12"/>
  <c r="AT23" i="12"/>
  <c r="AS23" i="12"/>
  <c r="AR23" i="12"/>
  <c r="AQ23" i="12"/>
  <c r="AP23" i="12"/>
  <c r="AO23" i="12"/>
  <c r="AN23" i="12"/>
  <c r="AM23" i="12"/>
  <c r="AL23" i="12"/>
  <c r="AK23" i="12"/>
  <c r="AJ23" i="12"/>
  <c r="AI23" i="12"/>
  <c r="AH23" i="12"/>
  <c r="AG23" i="12"/>
  <c r="CG23" i="12" s="1"/>
  <c r="AF23" i="12"/>
  <c r="AE23" i="12"/>
  <c r="AD23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AV22" i="12"/>
  <c r="AU22" i="12"/>
  <c r="AT22" i="12"/>
  <c r="AS22" i="12"/>
  <c r="AR22" i="12"/>
  <c r="AQ22" i="12"/>
  <c r="AP22" i="12"/>
  <c r="AO22" i="12"/>
  <c r="AN22" i="12"/>
  <c r="AM22" i="12"/>
  <c r="AL22" i="12"/>
  <c r="AK22" i="12"/>
  <c r="AJ22" i="12"/>
  <c r="AI22" i="12"/>
  <c r="AH22" i="12"/>
  <c r="AG22" i="12"/>
  <c r="CG22" i="12" s="1"/>
  <c r="AF22" i="12"/>
  <c r="AE22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AV21" i="12"/>
  <c r="AU21" i="12"/>
  <c r="AT21" i="12"/>
  <c r="AS21" i="12"/>
  <c r="AR21" i="12"/>
  <c r="AQ21" i="12"/>
  <c r="AP21" i="12"/>
  <c r="AO21" i="12"/>
  <c r="AN21" i="12"/>
  <c r="AM21" i="12"/>
  <c r="AL21" i="12"/>
  <c r="AK21" i="12"/>
  <c r="AJ21" i="12"/>
  <c r="AI21" i="12"/>
  <c r="AH21" i="12"/>
  <c r="AG21" i="12"/>
  <c r="CG21" i="12" s="1"/>
  <c r="AF21" i="12"/>
  <c r="AE21" i="12"/>
  <c r="AD21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AV20" i="12"/>
  <c r="AU20" i="12"/>
  <c r="AT20" i="12"/>
  <c r="AS20" i="12"/>
  <c r="AR20" i="12"/>
  <c r="AQ20" i="12"/>
  <c r="AP20" i="12"/>
  <c r="AO20" i="12"/>
  <c r="AN20" i="12"/>
  <c r="AM20" i="12"/>
  <c r="AL20" i="12"/>
  <c r="AK20" i="12"/>
  <c r="AJ20" i="12"/>
  <c r="AI20" i="12"/>
  <c r="AH20" i="12"/>
  <c r="AG20" i="12"/>
  <c r="CG20" i="12" s="1"/>
  <c r="AF20" i="12"/>
  <c r="AE20" i="12"/>
  <c r="AD20" i="12"/>
  <c r="AC20" i="12"/>
  <c r="AB20" i="12"/>
  <c r="AA20" i="12"/>
  <c r="Z20" i="12"/>
  <c r="Y20" i="12"/>
  <c r="X20" i="12"/>
  <c r="W20" i="12"/>
  <c r="V20" i="12"/>
  <c r="U20" i="12"/>
  <c r="T20" i="12"/>
  <c r="S20" i="12"/>
  <c r="R20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AV19" i="12"/>
  <c r="AU19" i="12"/>
  <c r="AT19" i="12"/>
  <c r="AS19" i="12"/>
  <c r="AR19" i="12"/>
  <c r="AQ19" i="12"/>
  <c r="AP19" i="12"/>
  <c r="AO19" i="12"/>
  <c r="AN19" i="12"/>
  <c r="AM19" i="12"/>
  <c r="AL19" i="12"/>
  <c r="AK19" i="12"/>
  <c r="AJ19" i="12"/>
  <c r="AI19" i="12"/>
  <c r="AH19" i="12"/>
  <c r="AG19" i="12"/>
  <c r="CG19" i="12" s="1"/>
  <c r="AF19" i="12"/>
  <c r="AE19" i="12"/>
  <c r="AD19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AV18" i="12"/>
  <c r="AU18" i="12"/>
  <c r="AT18" i="12"/>
  <c r="AS18" i="12"/>
  <c r="AR18" i="12"/>
  <c r="AQ18" i="12"/>
  <c r="AP18" i="12"/>
  <c r="AO18" i="12"/>
  <c r="AN18" i="12"/>
  <c r="AM18" i="12"/>
  <c r="AL18" i="12"/>
  <c r="AK18" i="12"/>
  <c r="AJ18" i="12"/>
  <c r="AI18" i="12"/>
  <c r="AH18" i="12"/>
  <c r="AG18" i="12"/>
  <c r="CG18" i="12" s="1"/>
  <c r="AF18" i="12"/>
  <c r="AE18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AV17" i="12"/>
  <c r="AU17" i="12"/>
  <c r="AT17" i="12"/>
  <c r="AS17" i="12"/>
  <c r="AR17" i="12"/>
  <c r="AQ17" i="12"/>
  <c r="AP17" i="12"/>
  <c r="AO17" i="12"/>
  <c r="AN17" i="12"/>
  <c r="AM17" i="12"/>
  <c r="AL17" i="12"/>
  <c r="AK17" i="12"/>
  <c r="AJ17" i="12"/>
  <c r="AI17" i="12"/>
  <c r="AH17" i="12"/>
  <c r="AG17" i="12"/>
  <c r="CG17" i="12" s="1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AV16" i="12"/>
  <c r="AU16" i="12"/>
  <c r="AT16" i="12"/>
  <c r="AS16" i="12"/>
  <c r="AR16" i="12"/>
  <c r="AQ16" i="12"/>
  <c r="AP16" i="12"/>
  <c r="AO16" i="12"/>
  <c r="AN16" i="12"/>
  <c r="AM16" i="12"/>
  <c r="AL16" i="12"/>
  <c r="AK16" i="12"/>
  <c r="AJ16" i="12"/>
  <c r="AI16" i="12"/>
  <c r="AH16" i="12"/>
  <c r="AG16" i="12"/>
  <c r="CG16" i="12" s="1"/>
  <c r="AF16" i="12"/>
  <c r="AE16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AV15" i="12"/>
  <c r="AU15" i="12"/>
  <c r="AT15" i="12"/>
  <c r="AS15" i="12"/>
  <c r="AR15" i="12"/>
  <c r="AQ15" i="12"/>
  <c r="AP15" i="12"/>
  <c r="AO15" i="12"/>
  <c r="AN15" i="12"/>
  <c r="AM15" i="12"/>
  <c r="AL15" i="12"/>
  <c r="AK15" i="12"/>
  <c r="AJ15" i="12"/>
  <c r="AI15" i="12"/>
  <c r="AH15" i="12"/>
  <c r="AG15" i="12"/>
  <c r="CG15" i="12" s="1"/>
  <c r="AF15" i="12"/>
  <c r="AE15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AV14" i="12"/>
  <c r="AU14" i="12"/>
  <c r="AT14" i="12"/>
  <c r="AS14" i="12"/>
  <c r="AR14" i="12"/>
  <c r="AQ14" i="12"/>
  <c r="AP14" i="12"/>
  <c r="AO14" i="12"/>
  <c r="AN14" i="12"/>
  <c r="AM14" i="12"/>
  <c r="AL14" i="12"/>
  <c r="AK14" i="12"/>
  <c r="AJ14" i="12"/>
  <c r="AI14" i="12"/>
  <c r="AH14" i="12"/>
  <c r="AG14" i="12"/>
  <c r="CG14" i="12" s="1"/>
  <c r="AF14" i="12"/>
  <c r="AE14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AV13" i="12"/>
  <c r="AU13" i="12"/>
  <c r="AT13" i="12"/>
  <c r="AS13" i="12"/>
  <c r="AR13" i="12"/>
  <c r="AQ13" i="12"/>
  <c r="AP13" i="12"/>
  <c r="AO13" i="12"/>
  <c r="AN13" i="12"/>
  <c r="AM13" i="12"/>
  <c r="AL13" i="12"/>
  <c r="AK13" i="12"/>
  <c r="AJ13" i="12"/>
  <c r="AI13" i="12"/>
  <c r="AH13" i="12"/>
  <c r="AG13" i="12"/>
  <c r="CG13" i="12" s="1"/>
  <c r="AF13" i="12"/>
  <c r="AE13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AV12" i="12"/>
  <c r="AU12" i="12"/>
  <c r="AT12" i="12"/>
  <c r="AS12" i="12"/>
  <c r="AR12" i="12"/>
  <c r="AQ12" i="12"/>
  <c r="AP12" i="12"/>
  <c r="AO12" i="12"/>
  <c r="AN12" i="12"/>
  <c r="AM12" i="12"/>
  <c r="AL12" i="12"/>
  <c r="AK12" i="12"/>
  <c r="AJ12" i="12"/>
  <c r="AI12" i="12"/>
  <c r="AH12" i="12"/>
  <c r="AG12" i="12"/>
  <c r="CG12" i="12" s="1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AV11" i="12"/>
  <c r="AU11" i="12"/>
  <c r="AT11" i="12"/>
  <c r="AS11" i="12"/>
  <c r="AR11" i="12"/>
  <c r="AQ11" i="12"/>
  <c r="AP11" i="12"/>
  <c r="AO11" i="12"/>
  <c r="AN11" i="12"/>
  <c r="AM11" i="12"/>
  <c r="AL11" i="12"/>
  <c r="AK11" i="12"/>
  <c r="AJ11" i="12"/>
  <c r="AI11" i="12"/>
  <c r="AH11" i="12"/>
  <c r="AG11" i="12"/>
  <c r="CG11" i="12" s="1"/>
  <c r="AF11" i="12"/>
  <c r="AE11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AV10" i="12"/>
  <c r="AU10" i="12"/>
  <c r="AT10" i="12"/>
  <c r="AS10" i="12"/>
  <c r="AR10" i="12"/>
  <c r="AQ10" i="12"/>
  <c r="AP10" i="12"/>
  <c r="AO10" i="12"/>
  <c r="AN10" i="12"/>
  <c r="AM10" i="12"/>
  <c r="AL10" i="12"/>
  <c r="AK10" i="12"/>
  <c r="AJ10" i="12"/>
  <c r="AI10" i="12"/>
  <c r="AH10" i="12"/>
  <c r="AG10" i="12"/>
  <c r="CG10" i="12" s="1"/>
  <c r="AF10" i="12"/>
  <c r="AE10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AV9" i="12"/>
  <c r="AU9" i="12"/>
  <c r="AT9" i="12"/>
  <c r="AS9" i="12"/>
  <c r="AR9" i="12"/>
  <c r="AQ9" i="12"/>
  <c r="AP9" i="12"/>
  <c r="AO9" i="12"/>
  <c r="AN9" i="12"/>
  <c r="AM9" i="12"/>
  <c r="AL9" i="12"/>
  <c r="AK9" i="12"/>
  <c r="AJ9" i="12"/>
  <c r="AI9" i="12"/>
  <c r="AH9" i="12"/>
  <c r="AG9" i="12"/>
  <c r="CG9" i="12" s="1"/>
  <c r="AF9" i="12"/>
  <c r="AE9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AV8" i="12"/>
  <c r="AU8" i="12"/>
  <c r="AT8" i="12"/>
  <c r="AS8" i="12"/>
  <c r="AR8" i="12"/>
  <c r="AQ8" i="12"/>
  <c r="AP8" i="12"/>
  <c r="AO8" i="12"/>
  <c r="AN8" i="12"/>
  <c r="AM8" i="12"/>
  <c r="AL8" i="12"/>
  <c r="AK8" i="12"/>
  <c r="AJ8" i="12"/>
  <c r="AI8" i="12"/>
  <c r="AH8" i="12"/>
  <c r="AG8" i="12"/>
  <c r="CG8" i="12" s="1"/>
  <c r="AF8" i="12"/>
  <c r="AE8" i="12"/>
  <c r="AD8" i="12"/>
  <c r="AC8" i="12"/>
  <c r="AB8" i="12"/>
  <c r="AA8" i="12"/>
  <c r="Z8" i="12"/>
  <c r="Y8" i="12"/>
  <c r="X8" i="12"/>
  <c r="W8" i="12"/>
  <c r="V8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DT62" i="12"/>
  <c r="DT61" i="12"/>
  <c r="DT60" i="12"/>
  <c r="DT59" i="12"/>
  <c r="DT58" i="12"/>
  <c r="DT57" i="12"/>
  <c r="DT56" i="12"/>
  <c r="DT55" i="12"/>
  <c r="DT54" i="12"/>
  <c r="DT53" i="12"/>
  <c r="DT52" i="12"/>
  <c r="DT51" i="12"/>
  <c r="DT50" i="12"/>
  <c r="DT49" i="12"/>
  <c r="DT48" i="12"/>
  <c r="DT47" i="12"/>
  <c r="DT46" i="12"/>
  <c r="DT45" i="12"/>
  <c r="DT44" i="12"/>
  <c r="DT43" i="12"/>
  <c r="DT42" i="12"/>
  <c r="DT41" i="12"/>
  <c r="DT40" i="12"/>
  <c r="DT39" i="12"/>
  <c r="DT38" i="12"/>
  <c r="DT37" i="12"/>
  <c r="DT36" i="12"/>
  <c r="DT35" i="12"/>
  <c r="DT34" i="12"/>
  <c r="DT33" i="12"/>
  <c r="DT32" i="12"/>
  <c r="DT31" i="12"/>
  <c r="DT30" i="12"/>
  <c r="DT29" i="12"/>
  <c r="DT28" i="12"/>
  <c r="DT27" i="12"/>
  <c r="DT26" i="12"/>
  <c r="DT25" i="12"/>
  <c r="DT24" i="12"/>
  <c r="DT23" i="12"/>
  <c r="DT22" i="12"/>
  <c r="DT21" i="12"/>
  <c r="DT20" i="12"/>
  <c r="DT19" i="12"/>
  <c r="DT18" i="12"/>
  <c r="DT17" i="12"/>
  <c r="DT16" i="12"/>
  <c r="DT15" i="12"/>
  <c r="DT14" i="12"/>
  <c r="DT13" i="12"/>
  <c r="DT12" i="12"/>
  <c r="DT11" i="12"/>
  <c r="DT10" i="12"/>
  <c r="CP34" i="12" l="1"/>
  <c r="CP27" i="12"/>
  <c r="BD6" i="12"/>
  <c r="BG6" i="12"/>
  <c r="BH6" i="12"/>
  <c r="BE6" i="12"/>
  <c r="BF6" i="12"/>
  <c r="EM9" i="12"/>
  <c r="EM10" i="12" s="1"/>
  <c r="BI6" i="12"/>
  <c r="EL9" i="12"/>
  <c r="EL10" i="12" s="1"/>
  <c r="EK9" i="12"/>
  <c r="EK10" i="12" s="1"/>
  <c r="BY5" i="12"/>
  <c r="EJ9" i="12"/>
  <c r="BU9" i="12"/>
  <c r="BX11" i="12"/>
  <c r="BU13" i="12"/>
  <c r="BU23" i="12"/>
  <c r="BU19" i="12"/>
  <c r="BU15" i="12"/>
  <c r="BU11" i="12"/>
  <c r="BU26" i="12"/>
  <c r="BU22" i="12"/>
  <c r="BU18" i="12"/>
  <c r="BU14" i="12"/>
  <c r="BU10" i="12"/>
  <c r="BU25" i="12"/>
  <c r="BU24" i="12"/>
  <c r="BU20" i="12"/>
  <c r="BU16" i="12"/>
  <c r="BU12" i="12"/>
  <c r="BU8" i="12"/>
  <c r="BX15" i="12"/>
  <c r="BU17" i="12"/>
  <c r="BX19" i="12"/>
  <c r="BX26" i="12"/>
  <c r="BX22" i="12"/>
  <c r="BX18" i="12"/>
  <c r="BX14" i="12"/>
  <c r="BX10" i="12"/>
  <c r="BX25" i="12"/>
  <c r="BX21" i="12"/>
  <c r="BX17" i="12"/>
  <c r="BX13" i="12"/>
  <c r="BX9" i="12"/>
  <c r="BX24" i="12"/>
  <c r="BX20" i="12"/>
  <c r="BX16" i="12"/>
  <c r="BX12" i="12"/>
  <c r="BX8" i="12"/>
  <c r="BU21" i="12"/>
  <c r="BX23" i="12"/>
  <c r="BC6" i="12"/>
  <c r="EA8" i="12"/>
  <c r="EA17" i="12"/>
  <c r="EA16" i="12"/>
  <c r="EA15" i="12"/>
  <c r="EA14" i="12"/>
  <c r="EA13" i="12"/>
  <c r="EA12" i="12"/>
  <c r="EA11" i="12"/>
  <c r="EA10" i="12"/>
  <c r="EA9" i="12"/>
  <c r="EJ10" i="12" l="1"/>
  <c r="BR52" i="12"/>
  <c r="BR51" i="12"/>
  <c r="BR50" i="12"/>
  <c r="BR49" i="12"/>
  <c r="BR48" i="12"/>
  <c r="BR47" i="12"/>
  <c r="BR46" i="12"/>
  <c r="BR45" i="12"/>
  <c r="BR44" i="12"/>
  <c r="BR43" i="12"/>
  <c r="BR42" i="12"/>
  <c r="BR41" i="12"/>
  <c r="BR40" i="12"/>
  <c r="BR39" i="12"/>
  <c r="BR38" i="12"/>
  <c r="BR37" i="12"/>
  <c r="BR36" i="12"/>
  <c r="BR35" i="12"/>
  <c r="BR34" i="12"/>
  <c r="BR33" i="12"/>
  <c r="BR32" i="12"/>
  <c r="BR31" i="12"/>
  <c r="BR30" i="12"/>
  <c r="BR29" i="12"/>
  <c r="BR28" i="12"/>
  <c r="BR27" i="12"/>
  <c r="BR26" i="12"/>
  <c r="BR25" i="12"/>
  <c r="BR24" i="12"/>
  <c r="BR23" i="12"/>
  <c r="BR22" i="12"/>
  <c r="BR21" i="12"/>
  <c r="BR20" i="12"/>
  <c r="BR19" i="12"/>
  <c r="BR18" i="12"/>
  <c r="BR17" i="12"/>
  <c r="BR15" i="12"/>
  <c r="BR14" i="12"/>
  <c r="BR13" i="12"/>
  <c r="BR12" i="12"/>
  <c r="BR11" i="12"/>
  <c r="BR10" i="12"/>
  <c r="BR9" i="12"/>
  <c r="BR8" i="12"/>
  <c r="DU108" i="12"/>
  <c r="DU114" i="12"/>
  <c r="DU113" i="12"/>
  <c r="BR53" i="12" l="1"/>
  <c r="EG8" i="12" s="1"/>
  <c r="EO10" i="12" l="1"/>
  <c r="EO9" i="12"/>
  <c r="EO11" i="12"/>
  <c r="EO8" i="12"/>
  <c r="EE8" i="12"/>
  <c r="EH8" i="12"/>
  <c r="EF8" i="12"/>
  <c r="EI8" i="12"/>
  <c r="ED8" i="12"/>
  <c r="A16" i="14"/>
  <c r="A13" i="14"/>
  <c r="A10" i="14"/>
  <c r="DZ22" i="12" l="1"/>
  <c r="AV5" i="12"/>
  <c r="AU5" i="12"/>
  <c r="AT5" i="12"/>
  <c r="AS5" i="12"/>
  <c r="AR5" i="12"/>
  <c r="AQ5" i="12"/>
  <c r="AP5" i="12"/>
  <c r="AO5" i="12"/>
  <c r="BO7" i="12"/>
  <c r="BN7" i="12"/>
  <c r="BM7" i="12"/>
  <c r="BL7" i="12"/>
  <c r="BK7" i="12"/>
  <c r="BJ7" i="12"/>
  <c r="H53" i="7" l="1"/>
  <c r="H42" i="7"/>
  <c r="H51" i="7"/>
  <c r="E49" i="7"/>
  <c r="H47" i="7"/>
  <c r="E27" i="7"/>
  <c r="E52" i="7"/>
  <c r="H50" i="7"/>
  <c r="E24" i="7"/>
  <c r="H59" i="7"/>
  <c r="E9" i="7"/>
  <c r="E39" i="7"/>
  <c r="E43" i="7"/>
  <c r="H52" i="7"/>
  <c r="H57" i="7"/>
  <c r="H58" i="7"/>
  <c r="H20" i="7"/>
  <c r="E33" i="7"/>
  <c r="H44" i="7"/>
  <c r="E51" i="7"/>
  <c r="H29" i="7"/>
  <c r="H55" i="7"/>
  <c r="E47" i="7"/>
  <c r="E46" i="7"/>
  <c r="E42" i="7"/>
  <c r="H36" i="7"/>
  <c r="H40" i="7"/>
  <c r="E55" i="7"/>
  <c r="E45" i="7"/>
  <c r="H14" i="7"/>
  <c r="E54" i="7"/>
  <c r="H46" i="7"/>
  <c r="E50" i="7"/>
  <c r="H19" i="7"/>
  <c r="H27" i="7"/>
  <c r="H49" i="7"/>
  <c r="E53" i="7"/>
  <c r="H60" i="7"/>
  <c r="H13" i="7"/>
  <c r="H54" i="7"/>
  <c r="E58" i="7"/>
  <c r="H39" i="7"/>
  <c r="E20" i="7"/>
  <c r="E48" i="7"/>
  <c r="H9" i="7"/>
  <c r="E56" i="7"/>
  <c r="H33" i="7"/>
  <c r="H35" i="7"/>
  <c r="H24" i="7"/>
  <c r="H48" i="7"/>
  <c r="H45" i="7"/>
  <c r="H30" i="7"/>
  <c r="H43" i="7"/>
  <c r="E41" i="7"/>
  <c r="E14" i="7"/>
  <c r="H56" i="7"/>
  <c r="E44" i="7"/>
  <c r="CM5" i="12"/>
  <c r="DE28" i="12"/>
  <c r="DC28" i="12"/>
  <c r="DA28" i="12"/>
  <c r="DE27" i="12"/>
  <c r="DC27" i="12"/>
  <c r="DA27" i="12"/>
  <c r="DE26" i="12"/>
  <c r="DC26" i="12"/>
  <c r="DA26" i="12"/>
  <c r="DE25" i="12"/>
  <c r="DC25" i="12"/>
  <c r="DA25" i="12"/>
  <c r="DE24" i="12"/>
  <c r="DC24" i="12"/>
  <c r="DA24" i="12"/>
  <c r="DE23" i="12"/>
  <c r="DC23" i="12"/>
  <c r="DA23" i="12"/>
  <c r="DE22" i="12"/>
  <c r="DC22" i="12"/>
  <c r="DA22" i="12"/>
  <c r="DE21" i="12"/>
  <c r="DC21" i="12"/>
  <c r="DA21" i="12"/>
  <c r="DE20" i="12"/>
  <c r="DC20" i="12"/>
  <c r="DA20" i="12"/>
  <c r="DE19" i="12"/>
  <c r="DC19" i="12"/>
  <c r="DA19" i="12"/>
  <c r="DE18" i="12"/>
  <c r="DC18" i="12"/>
  <c r="DA18" i="12"/>
  <c r="DE17" i="12"/>
  <c r="DC17" i="12"/>
  <c r="DA17" i="12"/>
  <c r="DE16" i="12"/>
  <c r="DC16" i="12"/>
  <c r="DA16" i="12"/>
  <c r="DE15" i="12"/>
  <c r="DC15" i="12"/>
  <c r="DA15" i="12"/>
  <c r="DE14" i="12"/>
  <c r="DC14" i="12"/>
  <c r="DA14" i="12"/>
  <c r="DE13" i="12"/>
  <c r="DC13" i="12"/>
  <c r="DA13" i="12"/>
  <c r="DE12" i="12"/>
  <c r="DC12" i="12"/>
  <c r="DA12" i="12"/>
  <c r="DE11" i="12"/>
  <c r="DC11" i="12"/>
  <c r="DA11" i="12"/>
  <c r="DE10" i="12"/>
  <c r="DC10" i="12"/>
  <c r="DA10" i="12"/>
  <c r="CO93" i="12" l="1"/>
  <c r="CO85" i="12"/>
  <c r="CO84" i="12"/>
  <c r="CO38" i="12"/>
  <c r="CO37" i="12"/>
  <c r="F5" i="12" l="1"/>
  <c r="O5" i="12" l="1"/>
  <c r="N5" i="12"/>
  <c r="BW5" i="12" s="1"/>
  <c r="W5" i="12"/>
  <c r="Y5" i="12"/>
  <c r="Z5" i="12"/>
  <c r="M5" i="12"/>
  <c r="V5" i="12"/>
  <c r="AE5" i="12"/>
  <c r="EH9" i="12" s="1"/>
  <c r="EH10" i="12" s="1"/>
  <c r="AG5" i="12"/>
  <c r="AH5" i="12"/>
  <c r="U5" i="12"/>
  <c r="Q5" i="12"/>
  <c r="BX5" i="12" s="1"/>
  <c r="BX6" i="12" s="1"/>
  <c r="AD5" i="12"/>
  <c r="AM5" i="12"/>
  <c r="K5" i="12"/>
  <c r="D5" i="12"/>
  <c r="AB5" i="12"/>
  <c r="AL5" i="12"/>
  <c r="H5" i="12"/>
  <c r="S5" i="12"/>
  <c r="AJ5" i="12"/>
  <c r="AC5" i="12"/>
  <c r="L5" i="12"/>
  <c r="R5" i="12"/>
  <c r="P5" i="12"/>
  <c r="EF9" i="12" s="1"/>
  <c r="EF10" i="12" s="1"/>
  <c r="X5" i="12"/>
  <c r="AA5" i="12"/>
  <c r="T5" i="12"/>
  <c r="EG9" i="12" s="1"/>
  <c r="EG10" i="12" s="1"/>
  <c r="AF5" i="12"/>
  <c r="AN5" i="12"/>
  <c r="AI5" i="12"/>
  <c r="E5" i="12"/>
  <c r="ED9" i="12" s="1"/>
  <c r="ED10" i="12" s="1"/>
  <c r="G5" i="12"/>
  <c r="I5" i="12"/>
  <c r="EI9" i="12" s="1"/>
  <c r="EI10" i="12" s="1"/>
  <c r="J5" i="12"/>
  <c r="AK5" i="12"/>
  <c r="BU5" i="12" l="1"/>
  <c r="BU6" i="12" s="1"/>
  <c r="BW6" i="12"/>
  <c r="BW14" i="12" s="1"/>
  <c r="BW16" i="12"/>
  <c r="BW23" i="12"/>
  <c r="BW12" i="12"/>
  <c r="BW9" i="12"/>
  <c r="BW24" i="12"/>
  <c r="BW20" i="12"/>
  <c r="BW11" i="12"/>
  <c r="BW13" i="12"/>
  <c r="BW15" i="12"/>
  <c r="BW25" i="12"/>
  <c r="BW22" i="12"/>
  <c r="BW17" i="12"/>
  <c r="BW19" i="12"/>
  <c r="EE9" i="12"/>
  <c r="EE10" i="12" s="1"/>
  <c r="BV5" i="12"/>
  <c r="BQ69" i="12"/>
  <c r="BQ68" i="12"/>
  <c r="CG6" i="12"/>
  <c r="CF6" i="12"/>
  <c r="CE6" i="12"/>
  <c r="CD6" i="12"/>
  <c r="DU111" i="12"/>
  <c r="CP18" i="12"/>
  <c r="CP17" i="12"/>
  <c r="CP22" i="12"/>
  <c r="CP21" i="12"/>
  <c r="CP20" i="12"/>
  <c r="CP19" i="12"/>
  <c r="E59" i="7" l="1"/>
  <c r="E57" i="7"/>
  <c r="E40" i="7"/>
  <c r="E60" i="7"/>
  <c r="E37" i="7"/>
  <c r="H37" i="7"/>
  <c r="E36" i="7"/>
  <c r="E23" i="7"/>
  <c r="E32" i="7"/>
  <c r="H38" i="7"/>
  <c r="E38" i="7"/>
  <c r="E30" i="7"/>
  <c r="H41" i="7"/>
  <c r="E35" i="7"/>
  <c r="BV6" i="12"/>
  <c r="BV20" i="12" s="1"/>
  <c r="BV18" i="12"/>
  <c r="BV26" i="12"/>
  <c r="BV22" i="12"/>
  <c r="BV8" i="12"/>
  <c r="BV9" i="12"/>
  <c r="BV21" i="12"/>
  <c r="BV14" i="12"/>
  <c r="BV16" i="12"/>
  <c r="BV19" i="12"/>
  <c r="BV25" i="12"/>
  <c r="BV17" i="12"/>
  <c r="BW10" i="12"/>
  <c r="BW18" i="12"/>
  <c r="CD26" i="12"/>
  <c r="CD24" i="12"/>
  <c r="CD22" i="12"/>
  <c r="CD20" i="12"/>
  <c r="CD18" i="12"/>
  <c r="CD16" i="12"/>
  <c r="CD14" i="12"/>
  <c r="CD12" i="12"/>
  <c r="CD10" i="12"/>
  <c r="CD25" i="12"/>
  <c r="CD23" i="12"/>
  <c r="CD21" i="12"/>
  <c r="CD19" i="12"/>
  <c r="CP35" i="12" s="1"/>
  <c r="CD17" i="12"/>
  <c r="CD15" i="12"/>
  <c r="CD13" i="12"/>
  <c r="CD11" i="12"/>
  <c r="CP36" i="12" s="1"/>
  <c r="CD9" i="12"/>
  <c r="CD8" i="12"/>
  <c r="BW26" i="12"/>
  <c r="AW8" i="12"/>
  <c r="AW25" i="12"/>
  <c r="AW17" i="12"/>
  <c r="AW9" i="12"/>
  <c r="AW26" i="12"/>
  <c r="AW16" i="12"/>
  <c r="AW24" i="12"/>
  <c r="AW15" i="12"/>
  <c r="AW22" i="12"/>
  <c r="AW20" i="12"/>
  <c r="AW13" i="12"/>
  <c r="AW23" i="12"/>
  <c r="AW14" i="12"/>
  <c r="AW11" i="12"/>
  <c r="AW21" i="12"/>
  <c r="AW12" i="12"/>
  <c r="AW19" i="12"/>
  <c r="AW10" i="12"/>
  <c r="AW18" i="12"/>
  <c r="BW8" i="12"/>
  <c r="BW21" i="12"/>
  <c r="H28" i="7"/>
  <c r="H12" i="7"/>
  <c r="H21" i="7"/>
  <c r="H11" i="7"/>
  <c r="H34" i="7"/>
  <c r="H26" i="7"/>
  <c r="H18" i="7"/>
  <c r="H10" i="7"/>
  <c r="H25" i="7"/>
  <c r="H17" i="7"/>
  <c r="H32" i="7"/>
  <c r="H16" i="7"/>
  <c r="H23" i="7"/>
  <c r="H15" i="7"/>
  <c r="H22" i="7"/>
  <c r="E28" i="7"/>
  <c r="E12" i="7"/>
  <c r="E13" i="7"/>
  <c r="E22" i="7"/>
  <c r="E21" i="7"/>
  <c r="E34" i="7"/>
  <c r="E26" i="7"/>
  <c r="E18" i="7"/>
  <c r="E10" i="7"/>
  <c r="E25" i="7"/>
  <c r="E17" i="7"/>
  <c r="E16" i="7"/>
  <c r="E31" i="7"/>
  <c r="E15" i="7"/>
  <c r="E29" i="7"/>
  <c r="BV11" i="12" l="1"/>
  <c r="BV23" i="12"/>
  <c r="BV24" i="12"/>
  <c r="BV10" i="12"/>
  <c r="BV15" i="12"/>
  <c r="BV12" i="12"/>
  <c r="BV13" i="12"/>
  <c r="DU8" i="12" l="1"/>
  <c r="DP7" i="12" l="1"/>
  <c r="DM7" i="12"/>
  <c r="DJ7" i="12"/>
  <c r="DJ5" i="12" s="1"/>
  <c r="DK5" i="12" l="1"/>
  <c r="DN5" i="12"/>
  <c r="DM5" i="12"/>
  <c r="DQ5" i="12"/>
  <c r="DP5" i="12"/>
  <c r="CH8" i="12"/>
  <c r="DG7" i="12"/>
  <c r="DG5" i="12" s="1"/>
  <c r="DH5" i="12" s="1"/>
  <c r="CO86" i="12"/>
  <c r="CO83" i="12"/>
  <c r="CO82" i="12"/>
  <c r="CO81" i="12"/>
  <c r="CO76" i="12"/>
  <c r="CO75" i="12"/>
  <c r="CO74" i="12"/>
  <c r="CO73" i="12"/>
  <c r="DE9" i="12"/>
  <c r="DE29" i="12" s="1"/>
  <c r="DC9" i="12"/>
  <c r="DA9" i="12"/>
  <c r="DJ18" i="12" l="1"/>
  <c r="DJ14" i="12"/>
  <c r="DJ16" i="12"/>
  <c r="DJ24" i="12"/>
  <c r="DJ26" i="12"/>
  <c r="DJ9" i="12"/>
  <c r="DJ8" i="12"/>
  <c r="DJ21" i="12"/>
  <c r="DJ17" i="12"/>
  <c r="DJ13" i="12"/>
  <c r="DJ20" i="12"/>
  <c r="DJ25" i="12"/>
  <c r="DJ15" i="12"/>
  <c r="DJ12" i="12"/>
  <c r="DJ10" i="12"/>
  <c r="DJ19" i="12"/>
  <c r="DP24" i="12"/>
  <c r="DP16" i="12"/>
  <c r="DP8" i="12"/>
  <c r="DP22" i="12"/>
  <c r="DP14" i="12"/>
  <c r="DP21" i="12"/>
  <c r="DP13" i="12"/>
  <c r="DP26" i="12"/>
  <c r="DP12" i="12"/>
  <c r="DP25" i="12"/>
  <c r="DP11" i="12"/>
  <c r="DP23" i="12"/>
  <c r="DP10" i="12"/>
  <c r="DP20" i="12"/>
  <c r="DP9" i="12"/>
  <c r="DP19" i="12"/>
  <c r="DP18" i="12"/>
  <c r="DP17" i="12"/>
  <c r="DP15" i="12"/>
  <c r="DJ23" i="12"/>
  <c r="DJ11" i="12"/>
  <c r="DM20" i="12"/>
  <c r="DM12" i="12"/>
  <c r="DM26" i="12"/>
  <c r="DM18" i="12"/>
  <c r="DM10" i="12"/>
  <c r="DM25" i="12"/>
  <c r="DM17" i="12"/>
  <c r="DM9" i="12"/>
  <c r="DM24" i="12"/>
  <c r="DM16" i="12"/>
  <c r="DM8" i="12"/>
  <c r="DM13" i="12"/>
  <c r="DM11" i="12"/>
  <c r="DM23" i="12"/>
  <c r="DM22" i="12"/>
  <c r="DM21" i="12"/>
  <c r="DM19" i="12"/>
  <c r="DM15" i="12"/>
  <c r="DM14" i="12"/>
  <c r="DJ22" i="12"/>
  <c r="CH19" i="12"/>
  <c r="CH20" i="12"/>
  <c r="CH12" i="12"/>
  <c r="CP75" i="12" s="1"/>
  <c r="CH22" i="12"/>
  <c r="CH15" i="12"/>
  <c r="CH18" i="12"/>
  <c r="CH13" i="12"/>
  <c r="CH9" i="12"/>
  <c r="CH14" i="12"/>
  <c r="CH23" i="12"/>
  <c r="CH10" i="12"/>
  <c r="CH24" i="12"/>
  <c r="CH11" i="12"/>
  <c r="CH25" i="12"/>
  <c r="CH16" i="12"/>
  <c r="CP83" i="12" s="1"/>
  <c r="CH26" i="12"/>
  <c r="CH17" i="12"/>
  <c r="CH21" i="12"/>
  <c r="CO77" i="12"/>
  <c r="CO87" i="12"/>
  <c r="DC29" i="12"/>
  <c r="DA29" i="12"/>
  <c r="CP65" i="12" l="1"/>
  <c r="CP45" i="12"/>
  <c r="CP62" i="12"/>
  <c r="CP82" i="12"/>
  <c r="CP44" i="12"/>
  <c r="CP46" i="12"/>
  <c r="CP25" i="12"/>
  <c r="CP63" i="12"/>
  <c r="CP64" i="12"/>
  <c r="CP73" i="12"/>
  <c r="CP74" i="12"/>
  <c r="CP47" i="12"/>
  <c r="CP26" i="12"/>
  <c r="CP81" i="12"/>
  <c r="DQ11" i="12"/>
  <c r="DQ25" i="12"/>
  <c r="DQ16" i="12"/>
  <c r="DQ20" i="12"/>
  <c r="DQ12" i="12"/>
  <c r="DQ15" i="12"/>
  <c r="DQ22" i="12"/>
  <c r="DQ18" i="12"/>
  <c r="DQ19" i="12"/>
  <c r="DQ23" i="12"/>
  <c r="DQ14" i="12"/>
  <c r="DQ21" i="12"/>
  <c r="DQ9" i="12"/>
  <c r="DQ17" i="12"/>
  <c r="DQ13" i="12"/>
  <c r="DQ24" i="12"/>
  <c r="DQ10" i="12"/>
  <c r="DQ26" i="12"/>
  <c r="CO67" i="12" l="1"/>
  <c r="CO66" i="12"/>
  <c r="CO65" i="12"/>
  <c r="CO64" i="12"/>
  <c r="CO63" i="12"/>
  <c r="CO62" i="12"/>
  <c r="CO49" i="12"/>
  <c r="CO48" i="12"/>
  <c r="CO47" i="12"/>
  <c r="CO46" i="12"/>
  <c r="CO45" i="12"/>
  <c r="CO28" i="12"/>
  <c r="CO27" i="12"/>
  <c r="CO26" i="12"/>
  <c r="CO25" i="12"/>
  <c r="CO68" i="12" l="1"/>
  <c r="CO29" i="12"/>
  <c r="CO44" i="12"/>
  <c r="CO39" i="12"/>
  <c r="CO36" i="12"/>
  <c r="CO35" i="12"/>
  <c r="CO34" i="12"/>
  <c r="CQ44" i="12" l="1"/>
  <c r="CR44" i="12" s="1"/>
  <c r="CO50" i="12"/>
  <c r="CO40" i="12"/>
  <c r="CQ45" i="12" l="1"/>
  <c r="CR45" i="12" s="1"/>
  <c r="CQ46" i="12"/>
  <c r="CR46" i="12" s="1"/>
  <c r="CQ48" i="12"/>
  <c r="CR48" i="12" s="1"/>
  <c r="CQ47" i="12"/>
  <c r="CR47" i="12" s="1"/>
  <c r="CQ49" i="12"/>
  <c r="CR49" i="12" s="1"/>
  <c r="CX11" i="12"/>
  <c r="CY11" i="12"/>
  <c r="CW11" i="12"/>
  <c r="DQ8" i="12" l="1"/>
  <c r="DU116" i="12" l="1"/>
  <c r="DN10" i="12"/>
  <c r="DN9" i="12"/>
  <c r="DR15" i="12" a="1"/>
  <c r="DR15" i="12" s="1"/>
  <c r="DR19" i="12" a="1"/>
  <c r="DR19" i="12" s="1"/>
  <c r="DR24" i="12" a="1"/>
  <c r="DR24" i="12" s="1"/>
  <c r="DR11" i="12" a="1"/>
  <c r="DR11" i="12" s="1"/>
  <c r="DR21" i="12" a="1"/>
  <c r="DR21" i="12" s="1"/>
  <c r="DR16" i="12" a="1"/>
  <c r="DR16" i="12" s="1"/>
  <c r="DR13" i="12" a="1"/>
  <c r="DR13" i="12" s="1"/>
  <c r="DR25" i="12" a="1"/>
  <c r="DR25" i="12" s="1"/>
  <c r="DR26" i="12" a="1"/>
  <c r="DR26" i="12" s="1"/>
  <c r="DR22" i="12" a="1"/>
  <c r="DR22" i="12" s="1"/>
  <c r="DR18" i="12" a="1"/>
  <c r="DR18" i="12" s="1"/>
  <c r="DR20" i="12" a="1"/>
  <c r="DR20" i="12" s="1"/>
  <c r="DR14" i="12" a="1"/>
  <c r="DR14" i="12" s="1"/>
  <c r="DR10" i="12" a="1"/>
  <c r="DR10" i="12" s="1"/>
  <c r="DR12" i="12" a="1"/>
  <c r="DR12" i="12" s="1"/>
  <c r="DR17" i="12" a="1"/>
  <c r="DR17" i="12" s="1"/>
  <c r="DR9" i="12" a="1"/>
  <c r="DR9" i="12" s="1"/>
  <c r="DR23" i="12" a="1"/>
  <c r="DR23" i="12" s="1"/>
  <c r="DN8" i="12" l="1"/>
  <c r="DN11" i="12" s="1"/>
  <c r="DN14" i="12" s="1"/>
  <c r="CP77" i="12"/>
  <c r="CQ73" i="12" s="1"/>
  <c r="CP87" i="12"/>
  <c r="DN13" i="12" l="1"/>
  <c r="DN12" i="12"/>
  <c r="DN15" i="12" s="1"/>
  <c r="CQ83" i="12"/>
  <c r="CQ84" i="12"/>
  <c r="CQ85" i="12"/>
  <c r="CQ75" i="12"/>
  <c r="CQ74" i="12"/>
  <c r="CQ76" i="12"/>
  <c r="CQ81" i="12"/>
  <c r="CQ86" i="12"/>
  <c r="CQ82" i="12"/>
  <c r="CP40" i="12"/>
  <c r="C11" i="16"/>
  <c r="CP50" i="12"/>
  <c r="DN18" i="12" l="1"/>
  <c r="DN16" i="12"/>
  <c r="DN19" i="12" s="1"/>
  <c r="DN17" i="12"/>
  <c r="DR8" i="12" a="1"/>
  <c r="DR8" i="12" s="1"/>
  <c r="CP68" i="12"/>
  <c r="CQ62" i="12" s="1"/>
  <c r="CP29" i="12"/>
  <c r="DN20" i="12" l="1"/>
  <c r="DN23" i="12" s="1"/>
  <c r="DN22" i="12"/>
  <c r="DN21" i="12"/>
  <c r="DR5" i="12"/>
  <c r="CQ65" i="12"/>
  <c r="CQ67" i="12"/>
  <c r="CQ66" i="12"/>
  <c r="CQ63" i="12"/>
  <c r="CQ64" i="12"/>
  <c r="CQ26" i="12"/>
  <c r="CQ27" i="12"/>
  <c r="CQ28" i="12"/>
  <c r="CQ25" i="12"/>
  <c r="DN24" i="12" l="1"/>
  <c r="DN26" i="12"/>
  <c r="DN25" i="12"/>
  <c r="DK8" i="12"/>
  <c r="DK14" i="12" l="1"/>
  <c r="DK11" i="12"/>
  <c r="DK9" i="12"/>
  <c r="DK24" i="12"/>
  <c r="DK25" i="12"/>
  <c r="DK23" i="12"/>
  <c r="DK26" i="12"/>
  <c r="DK17" i="12"/>
  <c r="DK22" i="12"/>
  <c r="DK15" i="12"/>
  <c r="DK21" i="12"/>
  <c r="DK10" i="12"/>
  <c r="DK16" i="12"/>
  <c r="DK19" i="12"/>
  <c r="DK12" i="12"/>
  <c r="DK13" i="12"/>
  <c r="DK20" i="12"/>
  <c r="DK18" i="12"/>
  <c r="DL21" i="12" l="1" a="1"/>
  <c r="DL21" i="12" s="1"/>
  <c r="DL23" i="12" a="1"/>
  <c r="DL23" i="12" s="1"/>
  <c r="DL14" i="12" a="1"/>
  <c r="DL14" i="12" s="1"/>
  <c r="DL10" i="12" a="1"/>
  <c r="DL10" i="12" s="1"/>
  <c r="DL20" i="12" a="1"/>
  <c r="DL20" i="12" s="1"/>
  <c r="DL25" i="12" a="1"/>
  <c r="DL25" i="12" s="1"/>
  <c r="DL24" i="12" a="1"/>
  <c r="DL24" i="12" s="1"/>
  <c r="DL17" i="12" a="1"/>
  <c r="DL17" i="12" s="1"/>
  <c r="DL16" i="12" a="1"/>
  <c r="DL16" i="12" s="1"/>
  <c r="DL19" i="12" a="1"/>
  <c r="DL19" i="12" s="1"/>
  <c r="DL13" i="12" a="1"/>
  <c r="DL13" i="12" s="1"/>
  <c r="DL9" i="12" a="1"/>
  <c r="DL9" i="12" s="1"/>
  <c r="DL11" i="12" a="1"/>
  <c r="DL11" i="12" s="1"/>
  <c r="DL22" i="12" a="1"/>
  <c r="DL22" i="12" s="1"/>
  <c r="DL12" i="12" a="1"/>
  <c r="DL12" i="12" s="1"/>
  <c r="DL26" i="12" a="1"/>
  <c r="DL26" i="12" s="1"/>
  <c r="DL18" i="12" a="1"/>
  <c r="DL18" i="12" s="1"/>
  <c r="DL8" i="12" a="1"/>
  <c r="DL8" i="12" s="1"/>
  <c r="DL15" i="12" a="1"/>
  <c r="DL15" i="12" s="1"/>
  <c r="DL5" i="12" l="1"/>
  <c r="BY8" i="12"/>
  <c r="CA8" i="12" s="1"/>
  <c r="BY9" i="12"/>
  <c r="CA9" i="12" s="1"/>
  <c r="BY10" i="12"/>
  <c r="CA10" i="12" s="1"/>
  <c r="BY11" i="12"/>
  <c r="CA11" i="12" s="1"/>
  <c r="BY12" i="12"/>
  <c r="CA12" i="12" s="1"/>
  <c r="BY13" i="12"/>
  <c r="CA13" i="12" s="1"/>
  <c r="BY14" i="12"/>
  <c r="CA14" i="12" s="1"/>
  <c r="BY15" i="12"/>
  <c r="CA15" i="12" s="1"/>
  <c r="BY16" i="12"/>
  <c r="CA16" i="12" s="1"/>
  <c r="BY17" i="12"/>
  <c r="CA17" i="12" s="1"/>
  <c r="BY18" i="12"/>
  <c r="CA18" i="12" s="1"/>
  <c r="BY19" i="12"/>
  <c r="CA19" i="12" s="1"/>
  <c r="BY20" i="12"/>
  <c r="CA20" i="12" s="1"/>
  <c r="BY21" i="12"/>
  <c r="CA21" i="12" s="1"/>
  <c r="BY22" i="12"/>
  <c r="CA22" i="12" s="1"/>
  <c r="BY23" i="12"/>
  <c r="CA23" i="12" s="1"/>
  <c r="BY24" i="12"/>
  <c r="CA24" i="12" s="1"/>
  <c r="BY25" i="12"/>
  <c r="CA25" i="12" s="1"/>
  <c r="BY26" i="12"/>
  <c r="CA26" i="12" s="1"/>
  <c r="CB26" i="12" l="1"/>
  <c r="CB18" i="12"/>
  <c r="CB10" i="12"/>
  <c r="CB23" i="12"/>
  <c r="CB15" i="12"/>
  <c r="CB22" i="12"/>
  <c r="J20" i="14" s="1"/>
  <c r="CB14" i="12"/>
  <c r="CB21" i="12"/>
  <c r="CB13" i="12"/>
  <c r="CB20" i="12"/>
  <c r="CB12" i="12"/>
  <c r="CB8" i="12"/>
  <c r="CB24" i="12"/>
  <c r="CB19" i="12"/>
  <c r="CB17" i="12"/>
  <c r="CB16" i="12"/>
  <c r="CB25" i="12"/>
  <c r="CB9" i="12"/>
  <c r="CB11" i="12"/>
  <c r="M6" i="14" l="1"/>
  <c r="G6" i="14"/>
  <c r="H6" i="14"/>
  <c r="E6" i="14"/>
  <c r="I6" i="14"/>
  <c r="K6" i="14"/>
  <c r="J6" i="14"/>
  <c r="D6" i="14"/>
  <c r="L6" i="14"/>
  <c r="J7" i="14"/>
  <c r="K7" i="14"/>
  <c r="D7" i="14"/>
  <c r="L7" i="14"/>
  <c r="E7" i="14"/>
  <c r="G7" i="14"/>
  <c r="M7" i="14"/>
  <c r="H7" i="14"/>
  <c r="I7" i="14"/>
  <c r="K11" i="14"/>
  <c r="D11" i="14"/>
  <c r="L11" i="14"/>
  <c r="M11" i="14"/>
  <c r="E11" i="14"/>
  <c r="G11" i="14"/>
  <c r="I11" i="14"/>
  <c r="H11" i="14"/>
  <c r="J11" i="14"/>
  <c r="G13" i="14"/>
  <c r="H13" i="14"/>
  <c r="I13" i="14"/>
  <c r="K13" i="14"/>
  <c r="J13" i="14"/>
  <c r="E13" i="14"/>
  <c r="D13" i="14"/>
  <c r="L13" i="14"/>
  <c r="M13" i="14"/>
  <c r="I8" i="14"/>
  <c r="J8" i="14"/>
  <c r="K8" i="14"/>
  <c r="E8" i="14"/>
  <c r="M8" i="14"/>
  <c r="D8" i="14"/>
  <c r="L8" i="14"/>
  <c r="G8" i="14"/>
  <c r="H8" i="14"/>
  <c r="K15" i="14"/>
  <c r="D15" i="14"/>
  <c r="E15" i="14"/>
  <c r="M15" i="14"/>
  <c r="L15" i="14"/>
  <c r="G15" i="14"/>
  <c r="H15" i="14"/>
  <c r="I15" i="14"/>
  <c r="J15" i="14"/>
  <c r="M22" i="14"/>
  <c r="G22" i="14"/>
  <c r="E22" i="14"/>
  <c r="H22" i="14"/>
  <c r="J22" i="14"/>
  <c r="I22" i="14"/>
  <c r="K22" i="14"/>
  <c r="L22" i="14"/>
  <c r="D22" i="14"/>
  <c r="K19" i="14"/>
  <c r="L19" i="14"/>
  <c r="D19" i="14"/>
  <c r="E19" i="14"/>
  <c r="M19" i="14"/>
  <c r="I19" i="14"/>
  <c r="G19" i="14"/>
  <c r="H19" i="14"/>
  <c r="J19" i="14"/>
  <c r="G21" i="14"/>
  <c r="H21" i="14"/>
  <c r="I21" i="14"/>
  <c r="K21" i="14"/>
  <c r="J21" i="14"/>
  <c r="D21" i="14"/>
  <c r="L21" i="14"/>
  <c r="E21" i="14"/>
  <c r="M21" i="14"/>
  <c r="I16" i="14"/>
  <c r="J16" i="14"/>
  <c r="K16" i="14"/>
  <c r="M16" i="14"/>
  <c r="D16" i="14"/>
  <c r="L16" i="14"/>
  <c r="E16" i="14"/>
  <c r="G16" i="14"/>
  <c r="H16" i="14"/>
  <c r="G9" i="14"/>
  <c r="H9" i="14"/>
  <c r="I9" i="14"/>
  <c r="J9" i="14"/>
  <c r="D9" i="14"/>
  <c r="K9" i="14"/>
  <c r="L9" i="14"/>
  <c r="E9" i="14"/>
  <c r="M9" i="14"/>
  <c r="I24" i="14"/>
  <c r="J24" i="14"/>
  <c r="K24" i="14"/>
  <c r="L24" i="14"/>
  <c r="E24" i="14"/>
  <c r="M24" i="14"/>
  <c r="G24" i="14"/>
  <c r="F24" i="14"/>
  <c r="H24" i="14"/>
  <c r="D24" i="14"/>
  <c r="G10" i="14"/>
  <c r="I10" i="14"/>
  <c r="H10" i="14"/>
  <c r="E10" i="14"/>
  <c r="J10" i="14"/>
  <c r="L10" i="14"/>
  <c r="D10" i="14"/>
  <c r="K10" i="14"/>
  <c r="M10" i="14"/>
  <c r="I12" i="14"/>
  <c r="J12" i="14"/>
  <c r="K12" i="14"/>
  <c r="D12" i="14"/>
  <c r="L12" i="14"/>
  <c r="E12" i="14"/>
  <c r="G12" i="14"/>
  <c r="M12" i="14"/>
  <c r="H12" i="14"/>
  <c r="K23" i="14"/>
  <c r="D23" i="14"/>
  <c r="L23" i="14"/>
  <c r="E23" i="14"/>
  <c r="M23" i="14"/>
  <c r="G23" i="14"/>
  <c r="H23" i="14"/>
  <c r="J23" i="14"/>
  <c r="I23" i="14"/>
  <c r="I14" i="14"/>
  <c r="H14" i="14"/>
  <c r="G14" i="14"/>
  <c r="E14" i="14"/>
  <c r="J14" i="14"/>
  <c r="M14" i="14"/>
  <c r="K14" i="14"/>
  <c r="D14" i="14"/>
  <c r="L14" i="14"/>
  <c r="G17" i="14"/>
  <c r="H17" i="14"/>
  <c r="K17" i="14"/>
  <c r="I17" i="14"/>
  <c r="M17" i="14"/>
  <c r="D17" i="14"/>
  <c r="L17" i="14"/>
  <c r="J17" i="14"/>
  <c r="E17" i="14"/>
  <c r="E18" i="14"/>
  <c r="G18" i="14"/>
  <c r="H18" i="14"/>
  <c r="M18" i="14"/>
  <c r="I18" i="14"/>
  <c r="K18" i="14"/>
  <c r="J18" i="14"/>
  <c r="D18" i="14"/>
  <c r="L18" i="14"/>
  <c r="I20" i="14"/>
  <c r="E20" i="14"/>
  <c r="M20" i="14"/>
  <c r="D20" i="14"/>
  <c r="L20" i="14"/>
  <c r="K20" i="14"/>
  <c r="H20" i="14"/>
  <c r="G20" i="14"/>
  <c r="DU106" i="12" l="1"/>
  <c r="DO18" i="12" l="1" a="1"/>
  <c r="DO18" i="12" s="1"/>
  <c r="DO21" i="12" a="1"/>
  <c r="DO21" i="12" s="1"/>
  <c r="DO20" i="12" a="1"/>
  <c r="DO20" i="12" s="1"/>
  <c r="DO9" i="12" a="1"/>
  <c r="DO9" i="12" s="1"/>
  <c r="DO19" i="12" a="1"/>
  <c r="DO19" i="12" s="1"/>
  <c r="DO24" i="12" a="1"/>
  <c r="DO24" i="12" s="1"/>
  <c r="DO14" i="12" a="1"/>
  <c r="DO14" i="12" s="1"/>
  <c r="DO16" i="12" a="1"/>
  <c r="DO16" i="12" s="1"/>
  <c r="DO10" i="12" a="1"/>
  <c r="DO10" i="12" s="1"/>
  <c r="DO25" i="12" a="1"/>
  <c r="DO25" i="12" s="1"/>
  <c r="DO13" i="12" a="1"/>
  <c r="DO13" i="12" s="1"/>
  <c r="DO22" i="12" a="1"/>
  <c r="DO22" i="12" s="1"/>
  <c r="DO12" i="12" a="1"/>
  <c r="DO12" i="12" s="1"/>
  <c r="DO23" i="12" a="1"/>
  <c r="DO23" i="12" s="1"/>
  <c r="DO26" i="12" a="1"/>
  <c r="DO26" i="12" s="1"/>
  <c r="DO15" i="12" a="1"/>
  <c r="DO15" i="12" s="1"/>
  <c r="DO17" i="12" a="1"/>
  <c r="DO17" i="12" s="1"/>
  <c r="DO8" i="12" a="1"/>
  <c r="DO8" i="12" s="1"/>
  <c r="DO11" i="12" a="1"/>
  <c r="DO11" i="12" s="1"/>
  <c r="DO5" i="12" l="1"/>
  <c r="BF15" i="12" l="1"/>
  <c r="AY15" i="12" s="1"/>
  <c r="CL15" i="12" s="1"/>
  <c r="BD15" i="12"/>
  <c r="AX15" i="12" s="1"/>
  <c r="BD14" i="12"/>
  <c r="BD9" i="12"/>
  <c r="BD24" i="12"/>
  <c r="BD20" i="12"/>
  <c r="BD13" i="12"/>
  <c r="BD12" i="12"/>
  <c r="BD17" i="12"/>
  <c r="BG9" i="12"/>
  <c r="BM9" i="12" s="1"/>
  <c r="BD16" i="12"/>
  <c r="BD21" i="12"/>
  <c r="BD25" i="12"/>
  <c r="BD10" i="12"/>
  <c r="BD23" i="12"/>
  <c r="BG8" i="12"/>
  <c r="BM8" i="12" s="1"/>
  <c r="BD18" i="12"/>
  <c r="BD19" i="12"/>
  <c r="BD22" i="12"/>
  <c r="BG13" i="12"/>
  <c r="BM13" i="12" s="1"/>
  <c r="BG12" i="12"/>
  <c r="BM12" i="12" s="1"/>
  <c r="BH8" i="12"/>
  <c r="BN8" i="12" s="1"/>
  <c r="BH13" i="12"/>
  <c r="BN13" i="12" s="1"/>
  <c r="BD26" i="12"/>
  <c r="BG17" i="12"/>
  <c r="BM17" i="12" s="1"/>
  <c r="BG16" i="12"/>
  <c r="BM16" i="12" s="1"/>
  <c r="BH22" i="12"/>
  <c r="BN22" i="12" s="1"/>
  <c r="BF24" i="12"/>
  <c r="BG21" i="12"/>
  <c r="BM21" i="12" s="1"/>
  <c r="BG20" i="12"/>
  <c r="BM20" i="12" s="1"/>
  <c r="BH26" i="12"/>
  <c r="BN26" i="12" s="1"/>
  <c r="BG26" i="12"/>
  <c r="BM26" i="12" s="1"/>
  <c r="BG22" i="12"/>
  <c r="BM22" i="12" s="1"/>
  <c r="BG25" i="12"/>
  <c r="BM25" i="12" s="1"/>
  <c r="BG24" i="12"/>
  <c r="BM24" i="12" s="1"/>
  <c r="BH10" i="12"/>
  <c r="BN10" i="12" s="1"/>
  <c r="BH15" i="12"/>
  <c r="BN15" i="12" s="1"/>
  <c r="BD11" i="12"/>
  <c r="BG11" i="12"/>
  <c r="BM11" i="12" s="1"/>
  <c r="BG15" i="12"/>
  <c r="BM15" i="12" s="1"/>
  <c r="BH14" i="12"/>
  <c r="BN14" i="12" s="1"/>
  <c r="BH19" i="12"/>
  <c r="BN19" i="12" s="1"/>
  <c r="BF14" i="12"/>
  <c r="BD8" i="12"/>
  <c r="BG19" i="12"/>
  <c r="BM19" i="12" s="1"/>
  <c r="BG14" i="12"/>
  <c r="BM14" i="12" s="1"/>
  <c r="BG23" i="12"/>
  <c r="BM23" i="12" s="1"/>
  <c r="BG10" i="12"/>
  <c r="BM10" i="12" s="1"/>
  <c r="BH23" i="12"/>
  <c r="BN23" i="12" s="1"/>
  <c r="BG18" i="12"/>
  <c r="BM18" i="12" s="1"/>
  <c r="BI25" i="12"/>
  <c r="BO25" i="12" s="1"/>
  <c r="BH17" i="12"/>
  <c r="BN17" i="12" s="1"/>
  <c r="BI8" i="12"/>
  <c r="BO8" i="12" s="1"/>
  <c r="BF17" i="12"/>
  <c r="BF22" i="12"/>
  <c r="BF21" i="12"/>
  <c r="BE16" i="12"/>
  <c r="BH21" i="12"/>
  <c r="BN21" i="12" s="1"/>
  <c r="BH20" i="12"/>
  <c r="BN20" i="12" s="1"/>
  <c r="BI12" i="12"/>
  <c r="BO12" i="12" s="1"/>
  <c r="BI10" i="12"/>
  <c r="BO10" i="12" s="1"/>
  <c r="BF25" i="12"/>
  <c r="AY25" i="12" s="1"/>
  <c r="CL25" i="12" s="1"/>
  <c r="BH16" i="12"/>
  <c r="BN16" i="12" s="1"/>
  <c r="BH12" i="12"/>
  <c r="BN12" i="12" s="1"/>
  <c r="BH25" i="12"/>
  <c r="BN25" i="12" s="1"/>
  <c r="BH24" i="12"/>
  <c r="BN24" i="12" s="1"/>
  <c r="BI15" i="12"/>
  <c r="BO15" i="12" s="1"/>
  <c r="BI14" i="12"/>
  <c r="BO14" i="12" s="1"/>
  <c r="BE9" i="12"/>
  <c r="BK9" i="12" s="1"/>
  <c r="BE15" i="12"/>
  <c r="BK15" i="12" s="1"/>
  <c r="F13" i="14" s="1"/>
  <c r="BH11" i="12"/>
  <c r="BN11" i="12" s="1"/>
  <c r="BH18" i="12"/>
  <c r="BN18" i="12" s="1"/>
  <c r="BI11" i="12"/>
  <c r="BO11" i="12" s="1"/>
  <c r="BI19" i="12"/>
  <c r="BO19" i="12" s="1"/>
  <c r="BI23" i="12"/>
  <c r="BO23" i="12" s="1"/>
  <c r="BI18" i="12"/>
  <c r="BO18" i="12" s="1"/>
  <c r="BI20" i="12"/>
  <c r="BO20" i="12" s="1"/>
  <c r="BI24" i="12"/>
  <c r="BO24" i="12" s="1"/>
  <c r="BI22" i="12"/>
  <c r="BO22" i="12" s="1"/>
  <c r="BI16" i="12"/>
  <c r="BO16" i="12" s="1"/>
  <c r="BI26" i="12"/>
  <c r="BO26" i="12" s="1"/>
  <c r="BI13" i="12"/>
  <c r="BO13" i="12" s="1"/>
  <c r="BF12" i="12"/>
  <c r="BE22" i="12"/>
  <c r="BH9" i="12"/>
  <c r="BN9" i="12" s="1"/>
  <c r="BI21" i="12"/>
  <c r="BO21" i="12" s="1"/>
  <c r="BF13" i="12"/>
  <c r="BF10" i="12"/>
  <c r="BF16" i="12"/>
  <c r="AY16" i="12" s="1"/>
  <c r="CL16" i="12" s="1"/>
  <c r="BF26" i="12"/>
  <c r="BL26" i="12" s="1"/>
  <c r="BE20" i="12"/>
  <c r="BA20" i="12" s="1"/>
  <c r="BB20" i="12" s="1"/>
  <c r="BE23" i="12"/>
  <c r="BA23" i="12" s="1"/>
  <c r="BB23" i="12" s="1"/>
  <c r="BI9" i="12"/>
  <c r="BO9" i="12" s="1"/>
  <c r="BF19" i="12"/>
  <c r="BL19" i="12" s="1"/>
  <c r="BE25" i="12"/>
  <c r="BE13" i="12"/>
  <c r="BA13" i="12" s="1"/>
  <c r="BB13" i="12" s="1"/>
  <c r="BF23" i="12"/>
  <c r="BC17" i="12"/>
  <c r="BI17" i="12"/>
  <c r="BO17" i="12" s="1"/>
  <c r="BF9" i="12"/>
  <c r="BL9" i="12" s="1"/>
  <c r="BF8" i="12"/>
  <c r="AY8" i="12" s="1"/>
  <c r="CL8" i="12" s="1"/>
  <c r="BE18" i="12"/>
  <c r="BE14" i="12"/>
  <c r="BF11" i="12"/>
  <c r="AY11" i="12" s="1"/>
  <c r="CL11" i="12" s="1"/>
  <c r="BF18" i="12"/>
  <c r="AY18" i="12" s="1"/>
  <c r="CL18" i="12" s="1"/>
  <c r="BF20" i="12"/>
  <c r="AY20" i="12" s="1"/>
  <c r="CL20" i="12" s="1"/>
  <c r="BE11" i="12"/>
  <c r="BA11" i="12" s="1"/>
  <c r="BB11" i="12" s="1"/>
  <c r="BE21" i="12"/>
  <c r="BK21" i="12" s="1"/>
  <c r="F19" i="14" s="1"/>
  <c r="BE10" i="12"/>
  <c r="BK10" i="12" s="1"/>
  <c r="F8" i="14" s="1"/>
  <c r="BC14" i="12"/>
  <c r="BC22" i="12"/>
  <c r="BE26" i="12"/>
  <c r="AZ26" i="12" s="1"/>
  <c r="BE8" i="12"/>
  <c r="AZ8" i="12" s="1"/>
  <c r="BC9" i="12"/>
  <c r="BC18" i="12"/>
  <c r="BE17" i="12"/>
  <c r="AZ17" i="12" s="1"/>
  <c r="BE12" i="12"/>
  <c r="BK12" i="12" s="1"/>
  <c r="F10" i="14" s="1"/>
  <c r="BC21" i="12"/>
  <c r="BC10" i="12"/>
  <c r="BC11" i="12"/>
  <c r="BC12" i="12"/>
  <c r="BC8" i="12"/>
  <c r="BC23" i="12"/>
  <c r="BC25" i="12"/>
  <c r="BC13" i="12"/>
  <c r="BC16" i="12"/>
  <c r="BC20" i="12"/>
  <c r="BC19" i="12"/>
  <c r="BC26" i="12"/>
  <c r="BC15" i="12"/>
  <c r="BC24" i="12"/>
  <c r="BE24" i="12"/>
  <c r="BA24" i="12" s="1"/>
  <c r="BB24" i="12" s="1"/>
  <c r="BE19" i="12"/>
  <c r="BA19" i="12" s="1"/>
  <c r="BB19" i="12" s="1"/>
  <c r="BL18" i="12" l="1"/>
  <c r="BA12" i="12"/>
  <c r="BB12" i="12" s="1"/>
  <c r="BK11" i="12"/>
  <c r="F9" i="14" s="1"/>
  <c r="AZ10" i="12"/>
  <c r="AZ11" i="12"/>
  <c r="BL16" i="12"/>
  <c r="AZ12" i="12"/>
  <c r="AZ21" i="12"/>
  <c r="BL23" i="12"/>
  <c r="AY23" i="12"/>
  <c r="CL23" i="12" s="1"/>
  <c r="BK18" i="12"/>
  <c r="F16" i="14" s="1"/>
  <c r="BA18" i="12"/>
  <c r="BB18" i="12" s="1"/>
  <c r="BK20" i="12"/>
  <c r="AZ20" i="12"/>
  <c r="BA22" i="12"/>
  <c r="BB22" i="12" s="1"/>
  <c r="AZ22" i="12"/>
  <c r="BL13" i="12"/>
  <c r="AY13" i="12"/>
  <c r="CL13" i="12" s="1"/>
  <c r="BA15" i="12"/>
  <c r="BB15" i="12" s="1"/>
  <c r="BA26" i="12"/>
  <c r="BB26" i="12" s="1"/>
  <c r="BK26" i="12"/>
  <c r="BL11" i="12"/>
  <c r="AY9" i="12"/>
  <c r="CL9" i="12" s="1"/>
  <c r="AY10" i="12"/>
  <c r="CL10" i="12" s="1"/>
  <c r="BL10" i="12"/>
  <c r="BA17" i="12"/>
  <c r="BB17" i="12" s="1"/>
  <c r="BA25" i="12"/>
  <c r="BB25" i="12" s="1"/>
  <c r="BK25" i="12"/>
  <c r="F23" i="14" s="1"/>
  <c r="BK19" i="12"/>
  <c r="F17" i="14" s="1"/>
  <c r="AZ25" i="12"/>
  <c r="AZ19" i="12"/>
  <c r="BL8" i="12"/>
  <c r="BK22" i="12"/>
  <c r="F20" i="14" s="1"/>
  <c r="BL25" i="12"/>
  <c r="AY19" i="12"/>
  <c r="CL19" i="12" s="1"/>
  <c r="AZ9" i="12"/>
  <c r="BA9" i="12"/>
  <c r="BB9" i="12" s="1"/>
  <c r="BJ15" i="12"/>
  <c r="BL15" i="12"/>
  <c r="AY21" i="12"/>
  <c r="CL21" i="12" s="1"/>
  <c r="BL21" i="12"/>
  <c r="AX26" i="12"/>
  <c r="BJ26" i="12"/>
  <c r="DG26" i="12" s="1"/>
  <c r="BK24" i="12"/>
  <c r="F22" i="14" s="1"/>
  <c r="AX22" i="12"/>
  <c r="BJ22" i="12"/>
  <c r="DG22" i="12" s="1"/>
  <c r="AX18" i="12"/>
  <c r="BJ18" i="12"/>
  <c r="DG18" i="12" s="1"/>
  <c r="AY22" i="12"/>
  <c r="CL22" i="12" s="1"/>
  <c r="BL22" i="12"/>
  <c r="AX8" i="12"/>
  <c r="CM8" i="12" s="1"/>
  <c r="BJ8" i="12"/>
  <c r="DG8" i="12" s="1"/>
  <c r="DH8" i="12" s="1"/>
  <c r="AX16" i="12"/>
  <c r="BJ16" i="12"/>
  <c r="DG16" i="12" s="1"/>
  <c r="AZ24" i="12"/>
  <c r="BK17" i="12"/>
  <c r="BA10" i="12"/>
  <c r="BB10" i="12" s="1"/>
  <c r="BA21" i="12"/>
  <c r="BB21" i="12" s="1"/>
  <c r="AZ23" i="12"/>
  <c r="BK23" i="12"/>
  <c r="F21" i="14" s="1"/>
  <c r="AX11" i="12"/>
  <c r="BJ11" i="12"/>
  <c r="DG11" i="12" s="1"/>
  <c r="AY24" i="12"/>
  <c r="CL24" i="12" s="1"/>
  <c r="BL24" i="12"/>
  <c r="BK13" i="12"/>
  <c r="AZ13" i="12"/>
  <c r="AX17" i="12"/>
  <c r="BJ17" i="12"/>
  <c r="DG17" i="12" s="1"/>
  <c r="BL17" i="12"/>
  <c r="AY17" i="12"/>
  <c r="CL17" i="12" s="1"/>
  <c r="AX9" i="12"/>
  <c r="BJ9" i="12"/>
  <c r="DG9" i="12" s="1"/>
  <c r="BK8" i="12"/>
  <c r="BA8" i="12"/>
  <c r="AX10" i="12"/>
  <c r="BJ10" i="12"/>
  <c r="DG10" i="12" s="1"/>
  <c r="AX25" i="12"/>
  <c r="BJ25" i="12"/>
  <c r="DG25" i="12" s="1"/>
  <c r="BK14" i="12"/>
  <c r="F12" i="14" s="1"/>
  <c r="BA14" i="12"/>
  <c r="BB14" i="12" s="1"/>
  <c r="BK16" i="12"/>
  <c r="F14" i="14" s="1"/>
  <c r="BA16" i="12"/>
  <c r="BB16" i="12" s="1"/>
  <c r="CP13" i="12" a="1"/>
  <c r="CP13" i="12" s="1"/>
  <c r="AY12" i="12"/>
  <c r="CL12" i="12" s="1"/>
  <c r="BL12" i="12"/>
  <c r="AX23" i="12"/>
  <c r="BJ23" i="12"/>
  <c r="DG23" i="12" s="1"/>
  <c r="AX12" i="12"/>
  <c r="BJ12" i="12"/>
  <c r="DG12" i="12" s="1"/>
  <c r="AX14" i="12"/>
  <c r="BJ14" i="12"/>
  <c r="DG14" i="12" s="1"/>
  <c r="BL20" i="12"/>
  <c r="AZ14" i="12"/>
  <c r="AY26" i="12"/>
  <c r="CL26" i="12" s="1"/>
  <c r="AZ16" i="12"/>
  <c r="AX21" i="12"/>
  <c r="BJ21" i="12"/>
  <c r="DG21" i="12" s="1"/>
  <c r="AX20" i="12"/>
  <c r="BJ20" i="12"/>
  <c r="DG20" i="12" s="1"/>
  <c r="AX24" i="12"/>
  <c r="BJ24" i="12"/>
  <c r="DG24" i="12" s="1"/>
  <c r="BL14" i="12"/>
  <c r="AY14" i="12"/>
  <c r="CL14" i="12" s="1"/>
  <c r="AX19" i="12"/>
  <c r="BJ19" i="12"/>
  <c r="DG19" i="12" s="1"/>
  <c r="AX13" i="12"/>
  <c r="BJ13" i="12"/>
  <c r="DG13" i="12" s="1"/>
  <c r="AZ15" i="12"/>
  <c r="AZ18" i="12"/>
  <c r="CJ15" i="12"/>
  <c r="CK15" i="12"/>
  <c r="CM15" i="12"/>
  <c r="CP14" i="12" l="1"/>
  <c r="C23" i="16" s="1"/>
  <c r="CP11" i="12"/>
  <c r="C15" i="16" s="1"/>
  <c r="DW15" i="12"/>
  <c r="E19" i="7"/>
  <c r="F15" i="14"/>
  <c r="F6" i="14"/>
  <c r="F11" i="14"/>
  <c r="F7" i="14"/>
  <c r="F18" i="14"/>
  <c r="H31" i="7"/>
  <c r="E11" i="7"/>
  <c r="DH14" i="12"/>
  <c r="DH10" i="12"/>
  <c r="DH9" i="12"/>
  <c r="DH12" i="12"/>
  <c r="DH13" i="12"/>
  <c r="DH11" i="12"/>
  <c r="DG15" i="12"/>
  <c r="CL7" i="12"/>
  <c r="CQ93" i="12" s="1"/>
  <c r="DW19" i="12"/>
  <c r="CK19" i="12"/>
  <c r="CJ19" i="12"/>
  <c r="CM19" i="12"/>
  <c r="CK8" i="12"/>
  <c r="CJ8" i="12"/>
  <c r="DW8" i="12"/>
  <c r="CM23" i="12"/>
  <c r="DW23" i="12"/>
  <c r="CJ23" i="12"/>
  <c r="CK23" i="12"/>
  <c r="BB8" i="12"/>
  <c r="DW11" i="12"/>
  <c r="CJ11" i="12"/>
  <c r="CM11" i="12"/>
  <c r="CK11" i="12"/>
  <c r="CJ26" i="12"/>
  <c r="CK26" i="12"/>
  <c r="DW26" i="12"/>
  <c r="CM26" i="12"/>
  <c r="CK24" i="12"/>
  <c r="CJ24" i="12"/>
  <c r="CM24" i="12"/>
  <c r="DW24" i="12"/>
  <c r="DW10" i="12"/>
  <c r="CJ10" i="12"/>
  <c r="CK10" i="12"/>
  <c r="CM10" i="12"/>
  <c r="CM9" i="12"/>
  <c r="DW9" i="12"/>
  <c r="CJ9" i="12"/>
  <c r="CK9" i="12"/>
  <c r="CJ13" i="12"/>
  <c r="CK13" i="12"/>
  <c r="DW13" i="12"/>
  <c r="CM13" i="12"/>
  <c r="C19" i="16"/>
  <c r="CK21" i="12"/>
  <c r="DW21" i="12"/>
  <c r="CM21" i="12"/>
  <c r="CJ21" i="12"/>
  <c r="CM14" i="12"/>
  <c r="CJ14" i="12"/>
  <c r="DW14" i="12"/>
  <c r="CK14" i="12"/>
  <c r="DW12" i="12"/>
  <c r="CK12" i="12"/>
  <c r="CM12" i="12"/>
  <c r="CJ12" i="12"/>
  <c r="DW16" i="12"/>
  <c r="CM16" i="12"/>
  <c r="CK16" i="12"/>
  <c r="CJ16" i="12"/>
  <c r="CJ20" i="12"/>
  <c r="DW20" i="12"/>
  <c r="CM20" i="12"/>
  <c r="CK20" i="12"/>
  <c r="DW25" i="12"/>
  <c r="CJ25" i="12"/>
  <c r="CK25" i="12"/>
  <c r="CM25" i="12"/>
  <c r="CM17" i="12"/>
  <c r="CK17" i="12"/>
  <c r="DW17" i="12"/>
  <c r="CJ17" i="12"/>
  <c r="CK18" i="12"/>
  <c r="CJ18" i="12"/>
  <c r="DW18" i="12"/>
  <c r="CM18" i="12"/>
  <c r="CK22" i="12"/>
  <c r="CJ22" i="12"/>
  <c r="DW22" i="12"/>
  <c r="CM22" i="12"/>
  <c r="CM7" i="12" l="1"/>
  <c r="DH23" i="12"/>
  <c r="DH26" i="12"/>
  <c r="DH15" i="12"/>
  <c r="DH24" i="12"/>
  <c r="DH19" i="12"/>
  <c r="DH20" i="12"/>
  <c r="DH25" i="12"/>
  <c r="DH21" i="12"/>
  <c r="DH17" i="12"/>
  <c r="DH18" i="12"/>
  <c r="DH22" i="12"/>
  <c r="DH16" i="12"/>
  <c r="DX15" i="12" a="1"/>
  <c r="DX15" i="12" s="1"/>
  <c r="DX12" i="12" a="1"/>
  <c r="DX12" i="12" s="1"/>
  <c r="DX26" i="12" a="1"/>
  <c r="DX26" i="12" s="1"/>
  <c r="DX20" i="12" a="1"/>
  <c r="DX20" i="12" s="1"/>
  <c r="DX11" i="12" a="1"/>
  <c r="DX11" i="12" s="1"/>
  <c r="DX23" i="12" a="1"/>
  <c r="DX23" i="12" s="1"/>
  <c r="DX8" i="12" a="1"/>
  <c r="DX8" i="12" s="1"/>
  <c r="DX22" i="12" a="1"/>
  <c r="DX22" i="12" s="1"/>
  <c r="DX16" i="12" a="1"/>
  <c r="DX16" i="12" s="1"/>
  <c r="DX18" i="12" a="1"/>
  <c r="DX18" i="12" s="1"/>
  <c r="DX19" i="12" a="1"/>
  <c r="DX19" i="12" s="1"/>
  <c r="DX10" i="12" a="1"/>
  <c r="DX10" i="12" s="1"/>
  <c r="DX17" i="12" a="1"/>
  <c r="DX17" i="12" s="1"/>
  <c r="DX9" i="12" a="1"/>
  <c r="DX9" i="12" s="1"/>
  <c r="DX13" i="12" a="1"/>
  <c r="DX13" i="12" s="1"/>
  <c r="DX14" i="12" a="1"/>
  <c r="DX14" i="12" s="1"/>
  <c r="DX25" i="12" a="1"/>
  <c r="DX25" i="12" s="1"/>
  <c r="DX24" i="12" a="1"/>
  <c r="DX24" i="12" s="1"/>
  <c r="DX21" i="12" a="1"/>
  <c r="DX21" i="12" s="1"/>
  <c r="CJ7" i="12"/>
  <c r="CK7" i="12"/>
  <c r="CP59" i="12" a="1"/>
  <c r="CP59" i="12" s="1"/>
  <c r="CP57" i="12" a="1"/>
  <c r="CP57" i="12" s="1"/>
  <c r="CP55" i="12" a="1"/>
  <c r="CP55" i="12" s="1"/>
  <c r="CP56" i="12" a="1"/>
  <c r="CP56" i="12" s="1"/>
  <c r="CP54" i="12"/>
  <c r="CP58" i="12" a="1"/>
  <c r="CP58" i="12" s="1"/>
  <c r="CR93" i="12"/>
  <c r="DI22" i="12" l="1" a="1"/>
  <c r="DI22" i="12" s="1"/>
  <c r="DI24" i="12" a="1"/>
  <c r="DI24" i="12" s="1"/>
  <c r="DI23" i="12" a="1"/>
  <c r="DI23" i="12" s="1"/>
  <c r="DI15" i="12" a="1"/>
  <c r="DI15" i="12" s="1"/>
  <c r="DI10" i="12" a="1"/>
  <c r="DI10" i="12" s="1"/>
  <c r="DI25" i="12" a="1"/>
  <c r="DI25" i="12" s="1"/>
  <c r="DI11" i="12" a="1"/>
  <c r="DI11" i="12" s="1"/>
  <c r="DI8" i="12" a="1"/>
  <c r="DI8" i="12" s="1"/>
  <c r="DI21" i="12" a="1"/>
  <c r="DI21" i="12" s="1"/>
  <c r="DI18" i="12" a="1"/>
  <c r="DI18" i="12" s="1"/>
  <c r="DI19" i="12" a="1"/>
  <c r="DI19" i="12" s="1"/>
  <c r="DI12" i="12" a="1"/>
  <c r="DI12" i="12" s="1"/>
  <c r="DI16" i="12" a="1"/>
  <c r="DI16" i="12" s="1"/>
  <c r="DI13" i="12" a="1"/>
  <c r="DI13" i="12" s="1"/>
  <c r="DI20" i="12" a="1"/>
  <c r="DI20" i="12" s="1"/>
  <c r="DI17" i="12" a="1"/>
  <c r="DI17" i="12" s="1"/>
  <c r="DI26" i="12" a="1"/>
  <c r="DI26" i="12" s="1"/>
  <c r="DI14" i="12" a="1"/>
  <c r="DI14" i="12" s="1"/>
  <c r="DI9" i="12" a="1"/>
  <c r="DI9" i="12" s="1"/>
  <c r="CP93" i="12"/>
  <c r="CS93" i="12" s="1"/>
  <c r="DI5" i="12" l="1"/>
</calcChain>
</file>

<file path=xl/sharedStrings.xml><?xml version="1.0" encoding="utf-8"?>
<sst xmlns="http://schemas.openxmlformats.org/spreadsheetml/2006/main" count="749" uniqueCount="352">
  <si>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</si>
  <si>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</si>
  <si>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</si>
  <si>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</si>
  <si>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</si>
  <si>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</si>
  <si>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</si>
  <si>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</si>
  <si>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</si>
  <si>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Employee Id</t>
  </si>
  <si>
    <t>Name</t>
  </si>
  <si>
    <t>Personal Details</t>
  </si>
  <si>
    <t>Gender</t>
  </si>
  <si>
    <t>Education</t>
  </si>
  <si>
    <t>Date of Birth</t>
  </si>
  <si>
    <t>Nationality</t>
  </si>
  <si>
    <t>Contact Details</t>
  </si>
  <si>
    <t>Email</t>
  </si>
  <si>
    <t>Cell Phone</t>
  </si>
  <si>
    <t>Job Details</t>
  </si>
  <si>
    <t>Hiring Source</t>
  </si>
  <si>
    <t>Blood Type</t>
  </si>
  <si>
    <t>Office</t>
  </si>
  <si>
    <t>Department</t>
  </si>
  <si>
    <t>Termination Date</t>
  </si>
  <si>
    <t>Termination Reason</t>
  </si>
  <si>
    <t>Job Title</t>
  </si>
  <si>
    <t>Salary Details</t>
  </si>
  <si>
    <t>Offices</t>
  </si>
  <si>
    <t>Departments</t>
  </si>
  <si>
    <t># of Kids</t>
  </si>
  <si>
    <t>Emergency Details</t>
  </si>
  <si>
    <t>ID / Passport</t>
  </si>
  <si>
    <t>Job Titles</t>
  </si>
  <si>
    <t>Termination Reasons</t>
  </si>
  <si>
    <t>Yes</t>
  </si>
  <si>
    <t>No</t>
  </si>
  <si>
    <t>Male</t>
  </si>
  <si>
    <t>Female</t>
  </si>
  <si>
    <t>Other</t>
  </si>
  <si>
    <t>Single</t>
  </si>
  <si>
    <t>Married</t>
  </si>
  <si>
    <t>TOTAL</t>
  </si>
  <si>
    <t>All</t>
  </si>
  <si>
    <t>Active</t>
  </si>
  <si>
    <t>DYNAMIC LIST</t>
  </si>
  <si>
    <t>connector</t>
  </si>
  <si>
    <t>order</t>
  </si>
  <si>
    <t>Date format</t>
  </si>
  <si>
    <t>31.1.2021</t>
  </si>
  <si>
    <t>.</t>
  </si>
  <si>
    <t>Basic</t>
  </si>
  <si>
    <t>1.31.2021</t>
  </si>
  <si>
    <t>1/31/2021</t>
  </si>
  <si>
    <t>/</t>
  </si>
  <si>
    <t>2021-1-31</t>
  </si>
  <si>
    <t>-</t>
  </si>
  <si>
    <t>31 Jan 2021</t>
  </si>
  <si>
    <t xml:space="preserve"> </t>
  </si>
  <si>
    <t>Extended</t>
  </si>
  <si>
    <t>Date Format</t>
  </si>
  <si>
    <t>desciption</t>
  </si>
  <si>
    <t>Marital Status</t>
  </si>
  <si>
    <t>Salary Average</t>
  </si>
  <si>
    <t>Total Salary</t>
  </si>
  <si>
    <t>Average Age</t>
  </si>
  <si>
    <t>Head Count</t>
  </si>
  <si>
    <t>Age Ranges</t>
  </si>
  <si>
    <t>Hiring Date</t>
  </si>
  <si>
    <t>Filtering</t>
  </si>
  <si>
    <t>Termination Year</t>
  </si>
  <si>
    <t>Education Breakdown</t>
  </si>
  <si>
    <t>Age</t>
  </si>
  <si>
    <t>Age Range</t>
  </si>
  <si>
    <t>Under 18</t>
  </si>
  <si>
    <t>18 - 30</t>
  </si>
  <si>
    <t>31-40</t>
  </si>
  <si>
    <t>41-50</t>
  </si>
  <si>
    <t>51-60</t>
  </si>
  <si>
    <t>61 and over</t>
  </si>
  <si>
    <t>High School</t>
  </si>
  <si>
    <t>Primary School</t>
  </si>
  <si>
    <t>Bachelor's Degree</t>
  </si>
  <si>
    <t>Postgraduate Degree</t>
  </si>
  <si>
    <t>Not specified</t>
  </si>
  <si>
    <t>Salary Currency</t>
  </si>
  <si>
    <t>Hiring Sources</t>
  </si>
  <si>
    <t>Website</t>
  </si>
  <si>
    <t>Reference</t>
  </si>
  <si>
    <t>Divorced</t>
  </si>
  <si>
    <t>Gender Breakdown</t>
  </si>
  <si>
    <t>Leaves</t>
  </si>
  <si>
    <t>Hiring Year</t>
  </si>
  <si>
    <t>Count</t>
  </si>
  <si>
    <t>sum</t>
  </si>
  <si>
    <t>count</t>
  </si>
  <si>
    <t>SETTINGS</t>
  </si>
  <si>
    <t>Employee Id - Name</t>
  </si>
  <si>
    <t>Average Headcount</t>
  </si>
  <si>
    <t>Turnover</t>
  </si>
  <si>
    <t>Total Leaves</t>
  </si>
  <si>
    <t>Total Hires</t>
  </si>
  <si>
    <t>Hiring</t>
  </si>
  <si>
    <t>Filter 1</t>
  </si>
  <si>
    <t>Filter 2</t>
  </si>
  <si>
    <t>Filter 3</t>
  </si>
  <si>
    <t>Filter 4</t>
  </si>
  <si>
    <t>Header2</t>
  </si>
  <si>
    <t>Header3</t>
  </si>
  <si>
    <t>Header1</t>
  </si>
  <si>
    <t>Header4</t>
  </si>
  <si>
    <t>Header5</t>
  </si>
  <si>
    <t>#</t>
  </si>
  <si>
    <t>Months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</si>
  <si>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</si>
  <si>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</si>
  <si>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</si>
  <si>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</si>
  <si>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</si>
  <si>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</si>
  <si>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</si>
  <si>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</si>
  <si>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</si>
  <si>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</si>
  <si>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</si>
  <si>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</si>
  <si>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Social Security #</t>
  </si>
  <si>
    <t>Max</t>
  </si>
  <si>
    <t>Conditional Rules for Form</t>
  </si>
  <si>
    <t>List Prnt Row #</t>
  </si>
  <si>
    <t>List Prnt Col #</t>
  </si>
  <si>
    <t>Emergency Contact Person</t>
  </si>
  <si>
    <t>Contact Info</t>
  </si>
  <si>
    <t>City</t>
  </si>
  <si>
    <t>Col #</t>
  </si>
  <si>
    <t>Date Format Area</t>
  </si>
  <si>
    <t>Date Dropdown Area</t>
  </si>
  <si>
    <t>List Filters</t>
  </si>
  <si>
    <t>Dashboard Filters</t>
  </si>
  <si>
    <t>DYNAMIC MAIN TABLE</t>
  </si>
  <si>
    <t>Index Numbers fo Dynamic Headers</t>
  </si>
  <si>
    <t>Heading</t>
  </si>
  <si>
    <t>Values</t>
  </si>
  <si>
    <t>Dupl.</t>
  </si>
  <si>
    <t>Job Status</t>
  </si>
  <si>
    <t>Index</t>
  </si>
  <si>
    <t>DASHBOARD CALCULATIONS</t>
  </si>
  <si>
    <t>DATE INDICATORS</t>
  </si>
  <si>
    <t>DASHBOARD FILTER DROPDOWNS</t>
  </si>
  <si>
    <t>LIST FILTER DROPDOWNS</t>
  </si>
  <si>
    <t>Country</t>
  </si>
  <si>
    <t>Total #</t>
  </si>
  <si>
    <t>Form Row Index</t>
  </si>
  <si>
    <t>Dynamic Headings</t>
  </si>
  <si>
    <t>Main Headings</t>
  </si>
  <si>
    <t>Offset Numb</t>
  </si>
  <si>
    <t>EMPLOYEE DATABASE TEMPLATE</t>
  </si>
  <si>
    <t>NAVIGATION MENU</t>
  </si>
  <si>
    <t>OPTIONS FOR DROPDOWN MENUS</t>
  </si>
  <si>
    <t>Print Option For List</t>
  </si>
  <si>
    <t>North Office</t>
  </si>
  <si>
    <t>Main Office</t>
  </si>
  <si>
    <t>East Office</t>
  </si>
  <si>
    <t>Operations</t>
  </si>
  <si>
    <t>Marketing</t>
  </si>
  <si>
    <t>Finance</t>
  </si>
  <si>
    <t>Sales</t>
  </si>
  <si>
    <t>HR</t>
  </si>
  <si>
    <t>Purchase</t>
  </si>
  <si>
    <t>Accounting</t>
  </si>
  <si>
    <t>Full Time</t>
  </si>
  <si>
    <t>Part Time</t>
  </si>
  <si>
    <t>Home Office</t>
  </si>
  <si>
    <t>Director</t>
  </si>
  <si>
    <t>Vice-Director</t>
  </si>
  <si>
    <t>Expert</t>
  </si>
  <si>
    <t>Salesman</t>
  </si>
  <si>
    <t>Intern</t>
  </si>
  <si>
    <t>Resignment</t>
  </si>
  <si>
    <t>Retirement</t>
  </si>
  <si>
    <t>New Job</t>
  </si>
  <si>
    <t>LinkedIn</t>
  </si>
  <si>
    <t>In-House</t>
  </si>
  <si>
    <t>USD</t>
  </si>
  <si>
    <t>Jemima Begum</t>
  </si>
  <si>
    <t>Mercedes Banks</t>
  </si>
  <si>
    <t>Macauley Peck</t>
  </si>
  <si>
    <t>Hannah Shaw</t>
  </si>
  <si>
    <t>Carmel Beltran</t>
  </si>
  <si>
    <t>Sarah-Jayne Morrison</t>
  </si>
  <si>
    <t>Alyce Milner</t>
  </si>
  <si>
    <t>Aviana Kenny</t>
  </si>
  <si>
    <t>Harris Montes</t>
  </si>
  <si>
    <t>Doris Power</t>
  </si>
  <si>
    <t>Isobelle Hurley</t>
  </si>
  <si>
    <t>Donell Merrill</t>
  </si>
  <si>
    <t>Jane Best</t>
  </si>
  <si>
    <t>Kristofer Dyer</t>
  </si>
  <si>
    <t>Dominykas Xiong</t>
  </si>
  <si>
    <t>USA</t>
  </si>
  <si>
    <t>China</t>
  </si>
  <si>
    <t>Colombia</t>
  </si>
  <si>
    <t>Paris</t>
  </si>
  <si>
    <t>New York</t>
  </si>
  <si>
    <t>jemima@mail.com</t>
  </si>
  <si>
    <t>mercedes@mail.com</t>
  </si>
  <si>
    <t>macauley@mail.com</t>
  </si>
  <si>
    <t>hannah@mail.com</t>
  </si>
  <si>
    <t>carmel@mail.com</t>
  </si>
  <si>
    <t>sarah-jayne@mail.com</t>
  </si>
  <si>
    <t>alyce@mail.com</t>
  </si>
  <si>
    <t>aviana@mail.com</t>
  </si>
  <si>
    <t>harris@mail.com</t>
  </si>
  <si>
    <t>doris@mail.com</t>
  </si>
  <si>
    <t>ısobelle@mail.com</t>
  </si>
  <si>
    <t>donell@mail.com</t>
  </si>
  <si>
    <t>jane@mail.com</t>
  </si>
  <si>
    <t>kristofer@mail.com</t>
  </si>
  <si>
    <t>dominykas@mail.com</t>
  </si>
  <si>
    <t>202-555-8915</t>
  </si>
  <si>
    <t>202-555-3086</t>
  </si>
  <si>
    <t>75 Windsor Dr.
Brooklyn 11219</t>
  </si>
  <si>
    <t>151 Euclid Dr.
Bronx 10472</t>
  </si>
  <si>
    <t>60 rue Nationale 75003</t>
  </si>
  <si>
    <t>216 Pine Street
Auburn 13021</t>
  </si>
  <si>
    <t>147 Silver Spear Ave.
Suite 454 10034</t>
  </si>
  <si>
    <t>79 Shadow Brook Drive
Brooklyn 11228</t>
  </si>
  <si>
    <t>1 South Devonshire Ave.
Forest Hills 11375</t>
  </si>
  <si>
    <t>7823 Wild Rose Court
Poughkeepsie 12601</t>
  </si>
  <si>
    <t>8205 Sherman St.
Brooklyn 11223</t>
  </si>
  <si>
    <t>8724 Smith Drive Buffalo 14221</t>
  </si>
  <si>
    <t>320 Wentworth Lane
Hempstead 11550</t>
  </si>
  <si>
    <t>369 Cambridge St.
Ridgewood 1138</t>
  </si>
  <si>
    <t>975 Edgewood St.
Brooklyn 11214</t>
  </si>
  <si>
    <t>74 Trusel Rd.
Troy 12180</t>
  </si>
  <si>
    <t>56 La Sierra Dr.
Bronx10467</t>
  </si>
  <si>
    <t>France</t>
  </si>
  <si>
    <t>Karen Begum</t>
  </si>
  <si>
    <t>Tia Banks</t>
  </si>
  <si>
    <t>Christine Peck</t>
  </si>
  <si>
    <t>Lillian Shaw</t>
  </si>
  <si>
    <t>Chantelle Beltran</t>
  </si>
  <si>
    <t>Scarlet Morrison</t>
  </si>
  <si>
    <t>Alice Milner</t>
  </si>
  <si>
    <t>Hayley Kenny</t>
  </si>
  <si>
    <t>Tara Montes</t>
  </si>
  <si>
    <t>Joel Power</t>
  </si>
  <si>
    <t>Karen Hurley</t>
  </si>
  <si>
    <t>Tia Merrill</t>
  </si>
  <si>
    <t>Christine Best</t>
  </si>
  <si>
    <t>Lillian Dyer</t>
  </si>
  <si>
    <t>Chantelle Xiong</t>
  </si>
  <si>
    <t>Any Health Problem?</t>
  </si>
  <si>
    <t>A+</t>
  </si>
  <si>
    <t>B+</t>
  </si>
  <si>
    <t>AB-</t>
  </si>
  <si>
    <t>0-</t>
  </si>
  <si>
    <t>AB+</t>
  </si>
  <si>
    <t>B-</t>
  </si>
  <si>
    <t>Kidney Disease</t>
  </si>
  <si>
    <t>Bank Account</t>
  </si>
  <si>
    <t>8402-3068-5092-3035</t>
  </si>
  <si>
    <t>4779-7997-3743-4306</t>
  </si>
  <si>
    <t>7487-5412-8393-8358</t>
  </si>
  <si>
    <t>4640-8342-5599-9590</t>
  </si>
  <si>
    <t>7819-6226-3002-6706</t>
  </si>
  <si>
    <t>1384-8485-1588-8944</t>
  </si>
  <si>
    <t>1437-7990-1458-7620</t>
  </si>
  <si>
    <t>7444-7202-8840-4463</t>
  </si>
  <si>
    <t>2072-9863-6573-1307</t>
  </si>
  <si>
    <t>4064-7954-7233-1517</t>
  </si>
  <si>
    <t>7479-3391-2472-3730</t>
  </si>
  <si>
    <t>4832-8823-6393-1996</t>
  </si>
  <si>
    <t>8474-9594-6218-6028</t>
  </si>
  <si>
    <t>1496-8402-2451-7087</t>
  </si>
  <si>
    <t>2721-2227-9016-2638</t>
  </si>
  <si>
    <t>SSN-324330517</t>
  </si>
  <si>
    <t>SSN-637522042</t>
  </si>
  <si>
    <t>M-0001</t>
  </si>
  <si>
    <t>M-0002</t>
  </si>
  <si>
    <t>M-0003</t>
  </si>
  <si>
    <t>M-0004</t>
  </si>
  <si>
    <t>N-0005</t>
  </si>
  <si>
    <t>N-0006</t>
  </si>
  <si>
    <t>E-0007</t>
  </si>
  <si>
    <t>E-0008</t>
  </si>
  <si>
    <t>M-0009</t>
  </si>
  <si>
    <t>M-00010</t>
  </si>
  <si>
    <t>N-00011</t>
  </si>
  <si>
    <t>N-00012</t>
  </si>
  <si>
    <t>N-00013</t>
  </si>
  <si>
    <t>E-00014</t>
  </si>
  <si>
    <t>N-00015</t>
  </si>
  <si>
    <t>%</t>
  </si>
  <si>
    <t>Blnk.</t>
  </si>
  <si>
    <t>Current Salary</t>
  </si>
  <si>
    <t>Initial Salary</t>
  </si>
  <si>
    <t>Birth Year</t>
  </si>
  <si>
    <t>Analaysis Year</t>
  </si>
  <si>
    <t>YEARLY STATISTICS</t>
  </si>
  <si>
    <t>Yearly Hirings vs. Leaves</t>
  </si>
  <si>
    <t>Year</t>
  </si>
  <si>
    <t>Year Filters</t>
  </si>
  <si>
    <t>Termination Details</t>
  </si>
  <si>
    <t>DATABASE</t>
  </si>
  <si>
    <t>EMPLOYEE FORM</t>
  </si>
  <si>
    <t>Year Start</t>
  </si>
  <si>
    <t>Year End</t>
  </si>
  <si>
    <t>Date 1</t>
  </si>
  <si>
    <t>Date 2</t>
  </si>
  <si>
    <t>Date 3</t>
  </si>
  <si>
    <t>Date 4</t>
  </si>
  <si>
    <t>Date 5</t>
  </si>
  <si>
    <t>Date 6</t>
  </si>
  <si>
    <t>Date Check</t>
  </si>
  <si>
    <t>List Area</t>
  </si>
  <si>
    <t>Database Prnt Row #</t>
  </si>
  <si>
    <t>Database Prnt Col #</t>
  </si>
  <si>
    <t>Print with filters</t>
  </si>
  <si>
    <t>Heading #</t>
  </si>
  <si>
    <t>Calculation Area</t>
  </si>
  <si>
    <t>Filtered Rows</t>
  </si>
  <si>
    <t>Form Data Validation Index</t>
  </si>
  <si>
    <t>SETTINGS FOR STRUCTURAL CHANGES</t>
  </si>
  <si>
    <t>Date Input Headings</t>
  </si>
  <si>
    <t>Heading Option For Form</t>
  </si>
  <si>
    <t>Box 1</t>
  </si>
  <si>
    <t>Box 2</t>
  </si>
  <si>
    <t>Box 3</t>
  </si>
  <si>
    <t>Box 4</t>
  </si>
  <si>
    <t>Box 5</t>
  </si>
  <si>
    <t>Box 6</t>
  </si>
  <si>
    <t>Box 7</t>
  </si>
  <si>
    <t>Box 8</t>
  </si>
  <si>
    <t>Box 9</t>
  </si>
  <si>
    <t>Box 10</t>
  </si>
  <si>
    <t>↓</t>
  </si>
  <si>
    <t>Text Boxes for List</t>
  </si>
  <si>
    <t>List Error Message</t>
  </si>
  <si>
    <t>Salary</t>
  </si>
  <si>
    <t>Employee ID Index</t>
  </si>
  <si>
    <t>Name Index</t>
  </si>
  <si>
    <t>Header Index</t>
  </si>
  <si>
    <t>Error Check</t>
  </si>
  <si>
    <t>List Index Table</t>
  </si>
  <si>
    <t>Row Index</t>
  </si>
  <si>
    <t>Driving License</t>
  </si>
  <si>
    <t>Address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</si>
  <si>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</si>
  <si>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Conditional Formatting Formulas</t>
  </si>
  <si>
    <t>Headcount</t>
  </si>
  <si>
    <t>Real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</si>
</sst>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d/mm/yyyy"/>
    <numFmt numFmtId="165" formatCode="0.0"/>
    <numFmt numFmtId="166" formatCode="#,##0.0"/>
  </numFmts>
  <fonts count="4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8"/>
      <name val="Arial"/>
      <family val="2"/>
      <scheme val="minor"/>
    </font>
    <font>
      <sz val="11"/>
      <name val="Arial"/>
      <family val="2"/>
      <scheme val="minor"/>
    </font>
    <font>
      <b/>
      <i/>
      <sz val="11"/>
      <color theme="1"/>
      <name val="Arial"/>
      <family val="2"/>
      <charset val="162"/>
      <scheme val="minor"/>
    </font>
    <font>
      <sz val="11"/>
      <color theme="1"/>
      <name val="Arial"/>
      <charset val="2"/>
    </font>
    <font>
      <sz val="11"/>
      <color theme="1"/>
      <name val="Arial"/>
      <family val="1"/>
      <charset val="2"/>
    </font>
    <font>
      <sz val="11"/>
      <color theme="1"/>
      <name val="Arial"/>
      <family val="1"/>
      <charset val="2"/>
    </font>
    <font>
      <sz val="11"/>
      <color theme="0"/>
      <name val="Arial"/>
      <family val="2"/>
      <scheme val="minor"/>
    </font>
    <font>
      <b/>
      <sz val="14"/>
      <color theme="1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b/>
      <sz val="14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1"/>
      <color theme="0" tint="-4.9989318521683403E-2"/>
      <name val="Arial"/>
      <family val="2"/>
      <scheme val="minor"/>
    </font>
    <font>
      <b/>
      <sz val="18"/>
      <name val="Arial"/>
      <family val="2"/>
      <charset val="162"/>
      <scheme val="minor"/>
    </font>
    <font>
      <sz val="12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sz val="11"/>
      <color rgb="FF1F4E78"/>
      <name val="Arial"/>
      <family val="2"/>
      <charset val="162"/>
      <scheme val="minor"/>
    </font>
    <font>
      <sz val="13"/>
      <color theme="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u/>
      <sz val="12"/>
      <color theme="0"/>
      <name val="Arial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E7F9A"/>
      </left>
      <right style="thin">
        <color rgb="FF7E7F9A"/>
      </right>
      <top style="thin">
        <color rgb="FF7E7F9A"/>
      </top>
      <bottom style="thin">
        <color rgb="FF7E7F9A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rgb="FF97A7B3"/>
      </left>
      <right style="thin">
        <color rgb="FF97A7B3"/>
      </right>
      <top style="thin">
        <color rgb="FF97A7B3"/>
      </top>
      <bottom style="thin">
        <color rgb="FF97A7B3"/>
      </bottom>
      <diagonal/>
    </border>
    <border>
      <left style="hair">
        <color rgb="FF7E7F9A"/>
      </left>
      <right style="hair">
        <color rgb="FF7E7F9A"/>
      </right>
      <top style="hair">
        <color rgb="FF7E7F9A"/>
      </top>
      <bottom style="hair">
        <color rgb="FF7E7F9A"/>
      </bottom>
      <diagonal/>
    </border>
    <border>
      <left style="thin">
        <color rgb="FF7E7F9A"/>
      </left>
      <right style="thin">
        <color rgb="FF7E7F9A"/>
      </right>
      <top/>
      <bottom style="thin">
        <color rgb="FF7E7F9A"/>
      </bottom>
      <diagonal/>
    </border>
    <border>
      <left style="thin">
        <color rgb="FFEB9486"/>
      </left>
      <right style="thin">
        <color rgb="FFEB9486"/>
      </right>
      <top style="thin">
        <color rgb="FFEB9486"/>
      </top>
      <bottom style="thin">
        <color rgb="FFEB9486"/>
      </bottom>
      <diagonal/>
    </border>
    <border>
      <left/>
      <right/>
      <top/>
      <bottom style="thin">
        <color rgb="FF3D5A80"/>
      </bottom>
      <diagonal/>
    </border>
    <border>
      <left/>
      <right/>
      <top style="thin">
        <color rgb="FF3D5A80"/>
      </top>
      <bottom/>
      <diagonal/>
    </border>
    <border>
      <left style="thin">
        <color rgb="FF4F5669"/>
      </left>
      <right/>
      <top style="thin">
        <color rgb="FF4F5669"/>
      </top>
      <bottom/>
      <diagonal/>
    </border>
    <border>
      <left/>
      <right/>
      <top style="thin">
        <color rgb="FF4F5669"/>
      </top>
      <bottom/>
      <diagonal/>
    </border>
    <border>
      <left/>
      <right style="thin">
        <color rgb="FF4F5669"/>
      </right>
      <top style="thin">
        <color rgb="FF4F5669"/>
      </top>
      <bottom/>
      <diagonal/>
    </border>
    <border>
      <left style="thin">
        <color rgb="FF4F5669"/>
      </left>
      <right/>
      <top/>
      <bottom/>
      <diagonal/>
    </border>
    <border>
      <left/>
      <right style="thin">
        <color rgb="FF4F5669"/>
      </right>
      <top/>
      <bottom/>
      <diagonal/>
    </border>
    <border>
      <left style="thin">
        <color rgb="FF4F5669"/>
      </left>
      <right/>
      <top/>
      <bottom style="thin">
        <color rgb="FF3D5A80"/>
      </bottom>
      <diagonal/>
    </border>
    <border>
      <left/>
      <right style="thin">
        <color rgb="FF4F5669"/>
      </right>
      <top/>
      <bottom style="thin">
        <color rgb="FF3D5A80"/>
      </bottom>
      <diagonal/>
    </border>
    <border>
      <left style="thin">
        <color rgb="FF4F5669"/>
      </left>
      <right/>
      <top style="thin">
        <color rgb="FF3D5A80"/>
      </top>
      <bottom/>
      <diagonal/>
    </border>
    <border>
      <left/>
      <right style="thin">
        <color rgb="FF4F5669"/>
      </right>
      <top style="thin">
        <color rgb="FF3D5A80"/>
      </top>
      <bottom/>
      <diagonal/>
    </border>
    <border>
      <left style="thin">
        <color rgb="FF4F5669"/>
      </left>
      <right/>
      <top/>
      <bottom style="thin">
        <color rgb="FF4F5669"/>
      </bottom>
      <diagonal/>
    </border>
    <border>
      <left/>
      <right/>
      <top/>
      <bottom style="thin">
        <color rgb="FF4F5669"/>
      </bottom>
      <diagonal/>
    </border>
    <border>
      <left/>
      <right style="thin">
        <color rgb="FF4F5669"/>
      </right>
      <top/>
      <bottom style="thin">
        <color rgb="FF4F5669"/>
      </bottom>
      <diagonal/>
    </border>
    <border>
      <left style="thin">
        <color rgb="FF4F5669"/>
      </left>
      <right style="thin">
        <color rgb="FF4F5669"/>
      </right>
      <top style="thin">
        <color rgb="FF4F5669"/>
      </top>
      <bottom style="thin">
        <color rgb="FF4F566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8">
    <xf numFmtId="0" fontId="0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0"/>
  </cellStyleXfs>
  <cellXfs count="331">
    <xf numFmtId="0" fontId="0" fillId="0" borderId="0" xfId="0"/>
    <xf numFmtId="0" fontId="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49" fontId="9" fillId="5" borderId="0" xfId="0" applyNumberFormat="1" applyFont="1" applyFill="1" applyAlignment="1">
      <alignment horizontal="left" vertical="center" indent="1"/>
    </xf>
    <xf numFmtId="49" fontId="9" fillId="5" borderId="0" xfId="0" applyNumberFormat="1" applyFont="1" applyFill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0" xfId="1" applyFill="1" applyAlignment="1">
      <alignment vertical="center"/>
    </xf>
    <xf numFmtId="0" fontId="7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vertical="center"/>
    </xf>
    <xf numFmtId="0" fontId="0" fillId="7" borderId="0" xfId="0" applyFill="1"/>
    <xf numFmtId="0" fontId="11" fillId="7" borderId="0" xfId="2" applyFont="1" applyFill="1" applyBorder="1" applyAlignment="1" applyProtection="1">
      <alignment vertical="center"/>
    </xf>
    <xf numFmtId="0" fontId="0" fillId="7" borderId="0" xfId="0" applyFill="1" applyAlignment="1">
      <alignment horizontal="center"/>
    </xf>
    <xf numFmtId="49" fontId="12" fillId="3" borderId="0" xfId="0" applyNumberFormat="1" applyFont="1" applyFill="1" applyAlignment="1">
      <alignment vertical="center"/>
    </xf>
    <xf numFmtId="49" fontId="12" fillId="3" borderId="0" xfId="0" applyNumberFormat="1" applyFont="1" applyFill="1" applyAlignment="1">
      <alignment horizontal="left" vertical="center" indent="1"/>
    </xf>
    <xf numFmtId="0" fontId="21" fillId="4" borderId="0" xfId="0" applyFont="1" applyFill="1" applyAlignment="1">
      <alignment horizontal="right" vertical="center"/>
    </xf>
    <xf numFmtId="0" fontId="22" fillId="6" borderId="0" xfId="0" applyFont="1" applyFill="1" applyAlignment="1">
      <alignment horizontal="right" vertical="center"/>
    </xf>
    <xf numFmtId="0" fontId="23" fillId="2" borderId="0" xfId="0" applyFont="1" applyFill="1" applyAlignment="1">
      <alignment vertical="center"/>
    </xf>
    <xf numFmtId="0" fontId="23" fillId="3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right" vertical="center"/>
    </xf>
    <xf numFmtId="0" fontId="22" fillId="2" borderId="0" xfId="0" applyFont="1" applyFill="1" applyAlignment="1">
      <alignment horizontal="right" vertical="center"/>
    </xf>
    <xf numFmtId="49" fontId="12" fillId="3" borderId="0" xfId="0" applyNumberFormat="1" applyFont="1" applyFill="1" applyAlignment="1">
      <alignment horizontal="left" vertical="center" indent="2"/>
    </xf>
    <xf numFmtId="49" fontId="9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7" fillId="2" borderId="4" xfId="0" applyFont="1" applyFill="1" applyBorder="1"/>
    <xf numFmtId="0" fontId="7" fillId="2" borderId="1" xfId="0" applyFont="1" applyFill="1" applyBorder="1"/>
    <xf numFmtId="0" fontId="7" fillId="2" borderId="3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0" fontId="7" fillId="2" borderId="8" xfId="0" applyFont="1" applyFill="1" applyBorder="1"/>
    <xf numFmtId="0" fontId="0" fillId="2" borderId="12" xfId="0" applyFill="1" applyBorder="1" applyAlignment="1">
      <alignment horizontal="center" vertical="center" shrinkToFit="1"/>
    </xf>
    <xf numFmtId="0" fontId="2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6" fillId="2" borderId="0" xfId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Alignment="1">
      <alignment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0" fillId="2" borderId="0" xfId="0" applyFill="1" applyAlignment="1">
      <alignment horizontal="center" vertical="center" shrinkToFit="1"/>
    </xf>
    <xf numFmtId="4" fontId="0" fillId="2" borderId="0" xfId="0" applyNumberFormat="1" applyFill="1" applyAlignment="1">
      <alignment horizontal="center" vertical="center" shrinkToFit="1"/>
    </xf>
    <xf numFmtId="1" fontId="0" fillId="2" borderId="12" xfId="0" applyNumberFormat="1" applyFill="1" applyBorder="1" applyAlignment="1">
      <alignment horizontal="center" vertical="center" shrinkToFit="1"/>
    </xf>
    <xf numFmtId="49" fontId="0" fillId="2" borderId="12" xfId="0" quotePrefix="1" applyNumberFormat="1" applyFill="1" applyBorder="1" applyAlignment="1">
      <alignment horizontal="right" vertical="center" shrinkToFit="1"/>
    </xf>
    <xf numFmtId="0" fontId="7" fillId="2" borderId="10" xfId="0" applyFont="1" applyFill="1" applyBorder="1" applyAlignment="1" applyProtection="1">
      <alignment horizontal="center" vertical="center" shrinkToFit="1"/>
      <protection hidden="1"/>
    </xf>
    <xf numFmtId="0" fontId="28" fillId="2" borderId="0" xfId="0" applyFont="1" applyFill="1" applyAlignment="1">
      <alignment horizontal="center" vertical="center" shrinkToFit="1"/>
    </xf>
    <xf numFmtId="0" fontId="29" fillId="2" borderId="0" xfId="0" applyFont="1" applyFill="1" applyAlignment="1">
      <alignment horizontal="center" vertical="center" shrinkToFit="1"/>
    </xf>
    <xf numFmtId="0" fontId="30" fillId="2" borderId="0" xfId="0" applyFont="1" applyFill="1" applyAlignment="1">
      <alignment horizontal="center" vertical="center" shrinkToFit="1"/>
    </xf>
    <xf numFmtId="0" fontId="0" fillId="2" borderId="12" xfId="0" applyFill="1" applyBorder="1" applyAlignment="1">
      <alignment vertical="center" shrinkToFit="1"/>
    </xf>
    <xf numFmtId="4" fontId="0" fillId="2" borderId="12" xfId="0" applyNumberFormat="1" applyFill="1" applyBorder="1" applyAlignment="1">
      <alignment horizontal="left" vertical="center" shrinkToFit="1"/>
    </xf>
    <xf numFmtId="0" fontId="13" fillId="2" borderId="0" xfId="0" applyFont="1" applyFill="1"/>
    <xf numFmtId="49" fontId="0" fillId="2" borderId="0" xfId="0" applyNumberFormat="1" applyFill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33" fillId="12" borderId="0" xfId="0" applyFont="1" applyFill="1" applyAlignment="1">
      <alignment horizontal="center" vertical="center" shrinkToFit="1"/>
    </xf>
    <xf numFmtId="0" fontId="34" fillId="2" borderId="0" xfId="0" applyFont="1" applyFill="1" applyAlignment="1">
      <alignment horizontal="center" vertical="center" shrinkToFit="1"/>
    </xf>
    <xf numFmtId="0" fontId="32" fillId="2" borderId="0" xfId="0" applyFont="1" applyFill="1" applyAlignment="1">
      <alignment horizontal="center"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4" fillId="14" borderId="26" xfId="0" applyFont="1" applyFill="1" applyBorder="1" applyAlignment="1">
      <alignment horizontal="center" vertical="center" shrinkToFit="1"/>
    </xf>
    <xf numFmtId="0" fontId="33" fillId="14" borderId="0" xfId="0" applyFont="1" applyFill="1" applyAlignment="1">
      <alignment horizontal="center" vertical="center" shrinkToFit="1"/>
    </xf>
    <xf numFmtId="2" fontId="0" fillId="2" borderId="0" xfId="0" applyNumberFormat="1" applyFill="1" applyAlignment="1">
      <alignment vertical="center" shrinkToFit="1"/>
    </xf>
    <xf numFmtId="0" fontId="0" fillId="2" borderId="0" xfId="0" applyFill="1" applyAlignment="1">
      <alignment vertical="center" shrinkToFit="1"/>
    </xf>
    <xf numFmtId="2" fontId="31" fillId="15" borderId="13" xfId="0" applyNumberFormat="1" applyFont="1" applyFill="1" applyBorder="1" applyAlignment="1">
      <alignment vertical="center"/>
    </xf>
    <xf numFmtId="0" fontId="31" fillId="15" borderId="14" xfId="0" applyFont="1" applyFill="1" applyBorder="1" applyAlignment="1">
      <alignment vertical="center" shrinkToFit="1"/>
    </xf>
    <xf numFmtId="0" fontId="31" fillId="15" borderId="15" xfId="0" applyFont="1" applyFill="1" applyBorder="1" applyAlignment="1">
      <alignment vertical="center" shrinkToFit="1"/>
    </xf>
    <xf numFmtId="0" fontId="31" fillId="15" borderId="13" xfId="0" applyFont="1" applyFill="1" applyBorder="1" applyAlignment="1">
      <alignment horizontal="centerContinuous" vertical="center" shrinkToFit="1"/>
    </xf>
    <xf numFmtId="0" fontId="31" fillId="15" borderId="14" xfId="0" applyFont="1" applyFill="1" applyBorder="1" applyAlignment="1">
      <alignment horizontal="centerContinuous" vertical="center" shrinkToFit="1"/>
    </xf>
    <xf numFmtId="0" fontId="31" fillId="15" borderId="15" xfId="0" applyFont="1" applyFill="1" applyBorder="1" applyAlignment="1">
      <alignment horizontal="centerContinuous" vertical="center" shrinkToFit="1"/>
    </xf>
    <xf numFmtId="165" fontId="0" fillId="2" borderId="0" xfId="0" applyNumberFormat="1" applyFill="1" applyAlignment="1">
      <alignment vertical="center" shrinkToFit="1"/>
    </xf>
    <xf numFmtId="0" fontId="27" fillId="2" borderId="12" xfId="0" applyFont="1" applyFill="1" applyBorder="1" applyAlignment="1">
      <alignment horizontal="right" vertical="center" shrinkToFit="1"/>
    </xf>
    <xf numFmtId="9" fontId="0" fillId="2" borderId="0" xfId="6" applyFont="1" applyFill="1" applyBorder="1" applyAlignment="1">
      <alignment vertical="center" shrinkToFit="1"/>
    </xf>
    <xf numFmtId="0" fontId="27" fillId="2" borderId="0" xfId="0" applyFont="1" applyFill="1" applyAlignment="1">
      <alignment horizontal="right" vertical="center" shrinkToFit="1"/>
    </xf>
    <xf numFmtId="0" fontId="31" fillId="15" borderId="0" xfId="0" applyFont="1" applyFill="1" applyAlignment="1">
      <alignment horizontal="centerContinuous" vertical="center" shrinkToFit="1"/>
    </xf>
    <xf numFmtId="0" fontId="0" fillId="16" borderId="12" xfId="0" applyFill="1" applyBorder="1" applyAlignment="1">
      <alignment horizontal="center" vertical="center" shrinkToFit="1"/>
    </xf>
    <xf numFmtId="0" fontId="0" fillId="16" borderId="12" xfId="0" applyFill="1" applyBorder="1" applyAlignment="1">
      <alignment vertical="center" shrinkToFit="1"/>
    </xf>
    <xf numFmtId="4" fontId="31" fillId="15" borderId="12" xfId="0" applyNumberFormat="1" applyFont="1" applyFill="1" applyBorder="1" applyAlignment="1">
      <alignment horizontal="center" vertical="center" shrinkToFit="1"/>
    </xf>
    <xf numFmtId="0" fontId="0" fillId="16" borderId="6" xfId="0" applyFill="1" applyBorder="1" applyAlignment="1">
      <alignment horizontal="centerContinuous" vertical="center" shrinkToFit="1"/>
    </xf>
    <xf numFmtId="0" fontId="0" fillId="16" borderId="13" xfId="0" applyFill="1" applyBorder="1" applyAlignment="1">
      <alignment vertical="center" shrinkToFit="1"/>
    </xf>
    <xf numFmtId="0" fontId="0" fillId="16" borderId="15" xfId="0" applyFill="1" applyBorder="1" applyAlignment="1">
      <alignment vertical="center" shrinkToFit="1"/>
    </xf>
    <xf numFmtId="9" fontId="0" fillId="16" borderId="15" xfId="6" applyFont="1" applyFill="1" applyBorder="1" applyAlignment="1">
      <alignment horizontal="center" vertical="center" shrinkToFit="1"/>
    </xf>
    <xf numFmtId="0" fontId="0" fillId="16" borderId="14" xfId="0" applyFill="1" applyBorder="1" applyAlignment="1">
      <alignment vertical="center" shrinkToFit="1"/>
    </xf>
    <xf numFmtId="0" fontId="0" fillId="8" borderId="12" xfId="0" applyFill="1" applyBorder="1" applyAlignment="1">
      <alignment horizontal="center" vertical="center" shrinkToFit="1"/>
    </xf>
    <xf numFmtId="0" fontId="15" fillId="16" borderId="12" xfId="0" applyFont="1" applyFill="1" applyBorder="1" applyAlignment="1">
      <alignment horizontal="center" vertical="center" shrinkToFit="1"/>
    </xf>
    <xf numFmtId="0" fontId="15" fillId="16" borderId="9" xfId="0" applyFont="1" applyFill="1" applyBorder="1" applyAlignment="1">
      <alignment horizontal="center" vertical="center" shrinkToFit="1"/>
    </xf>
    <xf numFmtId="0" fontId="15" fillId="16" borderId="12" xfId="0" applyFont="1" applyFill="1" applyBorder="1" applyAlignment="1">
      <alignment horizontal="right" vertical="center" shrinkToFit="1"/>
    </xf>
    <xf numFmtId="0" fontId="15" fillId="16" borderId="9" xfId="0" applyFont="1" applyFill="1" applyBorder="1" applyAlignment="1" applyProtection="1">
      <alignment horizontal="center" vertical="center" shrinkToFit="1"/>
      <protection hidden="1"/>
    </xf>
    <xf numFmtId="0" fontId="0" fillId="17" borderId="12" xfId="0" applyFill="1" applyBorder="1" applyAlignment="1">
      <alignment horizontal="center" vertical="center" shrinkToFit="1"/>
    </xf>
    <xf numFmtId="0" fontId="0" fillId="16" borderId="13" xfId="0" applyFill="1" applyBorder="1" applyAlignment="1">
      <alignment horizontal="centerContinuous" vertical="center" shrinkToFit="1"/>
    </xf>
    <xf numFmtId="0" fontId="0" fillId="16" borderId="14" xfId="0" applyFill="1" applyBorder="1" applyAlignment="1">
      <alignment horizontal="centerContinuous" vertical="center" shrinkToFit="1"/>
    </xf>
    <xf numFmtId="0" fontId="0" fillId="16" borderId="15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" vertical="center" shrinkToFit="1"/>
    </xf>
    <xf numFmtId="9" fontId="0" fillId="2" borderId="2" xfId="6" applyFont="1" applyFill="1" applyBorder="1" applyAlignment="1">
      <alignment horizontal="center" vertical="center" shrinkToFit="1"/>
    </xf>
    <xf numFmtId="49" fontId="12" fillId="3" borderId="0" xfId="0" applyNumberFormat="1" applyFont="1" applyFill="1" applyAlignment="1">
      <alignment horizontal="left" vertical="center" indent="6"/>
    </xf>
    <xf numFmtId="49" fontId="9" fillId="5" borderId="0" xfId="0" applyNumberFormat="1" applyFont="1" applyFill="1" applyAlignment="1">
      <alignment horizontal="left" vertical="center" indent="6"/>
    </xf>
    <xf numFmtId="0" fontId="9" fillId="5" borderId="0" xfId="0" applyFont="1" applyFill="1" applyAlignment="1">
      <alignment horizontal="left" vertical="center" indent="9"/>
    </xf>
    <xf numFmtId="0" fontId="0" fillId="16" borderId="12" xfId="0" applyFill="1" applyBorder="1" applyAlignment="1">
      <alignment horizontal="centerContinuous" vertical="center" shrinkToFit="1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14" fontId="7" fillId="0" borderId="17" xfId="0" applyNumberFormat="1" applyFont="1" applyBorder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left" vertical="center" shrinkToFit="1"/>
      <protection locked="0"/>
    </xf>
    <xf numFmtId="4" fontId="7" fillId="0" borderId="17" xfId="0" applyNumberFormat="1" applyFont="1" applyBorder="1" applyAlignment="1" applyProtection="1">
      <alignment horizontal="center" vertical="center" shrinkToFit="1"/>
      <protection locked="0"/>
    </xf>
    <xf numFmtId="0" fontId="35" fillId="0" borderId="17" xfId="0" applyFont="1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7" fillId="0" borderId="22" xfId="0" applyFont="1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left" vertical="center" shrinkToFit="1"/>
      <protection locked="0"/>
    </xf>
    <xf numFmtId="0" fontId="35" fillId="0" borderId="24" xfId="0" applyFont="1" applyBorder="1" applyAlignment="1" applyProtection="1">
      <alignment horizontal="center" vertical="center" shrinkToFit="1"/>
      <protection locked="0"/>
    </xf>
    <xf numFmtId="0" fontId="26" fillId="0" borderId="26" xfId="0" applyFont="1" applyBorder="1" applyAlignment="1" applyProtection="1">
      <alignment horizontal="center" vertical="center" shrinkToFit="1"/>
      <protection locked="0"/>
    </xf>
    <xf numFmtId="0" fontId="33" fillId="12" borderId="0" xfId="0" applyFont="1" applyFill="1" applyAlignment="1" applyProtection="1">
      <alignment horizontal="center" vertical="center" shrinkToFit="1"/>
      <protection hidden="1"/>
    </xf>
    <xf numFmtId="165" fontId="33" fillId="14" borderId="0" xfId="0" applyNumberFormat="1" applyFont="1" applyFill="1" applyAlignment="1" applyProtection="1">
      <alignment horizontal="center" vertical="center" shrinkToFit="1"/>
      <protection hidden="1"/>
    </xf>
    <xf numFmtId="4" fontId="33" fillId="12" borderId="0" xfId="0" applyNumberFormat="1" applyFont="1" applyFill="1" applyAlignment="1" applyProtection="1">
      <alignment horizontal="center" vertical="center" shrinkToFit="1"/>
      <protection hidden="1"/>
    </xf>
    <xf numFmtId="4" fontId="33" fillId="14" borderId="0" xfId="0" applyNumberFormat="1" applyFont="1" applyFill="1" applyAlignment="1" applyProtection="1">
      <alignment horizontal="center" vertical="center" shrinkToFit="1"/>
      <protection hidden="1"/>
    </xf>
    <xf numFmtId="0" fontId="36" fillId="2" borderId="0" xfId="0" applyFont="1" applyFill="1"/>
    <xf numFmtId="49" fontId="37" fillId="3" borderId="0" xfId="0" applyNumberFormat="1" applyFont="1" applyFill="1" applyAlignment="1">
      <alignment horizontal="left" vertical="center" indent="9"/>
    </xf>
    <xf numFmtId="49" fontId="37" fillId="3" borderId="0" xfId="0" applyNumberFormat="1" applyFont="1" applyFill="1" applyAlignment="1">
      <alignment vertical="center"/>
    </xf>
    <xf numFmtId="0" fontId="8" fillId="2" borderId="0" xfId="0" applyFont="1" applyFill="1"/>
    <xf numFmtId="0" fontId="31" fillId="18" borderId="13" xfId="0" applyFont="1" applyFill="1" applyBorder="1" applyAlignment="1">
      <alignment horizontal="centerContinuous" vertical="center" shrinkToFit="1"/>
    </xf>
    <xf numFmtId="0" fontId="31" fillId="18" borderId="14" xfId="0" applyFont="1" applyFill="1" applyBorder="1" applyAlignment="1">
      <alignment horizontal="centerContinuous" vertical="center" shrinkToFit="1"/>
    </xf>
    <xf numFmtId="14" fontId="31" fillId="18" borderId="14" xfId="0" applyNumberFormat="1" applyFont="1" applyFill="1" applyBorder="1" applyAlignment="1">
      <alignment horizontal="centerContinuous" vertical="center" shrinkToFit="1"/>
    </xf>
    <xf numFmtId="0" fontId="31" fillId="18" borderId="15" xfId="0" quotePrefix="1" applyFont="1" applyFill="1" applyBorder="1" applyAlignment="1">
      <alignment horizontal="centerContinuous" vertical="center" shrinkToFit="1"/>
    </xf>
    <xf numFmtId="3" fontId="26" fillId="0" borderId="16" xfId="0" applyNumberFormat="1" applyFont="1" applyBorder="1" applyAlignment="1" applyProtection="1">
      <alignment horizontal="center" vertical="center" shrinkToFit="1"/>
      <protection hidden="1"/>
    </xf>
    <xf numFmtId="3" fontId="26" fillId="0" borderId="28" xfId="0" applyNumberFormat="1" applyFont="1" applyBorder="1" applyAlignment="1" applyProtection="1">
      <alignment horizontal="center" vertical="center" shrinkToFit="1"/>
      <protection hidden="1"/>
    </xf>
    <xf numFmtId="0" fontId="17" fillId="2" borderId="27" xfId="0" applyFont="1" applyFill="1" applyBorder="1" applyAlignment="1" applyProtection="1">
      <alignment horizontal="center" vertical="center" shrinkToFit="1"/>
      <protection locked="0"/>
    </xf>
    <xf numFmtId="4" fontId="0" fillId="17" borderId="12" xfId="0" applyNumberForma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8" fillId="2" borderId="0" xfId="0" applyFont="1" applyFill="1" applyAlignment="1">
      <alignment horizontal="center" vertical="center"/>
    </xf>
    <xf numFmtId="0" fontId="38" fillId="2" borderId="0" xfId="0" applyFont="1" applyFill="1" applyAlignment="1" applyProtection="1">
      <alignment horizontal="center" vertical="center"/>
      <protection hidden="1"/>
    </xf>
    <xf numFmtId="0" fontId="7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23" fillId="2" borderId="0" xfId="0" applyFont="1" applyFill="1" applyAlignment="1" applyProtection="1">
      <alignment vertical="center"/>
      <protection locked="0"/>
    </xf>
    <xf numFmtId="49" fontId="12" fillId="3" borderId="0" xfId="0" applyNumberFormat="1" applyFont="1" applyFill="1" applyAlignment="1" applyProtection="1">
      <alignment horizontal="left" vertical="center" indent="9"/>
      <protection locked="0"/>
    </xf>
    <xf numFmtId="49" fontId="12" fillId="3" borderId="0" xfId="0" applyNumberFormat="1" applyFont="1" applyFill="1" applyAlignment="1" applyProtection="1">
      <alignment vertical="center"/>
      <protection locked="0"/>
    </xf>
    <xf numFmtId="0" fontId="23" fillId="3" borderId="0" xfId="0" applyFont="1" applyFill="1" applyAlignment="1" applyProtection="1">
      <alignment horizontal="center" vertical="center"/>
      <protection locked="0"/>
    </xf>
    <xf numFmtId="0" fontId="21" fillId="4" borderId="0" xfId="0" applyFont="1" applyFill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49" fontId="9" fillId="5" borderId="0" xfId="0" applyNumberFormat="1" applyFont="1" applyFill="1" applyAlignment="1" applyProtection="1">
      <alignment horizontal="left" vertical="center" indent="9"/>
      <protection locked="0"/>
    </xf>
    <xf numFmtId="49" fontId="9" fillId="5" borderId="0" xfId="0" applyNumberFormat="1" applyFont="1" applyFill="1" applyAlignment="1" applyProtection="1">
      <alignment vertical="center"/>
      <protection locked="0"/>
    </xf>
    <xf numFmtId="0" fontId="9" fillId="5" borderId="0" xfId="0" applyFont="1" applyFill="1" applyAlignment="1" applyProtection="1">
      <alignment horizontal="center" vertical="center"/>
      <protection locked="0"/>
    </xf>
    <xf numFmtId="0" fontId="22" fillId="6" borderId="0" xfId="0" applyFont="1" applyFill="1" applyAlignment="1" applyProtection="1">
      <alignment horizontal="right" vertical="center"/>
      <protection locked="0"/>
    </xf>
    <xf numFmtId="0" fontId="6" fillId="2" borderId="0" xfId="1" applyFill="1" applyAlignment="1" applyProtection="1">
      <alignment vertical="center"/>
      <protection locked="0"/>
    </xf>
    <xf numFmtId="0" fontId="17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3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0" fillId="2" borderId="0" xfId="0" applyFont="1" applyFill="1" applyAlignment="1">
      <alignment vertical="center"/>
    </xf>
    <xf numFmtId="0" fontId="41" fillId="3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32" fillId="2" borderId="0" xfId="1" applyFont="1" applyFill="1" applyAlignment="1">
      <alignment vertical="center"/>
    </xf>
    <xf numFmtId="0" fontId="13" fillId="2" borderId="0" xfId="1" applyFont="1" applyFill="1" applyAlignment="1">
      <alignment vertical="center"/>
    </xf>
    <xf numFmtId="0" fontId="1" fillId="2" borderId="0" xfId="1" applyFont="1" applyFill="1" applyAlignment="1">
      <alignment vertical="center"/>
    </xf>
    <xf numFmtId="0" fontId="40" fillId="2" borderId="0" xfId="0" applyFont="1" applyFill="1"/>
    <xf numFmtId="0" fontId="31" fillId="15" borderId="1" xfId="0" applyFont="1" applyFill="1" applyBorder="1" applyAlignment="1">
      <alignment horizontal="centerContinuous" vertical="center" shrinkToFit="1"/>
    </xf>
    <xf numFmtId="0" fontId="31" fillId="15" borderId="3" xfId="0" applyFont="1" applyFill="1" applyBorder="1" applyAlignment="1">
      <alignment horizontal="centerContinuous" vertical="center" shrinkToFit="1"/>
    </xf>
    <xf numFmtId="0" fontId="0" fillId="2" borderId="15" xfId="0" applyFill="1" applyBorder="1" applyAlignment="1">
      <alignment horizontal="centerContinuous" vertical="center" shrinkToFit="1"/>
    </xf>
    <xf numFmtId="2" fontId="17" fillId="16" borderId="1" xfId="0" applyNumberFormat="1" applyFont="1" applyFill="1" applyBorder="1" applyAlignment="1">
      <alignment horizontal="center" vertical="center" wrapText="1" shrinkToFit="1"/>
    </xf>
    <xf numFmtId="0" fontId="17" fillId="16" borderId="12" xfId="0" applyFont="1" applyFill="1" applyBorder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 shrinkToFit="1"/>
    </xf>
    <xf numFmtId="0" fontId="13" fillId="16" borderId="12" xfId="0" applyFont="1" applyFill="1" applyBorder="1" applyAlignment="1">
      <alignment horizontal="center" vertical="center" wrapText="1" shrinkToFit="1"/>
    </xf>
    <xf numFmtId="0" fontId="13" fillId="2" borderId="0" xfId="0" applyFont="1" applyFill="1" applyAlignment="1">
      <alignment vertical="center" wrapText="1" shrinkToFit="1"/>
    </xf>
    <xf numFmtId="0" fontId="13" fillId="2" borderId="0" xfId="0" applyFont="1" applyFill="1" applyAlignment="1">
      <alignment horizontal="center" vertical="center" wrapText="1" shrinkToFit="1"/>
    </xf>
    <xf numFmtId="0" fontId="13" fillId="17" borderId="12" xfId="0" applyFont="1" applyFill="1" applyBorder="1" applyAlignment="1">
      <alignment horizontal="center" vertical="center" wrapText="1" shrinkToFit="1"/>
    </xf>
    <xf numFmtId="0" fontId="24" fillId="15" borderId="13" xfId="0" applyFont="1" applyFill="1" applyBorder="1" applyAlignment="1">
      <alignment horizontal="centerContinuous" vertical="center" wrapText="1" shrinkToFit="1"/>
    </xf>
    <xf numFmtId="0" fontId="24" fillId="15" borderId="15" xfId="0" applyFont="1" applyFill="1" applyBorder="1" applyAlignment="1">
      <alignment horizontal="centerContinuous" vertical="center" wrapText="1" shrinkToFit="1"/>
    </xf>
    <xf numFmtId="0" fontId="31" fillId="18" borderId="14" xfId="0" quotePrefix="1" applyFont="1" applyFill="1" applyBorder="1" applyAlignment="1">
      <alignment horizontal="centerContinuous" vertical="center" shrinkToFit="1"/>
    </xf>
    <xf numFmtId="0" fontId="31" fillId="18" borderId="15" xfId="0" applyFont="1" applyFill="1" applyBorder="1" applyAlignment="1">
      <alignment horizontal="centerContinuous" vertical="center" shrinkToFit="1"/>
    </xf>
    <xf numFmtId="0" fontId="6" fillId="0" borderId="32" xfId="1" applyBorder="1" applyAlignment="1">
      <alignment vertical="center"/>
    </xf>
    <xf numFmtId="0" fontId="32" fillId="0" borderId="33" xfId="1" applyFont="1" applyBorder="1" applyAlignment="1">
      <alignment vertical="center"/>
    </xf>
    <xf numFmtId="0" fontId="13" fillId="0" borderId="33" xfId="1" applyFont="1" applyBorder="1" applyAlignment="1">
      <alignment vertical="center"/>
    </xf>
    <xf numFmtId="0" fontId="1" fillId="0" borderId="33" xfId="1" applyFont="1" applyBorder="1" applyAlignment="1">
      <alignment vertical="center"/>
    </xf>
    <xf numFmtId="0" fontId="40" fillId="0" borderId="33" xfId="0" applyFont="1" applyBorder="1"/>
    <xf numFmtId="0" fontId="7" fillId="0" borderId="34" xfId="0" applyFont="1" applyBorder="1"/>
    <xf numFmtId="0" fontId="6" fillId="0" borderId="35" xfId="1" applyBorder="1" applyAlignment="1">
      <alignment vertical="center"/>
    </xf>
    <xf numFmtId="0" fontId="7" fillId="0" borderId="36" xfId="0" applyFont="1" applyBorder="1"/>
    <xf numFmtId="0" fontId="6" fillId="0" borderId="37" xfId="1" applyBorder="1" applyAlignment="1">
      <alignment vertical="center"/>
    </xf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7" fillId="0" borderId="35" xfId="0" applyFont="1" applyBorder="1" applyAlignment="1">
      <alignment vertical="center"/>
    </xf>
    <xf numFmtId="0" fontId="7" fillId="0" borderId="36" xfId="0" applyFont="1" applyBorder="1" applyAlignment="1">
      <alignment horizontal="left" vertical="center"/>
    </xf>
    <xf numFmtId="0" fontId="7" fillId="0" borderId="41" xfId="0" applyFont="1" applyBorder="1" applyAlignment="1">
      <alignment vertical="center"/>
    </xf>
    <xf numFmtId="3" fontId="15" fillId="0" borderId="42" xfId="0" applyNumberFormat="1" applyFont="1" applyBorder="1" applyAlignment="1">
      <alignment horizontal="left" vertical="center" indent="1" shrinkToFit="1"/>
    </xf>
    <xf numFmtId="0" fontId="7" fillId="0" borderId="43" xfId="0" applyFont="1" applyBorder="1" applyAlignment="1">
      <alignment horizontal="left" vertical="center"/>
    </xf>
    <xf numFmtId="0" fontId="26" fillId="2" borderId="0" xfId="0" applyFont="1" applyFill="1" applyAlignment="1" applyProtection="1">
      <alignment horizontal="center"/>
      <protection hidden="1"/>
    </xf>
    <xf numFmtId="0" fontId="13" fillId="11" borderId="17" xfId="0" applyFont="1" applyFill="1" applyBorder="1" applyAlignment="1">
      <alignment horizontal="center" vertical="center" shrinkToFit="1"/>
    </xf>
    <xf numFmtId="0" fontId="24" fillId="20" borderId="0" xfId="0" applyFont="1" applyFill="1" applyAlignment="1" applyProtection="1">
      <alignment horizontal="centerContinuous" vertical="center" wrapText="1" shrinkToFit="1"/>
      <protection locked="0"/>
    </xf>
    <xf numFmtId="0" fontId="24" fillId="21" borderId="0" xfId="0" applyFont="1" applyFill="1" applyAlignment="1">
      <alignment horizontal="centerContinuous" vertical="center"/>
    </xf>
    <xf numFmtId="0" fontId="26" fillId="2" borderId="12" xfId="0" applyFont="1" applyFill="1" applyBorder="1" applyAlignment="1" applyProtection="1">
      <alignment horizontal="center"/>
      <protection hidden="1"/>
    </xf>
    <xf numFmtId="0" fontId="34" fillId="2" borderId="42" xfId="0" applyFont="1" applyFill="1" applyBorder="1" applyAlignment="1">
      <alignment horizontal="left" vertical="center" indent="1" shrinkToFit="1"/>
    </xf>
    <xf numFmtId="0" fontId="17" fillId="2" borderId="42" xfId="0" applyFont="1" applyFill="1" applyBorder="1" applyAlignment="1">
      <alignment horizontal="left" vertical="center" indent="1" shrinkToFit="1"/>
    </xf>
    <xf numFmtId="0" fontId="40" fillId="0" borderId="42" xfId="0" applyFont="1" applyBorder="1" applyAlignment="1">
      <alignment horizontal="left" vertical="center" indent="1" shrinkToFit="1"/>
    </xf>
    <xf numFmtId="49" fontId="12" fillId="3" borderId="0" xfId="0" applyNumberFormat="1" applyFont="1" applyFill="1" applyAlignment="1">
      <alignment horizontal="left" vertical="center" indent="7"/>
    </xf>
    <xf numFmtId="0" fontId="9" fillId="5" borderId="0" xfId="0" applyFont="1" applyFill="1" applyAlignment="1">
      <alignment horizontal="left" vertical="center" indent="7"/>
    </xf>
    <xf numFmtId="0" fontId="7" fillId="2" borderId="2" xfId="0" applyFont="1" applyFill="1" applyBorder="1" applyAlignment="1">
      <alignment horizontal="center" vertical="center" shrinkToFit="1"/>
    </xf>
    <xf numFmtId="0" fontId="15" fillId="2" borderId="0" xfId="4" applyFont="1" applyFill="1" applyAlignment="1">
      <alignment vertical="center"/>
    </xf>
    <xf numFmtId="0" fontId="1" fillId="0" borderId="9" xfId="7" applyBorder="1" applyAlignment="1">
      <alignment horizontal="left" wrapText="1" indent="1"/>
    </xf>
    <xf numFmtId="0" fontId="1" fillId="2" borderId="0" xfId="7" applyFill="1"/>
    <xf numFmtId="0" fontId="16" fillId="2" borderId="0" xfId="4" applyFont="1" applyFill="1" applyAlignment="1">
      <alignment vertical="center"/>
    </xf>
    <xf numFmtId="0" fontId="1" fillId="0" borderId="10" xfId="7" applyBorder="1" applyAlignment="1">
      <alignment horizontal="left" indent="1"/>
    </xf>
    <xf numFmtId="0" fontId="1" fillId="0" borderId="10" xfId="7" applyBorder="1" applyAlignment="1">
      <alignment horizontal="left" vertical="center" wrapText="1" indent="1"/>
    </xf>
    <xf numFmtId="0" fontId="1" fillId="0" borderId="10" xfId="7" applyBorder="1" applyAlignment="1">
      <alignment horizontal="left" vertical="top" wrapText="1" indent="2"/>
    </xf>
    <xf numFmtId="0" fontId="17" fillId="2" borderId="0" xfId="4" applyFont="1" applyFill="1" applyAlignment="1">
      <alignment vertical="center"/>
    </xf>
    <xf numFmtId="0" fontId="13" fillId="0" borderId="10" xfId="7" applyFont="1" applyBorder="1" applyAlignment="1">
      <alignment horizontal="left" indent="1"/>
    </xf>
    <xf numFmtId="0" fontId="1" fillId="0" borderId="11" xfId="7" applyBorder="1" applyAlignment="1">
      <alignment horizontal="left" indent="1"/>
    </xf>
    <xf numFmtId="0" fontId="10" fillId="0" borderId="2" xfId="2" applyBorder="1" applyAlignment="1" applyProtection="1"/>
    <xf numFmtId="0" fontId="0" fillId="17" borderId="12" xfId="0" applyFill="1" applyBorder="1" applyAlignment="1" applyProtection="1">
      <alignment horizontal="center" vertical="center" shrinkToFit="1"/>
      <protection hidden="1"/>
    </xf>
    <xf numFmtId="0" fontId="0" fillId="16" borderId="12" xfId="0" applyFill="1" applyBorder="1" applyAlignment="1" applyProtection="1">
      <alignment horizontal="center" vertical="center" shrinkToFit="1"/>
      <protection hidden="1"/>
    </xf>
    <xf numFmtId="0" fontId="13" fillId="16" borderId="12" xfId="0" applyFont="1" applyFill="1" applyBorder="1" applyAlignment="1" applyProtection="1">
      <alignment horizontal="center" vertical="center" wrapText="1" shrinkToFit="1"/>
      <protection hidden="1"/>
    </xf>
    <xf numFmtId="0" fontId="17" fillId="16" borderId="12" xfId="0" applyFont="1" applyFill="1" applyBorder="1" applyAlignment="1" applyProtection="1">
      <alignment horizontal="center" vertical="center" wrapText="1" shrinkToFit="1"/>
      <protection hidden="1"/>
    </xf>
    <xf numFmtId="0" fontId="17" fillId="16" borderId="1" xfId="0" applyFont="1" applyFill="1" applyBorder="1" applyAlignment="1" applyProtection="1">
      <alignment horizontal="center" vertical="center" wrapText="1" shrinkToFit="1"/>
      <protection hidden="1"/>
    </xf>
    <xf numFmtId="0" fontId="17" fillId="16" borderId="9" xfId="0" applyFont="1" applyFill="1" applyBorder="1" applyAlignment="1" applyProtection="1">
      <alignment horizontal="center" vertical="center" wrapText="1" shrinkToFit="1"/>
      <protection hidden="1"/>
    </xf>
    <xf numFmtId="0" fontId="0" fillId="16" borderId="13" xfId="0" applyFill="1" applyBorder="1" applyAlignment="1" applyProtection="1">
      <alignment horizontal="center" vertical="center" shrinkToFit="1"/>
      <protection hidden="1"/>
    </xf>
    <xf numFmtId="0" fontId="0" fillId="17" borderId="13" xfId="0" applyFill="1" applyBorder="1" applyAlignment="1" applyProtection="1">
      <alignment horizontal="center" vertical="center" shrinkToFit="1"/>
      <protection hidden="1"/>
    </xf>
    <xf numFmtId="0" fontId="0" fillId="2" borderId="12" xfId="0" applyFill="1" applyBorder="1" applyAlignment="1" applyProtection="1">
      <alignment horizontal="center" vertical="center" shrinkToFit="1"/>
      <protection hidden="1"/>
    </xf>
    <xf numFmtId="0" fontId="0" fillId="2" borderId="12" xfId="0" applyFill="1" applyBorder="1" applyAlignment="1" applyProtection="1">
      <alignment vertical="center" shrinkToFit="1"/>
      <protection hidden="1"/>
    </xf>
    <xf numFmtId="165" fontId="0" fillId="2" borderId="12" xfId="0" applyNumberFormat="1" applyFill="1" applyBorder="1" applyAlignment="1" applyProtection="1">
      <alignment vertical="center" shrinkToFit="1"/>
      <protection hidden="1"/>
    </xf>
    <xf numFmtId="4" fontId="0" fillId="2" borderId="12" xfId="0" applyNumberFormat="1" applyFill="1" applyBorder="1" applyAlignment="1" applyProtection="1">
      <alignment vertical="center" shrinkToFit="1"/>
      <protection hidden="1"/>
    </xf>
    <xf numFmtId="166" fontId="2" fillId="2" borderId="12" xfId="0" applyNumberFormat="1" applyFont="1" applyFill="1" applyBorder="1" applyAlignment="1" applyProtection="1">
      <alignment vertical="center" shrinkToFit="1"/>
      <protection hidden="1"/>
    </xf>
    <xf numFmtId="0" fontId="0" fillId="2" borderId="13" xfId="0" applyFill="1" applyBorder="1" applyAlignment="1" applyProtection="1">
      <alignment horizontal="centerContinuous" vertical="center" shrinkToFit="1"/>
      <protection hidden="1"/>
    </xf>
    <xf numFmtId="9" fontId="0" fillId="2" borderId="12" xfId="6" applyFont="1" applyFill="1" applyBorder="1" applyAlignment="1" applyProtection="1">
      <alignment vertical="center" shrinkToFit="1"/>
      <protection hidden="1"/>
    </xf>
    <xf numFmtId="0" fontId="27" fillId="2" borderId="12" xfId="0" applyFont="1" applyFill="1" applyBorder="1" applyAlignment="1" applyProtection="1">
      <alignment vertical="center" shrinkToFit="1"/>
      <protection hidden="1"/>
    </xf>
    <xf numFmtId="0" fontId="0" fillId="8" borderId="12" xfId="0" applyFill="1" applyBorder="1" applyAlignment="1" applyProtection="1">
      <alignment horizontal="center" vertical="center" shrinkToFit="1"/>
      <protection hidden="1"/>
    </xf>
    <xf numFmtId="3" fontId="0" fillId="2" borderId="12" xfId="6" applyNumberFormat="1" applyFont="1" applyFill="1" applyBorder="1" applyAlignment="1" applyProtection="1">
      <alignment vertical="center" shrinkToFit="1"/>
      <protection hidden="1"/>
    </xf>
    <xf numFmtId="4" fontId="0" fillId="2" borderId="12" xfId="0" applyNumberFormat="1" applyFill="1" applyBorder="1" applyAlignment="1" applyProtection="1">
      <alignment horizontal="center" vertical="center" shrinkToFit="1"/>
      <protection hidden="1"/>
    </xf>
    <xf numFmtId="1" fontId="0" fillId="17" borderId="12" xfId="0" applyNumberFormat="1" applyFill="1" applyBorder="1" applyAlignment="1" applyProtection="1">
      <alignment horizontal="center" vertical="center" shrinkToFit="1"/>
      <protection hidden="1"/>
    </xf>
    <xf numFmtId="0" fontId="0" fillId="2" borderId="9" xfId="0" applyFill="1" applyBorder="1" applyAlignment="1" applyProtection="1">
      <alignment vertical="center" shrinkToFit="1"/>
      <protection hidden="1"/>
    </xf>
    <xf numFmtId="1" fontId="0" fillId="2" borderId="12" xfId="0" applyNumberFormat="1" applyFill="1" applyBorder="1" applyAlignment="1" applyProtection="1">
      <alignment horizontal="center" vertical="center" shrinkToFit="1"/>
      <protection hidden="1"/>
    </xf>
    <xf numFmtId="0" fontId="27" fillId="2" borderId="11" xfId="0" applyFont="1" applyFill="1" applyBorder="1" applyAlignment="1" applyProtection="1">
      <alignment vertical="center" shrinkToFit="1"/>
      <protection hidden="1"/>
    </xf>
    <xf numFmtId="9" fontId="0" fillId="2" borderId="12" xfId="6" applyFont="1" applyFill="1" applyBorder="1" applyAlignment="1" applyProtection="1">
      <alignment horizontal="center" vertical="center" shrinkToFit="1"/>
      <protection hidden="1"/>
    </xf>
    <xf numFmtId="14" fontId="0" fillId="2" borderId="12" xfId="0" applyNumberFormat="1" applyFill="1" applyBorder="1" applyAlignment="1" applyProtection="1">
      <alignment horizontal="center" vertical="center" shrinkToFit="1"/>
      <protection hidden="1"/>
    </xf>
    <xf numFmtId="164" fontId="0" fillId="2" borderId="12" xfId="0" applyNumberFormat="1" applyFill="1" applyBorder="1" applyAlignment="1" applyProtection="1">
      <alignment horizontal="center" vertical="center" shrinkToFit="1"/>
      <protection hidden="1"/>
    </xf>
    <xf numFmtId="0" fontId="3" fillId="2" borderId="12" xfId="0" applyFont="1" applyFill="1" applyBorder="1" applyAlignment="1" applyProtection="1">
      <alignment horizontal="center" vertical="center" shrinkToFit="1"/>
      <protection hidden="1"/>
    </xf>
    <xf numFmtId="0" fontId="18" fillId="8" borderId="12" xfId="0" applyFont="1" applyFill="1" applyBorder="1" applyAlignment="1" applyProtection="1">
      <alignment horizontal="center" vertical="center" wrapText="1" shrinkToFit="1"/>
      <protection hidden="1"/>
    </xf>
    <xf numFmtId="0" fontId="0" fillId="2" borderId="12" xfId="0" quotePrefix="1" applyFill="1" applyBorder="1" applyAlignment="1" applyProtection="1">
      <alignment horizontal="center" vertical="center" shrinkToFit="1"/>
      <protection hidden="1"/>
    </xf>
    <xf numFmtId="2" fontId="36" fillId="2" borderId="0" xfId="0" applyNumberFormat="1" applyFont="1" applyFill="1" applyAlignment="1">
      <alignment vertical="center" shrinkToFit="1"/>
    </xf>
    <xf numFmtId="0" fontId="36" fillId="2" borderId="0" xfId="0" quotePrefix="1" applyFont="1" applyFill="1" applyAlignment="1">
      <alignment vertical="center" shrinkToFit="1"/>
    </xf>
    <xf numFmtId="0" fontId="36" fillId="2" borderId="0" xfId="0" applyFont="1" applyFill="1" applyAlignment="1">
      <alignment vertical="center" shrinkToFit="1"/>
    </xf>
    <xf numFmtId="0" fontId="36" fillId="2" borderId="0" xfId="0" applyFont="1" applyFill="1" applyAlignment="1">
      <alignment horizontal="center" vertical="center" shrinkToFit="1"/>
    </xf>
    <xf numFmtId="0" fontId="43" fillId="15" borderId="13" xfId="0" applyFont="1" applyFill="1" applyBorder="1" applyAlignment="1">
      <alignment horizontal="centerContinuous" vertical="center" shrinkToFit="1"/>
    </xf>
    <xf numFmtId="0" fontId="43" fillId="15" borderId="14" xfId="0" applyFont="1" applyFill="1" applyBorder="1" applyAlignment="1">
      <alignment horizontal="centerContinuous" vertical="center" shrinkToFit="1"/>
    </xf>
    <xf numFmtId="0" fontId="43" fillId="15" borderId="15" xfId="0" applyFont="1" applyFill="1" applyBorder="1" applyAlignment="1">
      <alignment horizontal="centerContinuous" vertical="center" shrinkToFit="1"/>
    </xf>
    <xf numFmtId="0" fontId="44" fillId="2" borderId="0" xfId="0" applyFont="1" applyFill="1" applyAlignment="1">
      <alignment vertical="center" shrinkToFit="1"/>
    </xf>
    <xf numFmtId="0" fontId="45" fillId="15" borderId="13" xfId="0" applyFont="1" applyFill="1" applyBorder="1" applyAlignment="1">
      <alignment horizontal="centerContinuous" vertical="center" shrinkToFit="1"/>
    </xf>
    <xf numFmtId="0" fontId="45" fillId="15" borderId="14" xfId="0" applyFont="1" applyFill="1" applyBorder="1" applyAlignment="1">
      <alignment horizontal="centerContinuous" vertical="center" shrinkToFit="1"/>
    </xf>
    <xf numFmtId="0" fontId="45" fillId="15" borderId="15" xfId="0" applyFont="1" applyFill="1" applyBorder="1" applyAlignment="1">
      <alignment horizontal="centerContinuous" vertical="center" shrinkToFit="1"/>
    </xf>
    <xf numFmtId="0" fontId="44" fillId="2" borderId="0" xfId="0" applyFont="1" applyFill="1" applyAlignment="1">
      <alignment horizontal="center" vertical="center" shrinkToFit="1"/>
    </xf>
    <xf numFmtId="0" fontId="44" fillId="16" borderId="13" xfId="0" applyFont="1" applyFill="1" applyBorder="1" applyAlignment="1">
      <alignment horizontal="centerContinuous" vertical="center" shrinkToFit="1"/>
    </xf>
    <xf numFmtId="0" fontId="44" fillId="16" borderId="14" xfId="0" applyFont="1" applyFill="1" applyBorder="1" applyAlignment="1">
      <alignment horizontal="centerContinuous" vertical="center" shrinkToFit="1"/>
    </xf>
    <xf numFmtId="0" fontId="44" fillId="16" borderId="15" xfId="0" applyFont="1" applyFill="1" applyBorder="1" applyAlignment="1">
      <alignment horizontal="centerContinuous" vertical="center" shrinkToFit="1"/>
    </xf>
    <xf numFmtId="0" fontId="44" fillId="17" borderId="13" xfId="0" applyFont="1" applyFill="1" applyBorder="1" applyAlignment="1">
      <alignment horizontal="centerContinuous" vertical="center" shrinkToFit="1"/>
    </xf>
    <xf numFmtId="0" fontId="44" fillId="17" borderId="14" xfId="0" applyFont="1" applyFill="1" applyBorder="1" applyAlignment="1">
      <alignment horizontal="centerContinuous" vertical="center" shrinkToFit="1"/>
    </xf>
    <xf numFmtId="0" fontId="44" fillId="17" borderId="15" xfId="0" applyFont="1" applyFill="1" applyBorder="1" applyAlignment="1">
      <alignment horizontal="centerContinuous" vertical="center" shrinkToFit="1"/>
    </xf>
    <xf numFmtId="2" fontId="17" fillId="2" borderId="0" xfId="0" applyNumberFormat="1" applyFont="1" applyFill="1" applyAlignment="1" applyProtection="1">
      <alignment horizontal="centerContinuous" vertical="center" shrinkToFit="1"/>
      <protection locked="0"/>
    </xf>
    <xf numFmtId="0" fontId="17" fillId="13" borderId="17" xfId="0" applyFont="1" applyFill="1" applyBorder="1" applyAlignment="1" applyProtection="1">
      <alignment horizontal="centerContinuous" vertical="center" shrinkToFit="1"/>
      <protection locked="0"/>
    </xf>
    <xf numFmtId="2" fontId="17" fillId="11" borderId="17" xfId="0" applyNumberFormat="1" applyFont="1" applyFill="1" applyBorder="1" applyAlignment="1" applyProtection="1">
      <alignment horizontal="centerContinuous" vertical="center" shrinkToFit="1"/>
      <protection locked="0"/>
    </xf>
    <xf numFmtId="0" fontId="17" fillId="14" borderId="17" xfId="0" applyFont="1" applyFill="1" applyBorder="1" applyAlignment="1" applyProtection="1">
      <alignment horizontal="centerContinuous" vertical="center" shrinkToFit="1"/>
      <protection locked="0"/>
    </xf>
    <xf numFmtId="2" fontId="17" fillId="13" borderId="17" xfId="0" applyNumberFormat="1" applyFont="1" applyFill="1" applyBorder="1" applyAlignment="1" applyProtection="1">
      <alignment horizontal="centerContinuous" vertical="center" shrinkToFit="1"/>
      <protection locked="0"/>
    </xf>
    <xf numFmtId="0" fontId="17" fillId="11" borderId="17" xfId="0" applyFont="1" applyFill="1" applyBorder="1" applyAlignment="1" applyProtection="1">
      <alignment horizontal="centerContinuous" vertical="center" shrinkToFit="1"/>
      <protection locked="0"/>
    </xf>
    <xf numFmtId="2" fontId="24" fillId="10" borderId="18" xfId="0" applyNumberFormat="1" applyFont="1" applyFill="1" applyBorder="1" applyAlignment="1" applyProtection="1">
      <alignment horizontal="center" vertical="center" shrinkToFit="1"/>
      <protection locked="0"/>
    </xf>
    <xf numFmtId="2" fontId="24" fillId="10" borderId="19" xfId="0" applyNumberFormat="1" applyFont="1" applyFill="1" applyBorder="1" applyAlignment="1" applyProtection="1">
      <alignment horizontal="center" vertical="center" shrinkToFit="1"/>
      <protection locked="0"/>
    </xf>
    <xf numFmtId="0" fontId="24" fillId="12" borderId="19" xfId="0" applyFont="1" applyFill="1" applyBorder="1" applyAlignment="1" applyProtection="1">
      <alignment horizontal="center" vertical="center" shrinkToFit="1"/>
      <protection locked="0"/>
    </xf>
    <xf numFmtId="0" fontId="24" fillId="12" borderId="20" xfId="0" applyFont="1" applyFill="1" applyBorder="1" applyAlignment="1" applyProtection="1">
      <alignment horizontal="center" vertical="center" shrinkToFit="1"/>
      <protection locked="0"/>
    </xf>
    <xf numFmtId="0" fontId="13" fillId="19" borderId="17" xfId="0" applyFont="1" applyFill="1" applyBorder="1" applyAlignment="1">
      <alignment horizontal="center" vertical="center" shrinkToFit="1"/>
    </xf>
    <xf numFmtId="0" fontId="15" fillId="0" borderId="17" xfId="0" applyFont="1" applyBorder="1" applyAlignment="1" applyProtection="1">
      <alignment horizontal="center" vertical="center" shrinkToFit="1"/>
      <protection locked="0"/>
    </xf>
    <xf numFmtId="0" fontId="42" fillId="8" borderId="17" xfId="0" applyFont="1" applyFill="1" applyBorder="1" applyAlignment="1">
      <alignment horizontal="center" vertical="center" shrinkToFit="1"/>
    </xf>
    <xf numFmtId="0" fontId="24" fillId="9" borderId="0" xfId="0" applyFont="1" applyFill="1" applyAlignment="1">
      <alignment horizontal="center" vertical="center" shrinkToFit="1"/>
    </xf>
    <xf numFmtId="0" fontId="26" fillId="2" borderId="0" xfId="0" applyFont="1" applyFill="1" applyAlignment="1">
      <alignment horizontal="center" vertical="center" shrinkToFit="1"/>
    </xf>
    <xf numFmtId="0" fontId="13" fillId="2" borderId="0" xfId="0" applyFont="1" applyFill="1" applyAlignment="1">
      <alignment horizontal="center" vertical="center" shrinkToFit="1"/>
    </xf>
    <xf numFmtId="0" fontId="24" fillId="10" borderId="29" xfId="0" applyFont="1" applyFill="1" applyBorder="1" applyAlignment="1" applyProtection="1">
      <alignment horizontal="center" vertical="center" shrinkToFit="1"/>
      <protection locked="0"/>
    </xf>
    <xf numFmtId="0" fontId="17" fillId="0" borderId="29" xfId="0" applyFont="1" applyBorder="1" applyAlignment="1" applyProtection="1">
      <alignment horizontal="center" vertical="center" shrinkToFit="1"/>
      <protection locked="0"/>
    </xf>
    <xf numFmtId="0" fontId="17" fillId="2" borderId="0" xfId="0" applyFont="1" applyFill="1" applyAlignment="1">
      <alignment horizontal="center" vertical="center" shrinkToFit="1"/>
    </xf>
    <xf numFmtId="0" fontId="33" fillId="12" borderId="44" xfId="0" applyFont="1" applyFill="1" applyBorder="1" applyAlignment="1" applyProtection="1">
      <alignment horizontal="center" vertical="center" shrinkToFit="1"/>
      <protection hidden="1"/>
    </xf>
    <xf numFmtId="0" fontId="39" fillId="0" borderId="0" xfId="0" applyFont="1" applyAlignment="1">
      <alignment vertical="center" shrinkToFit="1"/>
    </xf>
    <xf numFmtId="0" fontId="7" fillId="0" borderId="0" xfId="0" applyFont="1" applyAlignment="1">
      <alignment shrinkToFit="1"/>
    </xf>
    <xf numFmtId="0" fontId="39" fillId="0" borderId="30" xfId="0" applyFont="1" applyBorder="1" applyAlignment="1">
      <alignment horizontal="center" vertical="center" shrinkToFit="1"/>
    </xf>
    <xf numFmtId="0" fontId="39" fillId="0" borderId="30" xfId="0" applyFont="1" applyBorder="1" applyAlignment="1">
      <alignment vertical="center" shrinkToFit="1"/>
    </xf>
    <xf numFmtId="0" fontId="7" fillId="0" borderId="30" xfId="0" applyFont="1" applyBorder="1" applyAlignment="1">
      <alignment shrinkToFit="1"/>
    </xf>
    <xf numFmtId="0" fontId="34" fillId="0" borderId="31" xfId="0" applyFont="1" applyBorder="1" applyAlignment="1">
      <alignment vertical="center" shrinkToFit="1"/>
    </xf>
    <xf numFmtId="0" fontId="17" fillId="0" borderId="31" xfId="0" applyFont="1" applyBorder="1" applyAlignment="1">
      <alignment vertical="center" shrinkToFit="1"/>
    </xf>
    <xf numFmtId="0" fontId="15" fillId="0" borderId="31" xfId="0" applyFont="1" applyBorder="1" applyAlignment="1">
      <alignment vertical="center" shrinkToFit="1"/>
    </xf>
    <xf numFmtId="0" fontId="40" fillId="0" borderId="31" xfId="0" applyFont="1" applyBorder="1" applyAlignment="1">
      <alignment shrinkToFit="1"/>
    </xf>
    <xf numFmtId="0" fontId="34" fillId="0" borderId="0" xfId="0" applyFont="1" applyAlignment="1" applyProtection="1">
      <alignment horizontal="left" vertical="center" shrinkToFit="1"/>
      <protection locked="0"/>
    </xf>
    <xf numFmtId="0" fontId="17" fillId="2" borderId="0" xfId="0" applyFont="1" applyFill="1" applyAlignment="1" applyProtection="1">
      <alignment horizontal="left" vertical="center" shrinkToFit="1"/>
      <protection locked="0"/>
    </xf>
    <xf numFmtId="3" fontId="15" fillId="0" borderId="0" xfId="0" applyNumberFormat="1" applyFont="1" applyAlignment="1" applyProtection="1">
      <alignment horizontal="left" vertical="center" shrinkToFit="1"/>
      <protection hidden="1"/>
    </xf>
    <xf numFmtId="3" fontId="15" fillId="0" borderId="0" xfId="0" applyNumberFormat="1" applyFont="1" applyAlignment="1">
      <alignment horizontal="left" vertical="center" shrinkToFit="1"/>
    </xf>
    <xf numFmtId="3" fontId="40" fillId="0" borderId="0" xfId="0" applyNumberFormat="1" applyFont="1" applyAlignment="1" applyProtection="1">
      <alignment horizontal="left" vertical="center" shrinkToFit="1"/>
      <protection hidden="1"/>
    </xf>
    <xf numFmtId="0" fontId="46" fillId="12" borderId="0" xfId="0" applyFont="1" applyFill="1" applyAlignment="1">
      <alignment horizontal="center" vertical="center" shrinkToFit="1"/>
    </xf>
    <xf numFmtId="0" fontId="46" fillId="14" borderId="0" xfId="0" applyFont="1" applyFill="1" applyAlignment="1">
      <alignment horizontal="center" vertical="center" shrinkToFit="1"/>
    </xf>
    <xf numFmtId="0" fontId="46" fillId="12" borderId="0" xfId="0" applyFont="1" applyFill="1" applyAlignment="1" applyProtection="1">
      <alignment horizontal="center" vertical="center" shrinkToFit="1"/>
      <protection hidden="1"/>
    </xf>
    <xf numFmtId="0" fontId="46" fillId="14" borderId="0" xfId="0" applyFont="1" applyFill="1" applyAlignment="1" applyProtection="1">
      <alignment horizontal="center" vertical="center" shrinkToFit="1"/>
      <protection hidden="1"/>
    </xf>
    <xf numFmtId="0" fontId="7" fillId="0" borderId="23" xfId="0" applyFont="1" applyBorder="1" applyAlignment="1" applyProtection="1">
      <alignment horizontal="center" vertical="center" shrinkToFit="1"/>
      <protection locked="0"/>
    </xf>
    <xf numFmtId="0" fontId="7" fillId="0" borderId="24" xfId="0" applyFont="1" applyBorder="1" applyAlignment="1" applyProtection="1">
      <alignment horizontal="left" vertical="center" shrinkToFit="1"/>
      <protection locked="0"/>
    </xf>
    <xf numFmtId="14" fontId="7" fillId="0" borderId="24" xfId="0" applyNumberFormat="1" applyFont="1" applyBorder="1" applyAlignment="1" applyProtection="1">
      <alignment horizontal="center" vertical="center" shrinkToFit="1"/>
      <protection locked="0"/>
    </xf>
    <xf numFmtId="0" fontId="7" fillId="0" borderId="24" xfId="0" applyFont="1" applyBorder="1" applyAlignment="1" applyProtection="1">
      <alignment horizontal="center" vertical="center" shrinkToFit="1"/>
      <protection locked="0"/>
    </xf>
    <xf numFmtId="4" fontId="7" fillId="0" borderId="24" xfId="0" applyNumberFormat="1" applyFont="1" applyBorder="1" applyAlignment="1" applyProtection="1">
      <alignment horizontal="center" vertical="center" shrinkToFit="1"/>
      <protection locked="0"/>
    </xf>
    <xf numFmtId="0" fontId="7" fillId="0" borderId="25" xfId="0" applyFont="1" applyBorder="1" applyAlignment="1" applyProtection="1">
      <alignment horizontal="center" vertical="center" shrinkToFit="1"/>
      <protection locked="0"/>
    </xf>
    <xf numFmtId="3" fontId="26" fillId="22" borderId="45" xfId="0" applyNumberFormat="1" applyFont="1" applyFill="1" applyBorder="1" applyAlignment="1" applyProtection="1">
      <alignment horizontal="center" vertical="center" shrinkToFit="1"/>
      <protection hidden="1"/>
    </xf>
    <xf numFmtId="3" fontId="26" fillId="22" borderId="46" xfId="0" applyNumberFormat="1" applyFont="1" applyFill="1" applyBorder="1" applyAlignment="1" applyProtection="1">
      <alignment horizontal="center" vertical="center" shrinkToFit="1"/>
      <protection hidden="1"/>
    </xf>
    <xf numFmtId="0" fontId="7" fillId="22" borderId="45" xfId="0" applyFont="1" applyFill="1" applyBorder="1" applyAlignment="1" applyProtection="1">
      <alignment horizontal="center" vertical="center" shrinkToFit="1"/>
      <protection hidden="1"/>
    </xf>
    <xf numFmtId="0" fontId="7" fillId="22" borderId="45" xfId="0" applyFont="1" applyFill="1" applyBorder="1" applyAlignment="1" applyProtection="1">
      <alignment horizontal="left" vertical="center" shrinkToFit="1"/>
      <protection hidden="1"/>
    </xf>
    <xf numFmtId="14" fontId="7" fillId="22" borderId="45" xfId="0" applyNumberFormat="1" applyFont="1" applyFill="1" applyBorder="1" applyAlignment="1" applyProtection="1">
      <alignment horizontal="center" vertical="center" shrinkToFit="1"/>
      <protection hidden="1"/>
    </xf>
    <xf numFmtId="4" fontId="7" fillId="22" borderId="45" xfId="0" applyNumberFormat="1" applyFont="1" applyFill="1" applyBorder="1" applyAlignment="1" applyProtection="1">
      <alignment horizontal="center" vertical="center" shrinkToFit="1"/>
      <protection hidden="1"/>
    </xf>
    <xf numFmtId="0" fontId="35" fillId="22" borderId="45" xfId="0" applyFont="1" applyFill="1" applyBorder="1" applyAlignment="1" applyProtection="1">
      <alignment horizontal="center" vertical="center" shrinkToFit="1"/>
      <protection hidden="1"/>
    </xf>
    <xf numFmtId="0" fontId="0" fillId="22" borderId="45" xfId="0" applyFill="1" applyBorder="1" applyAlignment="1" applyProtection="1">
      <alignment horizontal="center" vertical="center" shrinkToFit="1"/>
      <protection hidden="1"/>
    </xf>
    <xf numFmtId="0" fontId="0" fillId="22" borderId="45" xfId="0" applyFill="1" applyBorder="1" applyAlignment="1" applyProtection="1">
      <alignment horizontal="left" vertical="center" shrinkToFit="1"/>
      <protection hidden="1"/>
    </xf>
    <xf numFmtId="14" fontId="0" fillId="22" borderId="45" xfId="0" applyNumberFormat="1" applyFill="1" applyBorder="1" applyAlignment="1" applyProtection="1">
      <alignment horizontal="center" vertical="center" shrinkToFit="1"/>
      <protection hidden="1"/>
    </xf>
    <xf numFmtId="4" fontId="0" fillId="22" borderId="45" xfId="0" applyNumberFormat="1" applyFill="1" applyBorder="1" applyAlignment="1" applyProtection="1">
      <alignment horizontal="center" vertical="center" shrinkToFit="1"/>
      <protection hidden="1"/>
    </xf>
    <xf numFmtId="0" fontId="34" fillId="0" borderId="44" xfId="0" applyFont="1" applyBorder="1" applyAlignment="1" applyProtection="1">
      <alignment horizontal="center" vertical="center" shrinkToFit="1"/>
      <protection locked="0"/>
    </xf>
  </cellXfs>
  <cellStyles count="8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3 2 2" xfId="7" xr:uid="{0CF9A465-2C93-4BAD-A528-04E52791C44B}"/>
    <cellStyle name="Percent" xfId="6" builtinId="5"/>
  </cellStyles>
  <dxfs count="61">
    <dxf>
      <fill>
        <patternFill patternType="none">
          <bgColor auto="1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rgb="FF4F5669"/>
      </font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rgb="FF4F5669"/>
        </patternFill>
      </fill>
      <border>
        <left style="thin">
          <color rgb="FF4F5669"/>
        </left>
        <right style="thin">
          <color rgb="FF4F5669"/>
        </right>
        <top style="thin">
          <color rgb="FF4F5669"/>
        </top>
        <bottom style="thin">
          <color rgb="FF4F5669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0" tint="-4.9989318521683403E-2"/>
        </patternFill>
      </fill>
      <border>
        <right/>
        <top/>
        <bottom/>
        <vertical/>
        <horizontal/>
      </border>
    </dxf>
    <dxf>
      <font>
        <color theme="0"/>
      </font>
      <fill>
        <patternFill>
          <bgColor rgb="FF7E7F9A"/>
        </patternFill>
      </fill>
      <border>
        <left style="thin">
          <color rgb="FF7E7F9A"/>
        </left>
        <right style="thin">
          <color rgb="FF7E7F9A"/>
        </right>
        <top style="thin">
          <color rgb="FF7E7F9A"/>
        </top>
        <bottom style="thin">
          <color rgb="FF7E7F9A"/>
        </bottom>
      </border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theme="7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border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3A506B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ill>
        <patternFill>
          <bgColor rgb="FF6666FF"/>
        </patternFill>
      </fill>
      <border diagonalUp="1">
        <left style="thin">
          <color rgb="FF6666FF"/>
        </left>
        <right style="thin">
          <color rgb="FF6666FF"/>
        </right>
        <top style="thin">
          <color rgb="FF6666FF"/>
        </top>
        <bottom style="thin">
          <color rgb="FF6666FF"/>
        </bottom>
        <diagonal style="thin">
          <color rgb="FF6666FF"/>
        </diagonal>
      </border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3" defaultTableStyle="TableStyleMedium2" defaultPivotStyle="PivotStyleLight16">
    <tableStyle name="Invisible" pivot="0" table="0" count="0" xr9:uid="{54DDCB94-FEC8-4501-A4D1-95870076632A}"/>
    <tableStyle name="PivotTable Style 1" table="0" count="1" xr9:uid="{317B4BD3-3038-474F-9E8F-0E8712BCED85}">
      <tableStyleElement type="wholeTable" dxfId="60"/>
    </tableStyle>
    <tableStyle name="Slicer Style 1" pivot="0" table="0" count="1" xr9:uid="{8E03F565-D6FA-4CA2-8720-4397CBC4C6A0}">
      <tableStyleElement type="wholeTable" dxfId="59"/>
    </tableStyle>
  </tableStyles>
  <colors>
    <mruColors>
      <color rgb="FFCCCCCC"/>
      <color rgb="FFA6A6A6"/>
      <color rgb="FF9A8C98"/>
      <color rgb="FFEF233C"/>
      <color rgb="FFEDF2F4"/>
      <color rgb="FF8D99AE"/>
      <color rgb="FF2B2D42"/>
      <color rgb="FF4F5669"/>
      <color rgb="FFCAE7B9"/>
      <color rgb="FF2D6A4F"/>
    </mruColors>
  </colors>
  <extLst>
    <ext xmlns:x14="http://schemas.microsoft.com/office/spreadsheetml/2009/9/main" uri="{EB79DEF2-80B8-43e5-95BD-54CBDDF9020C}">
      <x14:slicerStyles defaultSlicerStyle="SlicerStyleLight1">
        <x14:slicerStyle name="Slicer Style 1"/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98C1D9"/>
            </a:solidFill>
          </c:spPr>
          <c:dPt>
            <c:idx val="0"/>
            <c:bubble3D val="0"/>
            <c:spPr>
              <a:solidFill>
                <a:srgbClr val="EB948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20B-412F-AD08-3893F83C2080}"/>
              </c:ext>
            </c:extLst>
          </c:dPt>
          <c:dPt>
            <c:idx val="1"/>
            <c:bubble3D val="0"/>
            <c:spPr>
              <a:solidFill>
                <a:srgbClr val="4F56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20B-412F-AD08-3893F83C2080}"/>
              </c:ext>
            </c:extLst>
          </c:dPt>
          <c:dPt>
            <c:idx val="2"/>
            <c:bubble3D val="0"/>
            <c:spPr>
              <a:solidFill>
                <a:srgbClr val="F3DE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0B-412F-AD08-3893F83C2080}"/>
              </c:ext>
            </c:extLst>
          </c:dPt>
          <c:dPt>
            <c:idx val="3"/>
            <c:bubble3D val="0"/>
            <c:spPr>
              <a:solidFill>
                <a:srgbClr val="7E7F9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AAE-444A-88DA-BB1A22EB33FF}"/>
              </c:ext>
            </c:extLst>
          </c:dPt>
          <c:dLbls>
            <c:dLbl>
              <c:idx val="2"/>
              <c:numFmt formatCode="0%;\-0%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20B-412F-AD08-3893F83C2080}"/>
                </c:ext>
              </c:extLst>
            </c:dLbl>
            <c:numFmt formatCode="0%;\-0%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[0]!GenderNames</c:f>
              <c:strCache>
                <c:ptCount val="3"/>
                <c:pt idx="0">
                  <c:v>Female</c:v>
                </c:pt>
                <c:pt idx="1">
                  <c:v>Male</c:v>
                </c:pt>
                <c:pt idx="2">
                  <c:v>Not specified</c:v>
                </c:pt>
              </c:strCache>
            </c:strRef>
          </c:cat>
          <c:val>
            <c:numRef>
              <c:f>[0]!GenderNumb</c:f>
              <c:numCache>
                <c:formatCode>General</c:formatCode>
                <c:ptCount val="3"/>
                <c:pt idx="0">
                  <c:v>0.6</c:v>
                </c:pt>
                <c:pt idx="1">
                  <c:v>0.4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B-412F-AD08-3893F83C20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268"/>
        <c:holeSize val="48"/>
      </c:doughnut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Termination</a:t>
            </a:r>
            <a:r>
              <a:rPr lang="tr-TR" baseline="0"/>
              <a:t> Reasons</a:t>
            </a:r>
            <a:endParaRPr lang="tr-T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5669"/>
            </a:solidFill>
            <a:ln>
              <a:noFill/>
            </a:ln>
            <a:effectLst/>
          </c:spPr>
          <c:invertIfNegative val="0"/>
          <c:dLbls>
            <c:dLbl>
              <c:idx val="0"/>
              <c:numFmt formatCode="#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0D0-4E74-829E-F81BC09405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[0]!TermReasons</c:f>
              <c:strCache>
                <c:ptCount val="3"/>
                <c:pt idx="0">
                  <c:v>Retirement</c:v>
                </c:pt>
                <c:pt idx="1">
                  <c:v>Resignment</c:v>
                </c:pt>
                <c:pt idx="2">
                  <c:v>New Job</c:v>
                </c:pt>
              </c:strCache>
            </c:strRef>
          </c:cat>
          <c:val>
            <c:numRef>
              <c:f>[0]!TermReasonsNumb</c:f>
              <c:numCache>
                <c:formatCode>General</c:formatCode>
                <c:ptCount val="3"/>
                <c:pt idx="0">
                  <c:v>0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4A-4CDD-8FA1-7A87A8103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885823599"/>
        <c:axId val="1885829007"/>
      </c:barChart>
      <c:catAx>
        <c:axId val="1885823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5829007"/>
        <c:crosses val="autoZero"/>
        <c:auto val="1"/>
        <c:lblAlgn val="ctr"/>
        <c:lblOffset val="100"/>
        <c:noMultiLvlLbl val="0"/>
      </c:catAx>
      <c:valAx>
        <c:axId val="188582900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85823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Education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5669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4F566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6C3-4CB8-ABCC-8172F464EEF2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6C3-4CB8-ABCC-8172F464EE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[0]!EduLevels</c:f>
              <c:strCache>
                <c:ptCount val="4"/>
                <c:pt idx="0">
                  <c:v>Primary School</c:v>
                </c:pt>
                <c:pt idx="1">
                  <c:v>High School</c:v>
                </c:pt>
                <c:pt idx="2">
                  <c:v>Bachelor's Degree</c:v>
                </c:pt>
                <c:pt idx="3">
                  <c:v>Postgraduate Degree</c:v>
                </c:pt>
              </c:strCache>
            </c:strRef>
          </c:cat>
          <c:val>
            <c:numRef>
              <c:f>[0]!EduLevelsNumb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DC-4DC7-9344-79A28716BFD9}"/>
            </c:ext>
          </c:extLst>
        </c:ser>
        <c:ser>
          <c:idx val="1"/>
          <c:order val="1"/>
          <c:spPr>
            <a:solidFill>
              <a:srgbClr val="F3DE8A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42D-4FF6-A2FB-DA1B527F6C1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42D-4FF6-A2FB-DA1B527F6C1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42D-4FF6-A2FB-DA1B527F6C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[0]!EduLevelsMax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D-43A2-809E-F173E3A63E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98"/>
        <c:axId val="1732897951"/>
        <c:axId val="1732898783"/>
      </c:barChart>
      <c:catAx>
        <c:axId val="1732897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2898783"/>
        <c:crosses val="autoZero"/>
        <c:auto val="1"/>
        <c:lblAlgn val="ctr"/>
        <c:lblOffset val="100"/>
        <c:noMultiLvlLbl val="0"/>
      </c:catAx>
      <c:valAx>
        <c:axId val="173289878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328979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Hiring Sources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5669"/>
            </a:solidFill>
            <a:ln>
              <a:noFill/>
            </a:ln>
            <a:effectLst/>
          </c:spPr>
          <c:invertIfNegative val="0"/>
          <c:dLbls>
            <c:numFmt formatCode="0%;\-0%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[0]!HiringSources</c:f>
              <c:strCache>
                <c:ptCount val="4"/>
                <c:pt idx="0">
                  <c:v>LinkedIn</c:v>
                </c:pt>
                <c:pt idx="1">
                  <c:v>Website</c:v>
                </c:pt>
                <c:pt idx="2">
                  <c:v>In-House</c:v>
                </c:pt>
                <c:pt idx="3">
                  <c:v>Reference</c:v>
                </c:pt>
              </c:strCache>
            </c:strRef>
          </c:cat>
          <c:val>
            <c:numRef>
              <c:f>[0]!HiringSourcesNumb</c:f>
              <c:numCache>
                <c:formatCode>General</c:formatCode>
                <c:ptCount val="4"/>
                <c:pt idx="0">
                  <c:v>0.2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0.13333333333333333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9C-4599-8632-824FBBCC7E7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2"/>
        <c:axId val="1744789311"/>
        <c:axId val="1744789727"/>
      </c:barChart>
      <c:catAx>
        <c:axId val="174478931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4789727"/>
        <c:crosses val="autoZero"/>
        <c:auto val="1"/>
        <c:lblAlgn val="ctr"/>
        <c:lblOffset val="100"/>
        <c:noMultiLvlLbl val="0"/>
      </c:catAx>
      <c:valAx>
        <c:axId val="174478972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44789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Marital</a:t>
            </a:r>
            <a:r>
              <a:rPr lang="tr-TR" baseline="0"/>
              <a:t> Status</a:t>
            </a:r>
            <a:endParaRPr lang="tr-T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F56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67-4594-8D14-701A7015F087}"/>
              </c:ext>
            </c:extLst>
          </c:dPt>
          <c:dPt>
            <c:idx val="1"/>
            <c:bubble3D val="0"/>
            <c:spPr>
              <a:solidFill>
                <a:srgbClr val="CAE7B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67-4594-8D14-701A7015F087}"/>
              </c:ext>
            </c:extLst>
          </c:dPt>
          <c:dPt>
            <c:idx val="2"/>
            <c:bubble3D val="0"/>
            <c:spPr>
              <a:solidFill>
                <a:srgbClr val="97A7B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367-4594-8D14-701A7015F087}"/>
              </c:ext>
            </c:extLst>
          </c:dPt>
          <c:dPt>
            <c:idx val="3"/>
            <c:bubble3D val="0"/>
            <c:spPr>
              <a:solidFill>
                <a:srgbClr val="F3DE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5A1-4F75-94A4-02C9115A0D12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367-4594-8D14-701A7015F08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367-4594-8D14-701A7015F08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367-4594-8D14-701A7015F0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[0]!Maritals</c:f>
              <c:strCache>
                <c:ptCount val="3"/>
                <c:pt idx="0">
                  <c:v>Married</c:v>
                </c:pt>
                <c:pt idx="1">
                  <c:v>Single</c:v>
                </c:pt>
                <c:pt idx="2">
                  <c:v>Divorced</c:v>
                </c:pt>
              </c:strCache>
            </c:strRef>
          </c:cat>
          <c:val>
            <c:numRef>
              <c:f>[0]!MaritalsNumb</c:f>
              <c:numCache>
                <c:formatCode>General</c:formatCode>
                <c:ptCount val="3"/>
                <c:pt idx="0">
                  <c:v>10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367-4594-8D14-701A7015F087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Job Status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5669"/>
            </a:solidFill>
            <a:ln>
              <a:noFill/>
            </a:ln>
            <a:effectLst/>
          </c:spPr>
          <c:invertIfNegative val="0"/>
          <c:dLbls>
            <c:numFmt formatCode="0%;\-0%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4F566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[0]!Status</c:f>
              <c:strCache>
                <c:ptCount val="3"/>
                <c:pt idx="0">
                  <c:v>Full Time</c:v>
                </c:pt>
                <c:pt idx="1">
                  <c:v>Part Time</c:v>
                </c:pt>
                <c:pt idx="2">
                  <c:v>Home Office</c:v>
                </c:pt>
              </c:strCache>
            </c:strRef>
          </c:cat>
          <c:val>
            <c:numRef>
              <c:f>[0]!StatusNumb</c:f>
              <c:numCache>
                <c:formatCode>General</c:formatCode>
                <c:ptCount val="3"/>
                <c:pt idx="0">
                  <c:v>0.73333333333333328</c:v>
                </c:pt>
                <c:pt idx="1">
                  <c:v>0.2</c:v>
                </c:pt>
                <c:pt idx="2">
                  <c:v>6.6666666666666666E-2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F-45FA-A855-90EE3D61841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4"/>
        <c:axId val="955979920"/>
        <c:axId val="955982000"/>
      </c:barChart>
      <c:catAx>
        <c:axId val="955979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5982000"/>
        <c:crosses val="autoZero"/>
        <c:auto val="1"/>
        <c:lblAlgn val="ctr"/>
        <c:lblOffset val="100"/>
        <c:noMultiLvlLbl val="0"/>
      </c:catAx>
      <c:valAx>
        <c:axId val="9559820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5597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Total Hires</a:t>
            </a:r>
            <a:r>
              <a:rPr lang="tr-TR" baseline="0"/>
              <a:t> vs. Total Leaves</a:t>
            </a:r>
            <a:endParaRPr lang="tr-T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Hires</c:v>
          </c:tx>
          <c:spPr>
            <a:solidFill>
              <a:srgbClr val="4F5669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4F566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Calc!$CO$93:$CO$93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Calc!$CR$93:$CR$93</c:f>
              <c:numCache>
                <c:formatCode>General</c:formatCode>
                <c:ptCount val="1"/>
                <c:pt idx="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E8-4083-A660-7582C5B151EE}"/>
            </c:ext>
          </c:extLst>
        </c:ser>
        <c:ser>
          <c:idx val="1"/>
          <c:order val="1"/>
          <c:tx>
            <c:v>Leaves</c:v>
          </c:tx>
          <c:spPr>
            <a:solidFill>
              <a:srgbClr val="EB9486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EB9486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Calc!$CO$93:$CO$93</c:f>
              <c:numCache>
                <c:formatCode>General</c:formatCode>
                <c:ptCount val="1"/>
                <c:pt idx="0">
                  <c:v>2023</c:v>
                </c:pt>
              </c:numCache>
            </c:numRef>
          </c:cat>
          <c:val>
            <c:numRef>
              <c:f>Calc!$CQ$93:$CQ$93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E8-4083-A660-7582C5B15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3091680"/>
        <c:axId val="1193094176"/>
      </c:barChart>
      <c:catAx>
        <c:axId val="119309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3094176"/>
        <c:crosses val="autoZero"/>
        <c:auto val="1"/>
        <c:lblAlgn val="ctr"/>
        <c:lblOffset val="100"/>
        <c:noMultiLvlLbl val="0"/>
      </c:catAx>
      <c:valAx>
        <c:axId val="11930941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9309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Calc!$CS$92</c:f>
              <c:strCache>
                <c:ptCount val="1"/>
                <c:pt idx="0">
                  <c:v>Turnover</c:v>
                </c:pt>
              </c:strCache>
            </c:strRef>
          </c:tx>
          <c:spPr>
            <a:solidFill>
              <a:srgbClr val="F3DE8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Calc!$CS$93</c:f>
              <c:numCache>
                <c:formatCode>0%</c:formatCode>
                <c:ptCount val="1"/>
                <c:pt idx="0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77-4E45-AE36-8EB5F7AAA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1958179200"/>
        <c:axId val="1958164224"/>
      </c:barChart>
      <c:catAx>
        <c:axId val="19581792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58164224"/>
        <c:crosses val="autoZero"/>
        <c:auto val="1"/>
        <c:lblAlgn val="ctr"/>
        <c:lblOffset val="100"/>
        <c:noMultiLvlLbl val="0"/>
      </c:catAx>
      <c:valAx>
        <c:axId val="1958164224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19581792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tr-TR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</a:rPr>
              <a:t>Age Breakdown</a:t>
            </a:r>
            <a:endPara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rich>
      </cx:tx>
    </cx:title>
    <cx:plotArea>
      <cx:plotAreaRegion>
        <cx:series layoutId="treemap" uniqueId="{83A02EAC-C5BF-4F68-ABD1-00055DFFEB02}">
          <cx:dataPt idx="0">
            <cx:spPr>
              <a:solidFill>
                <a:srgbClr val="CAE7B9"/>
              </a:solidFill>
            </cx:spPr>
          </cx:dataPt>
          <cx:dataPt idx="1">
            <cx:spPr>
              <a:solidFill>
                <a:srgbClr val="EB9469"/>
              </a:solidFill>
            </cx:spPr>
          </cx:dataPt>
          <cx:dataPt idx="2">
            <cx:spPr>
              <a:solidFill>
                <a:srgbClr val="97A7B3"/>
              </a:solidFill>
            </cx:spPr>
          </cx:dataPt>
          <cx:dataPt idx="3">
            <cx:spPr>
              <a:solidFill>
                <a:srgbClr val="F3DE8A"/>
              </a:solidFill>
            </cx:spPr>
          </cx:dataPt>
          <cx:dataPt idx="4">
            <cx:spPr>
              <a:solidFill>
                <a:srgbClr val="4F5669"/>
              </a:solidFill>
            </cx:spPr>
          </cx:dataPt>
          <cx:dataLabels pos="inEnd"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00" b="1"/>
                </a:pPr>
                <a:endParaRPr lang="en-US" sz="1000" b="1" i="0" u="none" strike="noStrike" baseline="0">
                  <a:solidFill>
                    <a:sysClr val="window" lastClr="FFFFFF"/>
                  </a:solidFill>
                  <a:latin typeface="Calibri" panose="020F0502020204030204"/>
                </a:endParaRPr>
              </a:p>
            </cx:txPr>
            <cx:visibility seriesName="0" categoryName="0" value="1"/>
            <cx:separator>, </cx:separator>
            <cx:dataLabel idx="3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>
                          <a:lumMod val="50000"/>
                        </a:schemeClr>
                      </a:solidFill>
                    </a:defRPr>
                  </a:pPr>
                  <a:r>
                    <a:rPr lang="en-US" sz="1000" b="1" i="0" u="none" strike="noStrike" baseline="0">
                      <a:solidFill>
                        <a:schemeClr val="bg1">
                          <a:lumMod val="50000"/>
                        </a:schemeClr>
                      </a:solidFill>
                      <a:latin typeface="Calibri" panose="020F0502020204030204"/>
                    </a:rPr>
                    <a:t>5</a:t>
                  </a:r>
                </a:p>
              </cx:txPr>
            </cx:dataLabel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Settings!A5"/><Relationship Id="rId7" Type="http://schemas.openxmlformats.org/officeDocument/2006/relationships/hyperlink" Target="#Form!D6"/><Relationship Id="rId12" Type="http://schemas.openxmlformats.org/officeDocument/2006/relationships/image" Target="../media/image6.png"/><Relationship Id="rId17" Type="http://schemas.openxmlformats.org/officeDocument/2006/relationships/image" Target="../media/image8.png"/><Relationship Id="rId2" Type="http://schemas.openxmlformats.org/officeDocument/2006/relationships/image" Target="../media/image1.png"/><Relationship Id="rId16" Type="http://schemas.openxmlformats.org/officeDocument/2006/relationships/hyperlink" Target="#Database!D8"/><Relationship Id="rId6" Type="http://schemas.openxmlformats.org/officeDocument/2006/relationships/image" Target="../media/image3.png"/><Relationship Id="rId5" Type="http://schemas.openxmlformats.org/officeDocument/2006/relationships/hyperlink" Target="#List!B7"/><Relationship Id="rId15" Type="http://schemas.microsoft.com/office/2007/relationships/hdphoto" Target="../media/hdphoto1.wdp"/><Relationship Id="rId10" Type="http://schemas.openxmlformats.org/officeDocument/2006/relationships/image" Target="../media/image5.png"/><Relationship Id="rId19" Type="http://schemas.openxmlformats.org/officeDocument/2006/relationships/image" Target="../media/image9.png"/><Relationship Id="rId4" Type="http://schemas.openxmlformats.org/officeDocument/2006/relationships/image" Target="../media/image2.png"/><Relationship Id="rId9" Type="http://schemas.openxmlformats.org/officeDocument/2006/relationships/hyperlink" Target="#Dashboard!A9"/><Relationship Id="rId14" Type="http://schemas.openxmlformats.org/officeDocument/2006/relationships/image" Target="../media/image7.png"/><Relationship Id="rId20" Type="http://schemas.openxmlformats.org/officeDocument/2006/relationships/image" Target="../media/image13.png"/><Relationship Id="rId2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9.png"/><Relationship Id="rId2" Type="http://schemas.openxmlformats.org/officeDocument/2006/relationships/image" Target="../media/image10.png"/><Relationship Id="rId1" Type="http://schemas.openxmlformats.org/officeDocument/2006/relationships/hyperlink" Target="#Menu!A5"/><Relationship Id="rId5" Type="http://schemas.openxmlformats.org/officeDocument/2006/relationships/image" Target="../media/image6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1.png"/><Relationship Id="rId7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hyperlink" Target="#Menu!A5"/><Relationship Id="rId5" Type="http://schemas.openxmlformats.org/officeDocument/2006/relationships/image" Target="../media/image6.png"/><Relationship Id="rId9" Type="http://schemas.openxmlformats.org/officeDocument/2006/relationships/image" Target="../media/image15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1.png"/><Relationship Id="rId7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hyperlink" Target="#Menu!A5"/><Relationship Id="rId5" Type="http://schemas.openxmlformats.org/officeDocument/2006/relationships/image" Target="../media/image6.png"/><Relationship Id="rId9" Type="http://schemas.openxmlformats.org/officeDocument/2006/relationships/image" Target="../media/image16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9.png"/><Relationship Id="rId2" Type="http://schemas.openxmlformats.org/officeDocument/2006/relationships/image" Target="../media/image10.png"/><Relationship Id="rId1" Type="http://schemas.openxmlformats.org/officeDocument/2006/relationships/hyperlink" Target="#Menu!A5"/><Relationship Id="rId5" Type="http://schemas.openxmlformats.org/officeDocument/2006/relationships/image" Target="../media/image12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3" Type="http://schemas.openxmlformats.org/officeDocument/2006/relationships/chart" Target="../charts/chart1.xml"/><Relationship Id="rId7" Type="http://schemas.openxmlformats.org/officeDocument/2006/relationships/chart" Target="../charts/chart4.xml"/><Relationship Id="rId12" Type="http://schemas.openxmlformats.org/officeDocument/2006/relationships/image" Target="../media/image1.png"/><Relationship Id="rId2" Type="http://schemas.openxmlformats.org/officeDocument/2006/relationships/image" Target="../media/image10.png"/><Relationship Id="rId16" Type="http://schemas.openxmlformats.org/officeDocument/2006/relationships/image" Target="../media/image9.png"/><Relationship Id="rId1" Type="http://schemas.openxmlformats.org/officeDocument/2006/relationships/hyperlink" Target="#Menu!A5"/><Relationship Id="rId6" Type="http://schemas.microsoft.com/office/2014/relationships/chartEx" Target="../charts/chartEx1.xml"/><Relationship Id="rId11" Type="http://schemas.openxmlformats.org/officeDocument/2006/relationships/chart" Target="../charts/chart8.xml"/><Relationship Id="rId5" Type="http://schemas.openxmlformats.org/officeDocument/2006/relationships/chart" Target="../charts/chart3.xml"/><Relationship Id="rId10" Type="http://schemas.openxmlformats.org/officeDocument/2006/relationships/chart" Target="../charts/chart7.xml"/><Relationship Id="rId4" Type="http://schemas.openxmlformats.org/officeDocument/2006/relationships/chart" Target="../charts/chart2.xml"/><Relationship Id="rId9" Type="http://schemas.openxmlformats.org/officeDocument/2006/relationships/chart" Target="../charts/chart6.xml"/><Relationship Id="rId14" Type="http://schemas.openxmlformats.org/officeDocument/2006/relationships/image" Target="../media/image6.png"/><Relationship Id="rId17" Type="http://schemas.openxmlformats.org/officeDocument/2006/relationships/image" Target="../media/image18.png"/><Relationship Id="rId18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Menu!A5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764025</xdr:colOff>
      <xdr:row>16</xdr:row>
      <xdr:rowOff>80771</xdr:rowOff>
    </xdr:from>
    <xdr:to>
      <xdr:col>2</xdr:col>
      <xdr:colOff>450975</xdr:colOff>
      <xdr:row>18</xdr:row>
      <xdr:rowOff>95771</xdr:rowOff>
    </xdr:to>
    <xdr:sp macro="" textlink="">
      <xdr:nvSpPr>
        <xdr:cNvPr id="43" name="Arrow: Bent-Up 42">
          <a:extLst>
            <a:ext uri="{FF2B5EF4-FFF2-40B4-BE49-F238E27FC236}">
              <a16:creationId xmlns:a16="http://schemas.microsoft.com/office/drawing/2014/main" id="{7172FC09-2AB5-4150-BD5F-14A33BA476A1}"/>
            </a:ext>
          </a:extLst>
        </xdr:cNvPr>
        <xdr:cNvSpPr/>
      </xdr:nvSpPr>
      <xdr:spPr>
        <a:xfrm rot="5400000">
          <a:off x="1053390" y="2900366"/>
          <a:ext cx="396000" cy="471810"/>
        </a:xfrm>
        <a:prstGeom prst="bentUpArrow">
          <a:avLst/>
        </a:prstGeom>
        <a:solidFill>
          <a:srgbClr val="70AD47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764025</xdr:colOff>
      <xdr:row>20</xdr:row>
      <xdr:rowOff>83726</xdr:rowOff>
    </xdr:from>
    <xdr:to>
      <xdr:col>2</xdr:col>
      <xdr:colOff>450975</xdr:colOff>
      <xdr:row>22</xdr:row>
      <xdr:rowOff>98726</xdr:rowOff>
    </xdr:to>
    <xdr:sp macro="" textlink="">
      <xdr:nvSpPr>
        <xdr:cNvPr id="44" name="Arrow: Bent-Up 43">
          <a:extLst>
            <a:ext uri="{FF2B5EF4-FFF2-40B4-BE49-F238E27FC236}">
              <a16:creationId xmlns:a16="http://schemas.microsoft.com/office/drawing/2014/main" id="{762634FB-8668-4F0C-AD63-D65B3ED8EB2B}"/>
            </a:ext>
          </a:extLst>
        </xdr:cNvPr>
        <xdr:cNvSpPr/>
      </xdr:nvSpPr>
      <xdr:spPr>
        <a:xfrm rot="5400000">
          <a:off x="1053390" y="3665321"/>
          <a:ext cx="396000" cy="471810"/>
        </a:xfrm>
        <a:prstGeom prst="bentUpArrow">
          <a:avLst/>
        </a:prstGeom>
        <a:solidFill>
          <a:srgbClr val="70AD47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764025</xdr:colOff>
      <xdr:row>24</xdr:row>
      <xdr:rowOff>86682</xdr:rowOff>
    </xdr:from>
    <xdr:to>
      <xdr:col>2</xdr:col>
      <xdr:colOff>447165</xdr:colOff>
      <xdr:row>26</xdr:row>
      <xdr:rowOff>101682</xdr:rowOff>
    </xdr:to>
    <xdr:sp macro="" textlink="">
      <xdr:nvSpPr>
        <xdr:cNvPr id="45" name="Arrow: Bent-Up 44">
          <a:extLst>
            <a:ext uri="{FF2B5EF4-FFF2-40B4-BE49-F238E27FC236}">
              <a16:creationId xmlns:a16="http://schemas.microsoft.com/office/drawing/2014/main" id="{C0EFB184-07B8-4052-BF04-39F8FAC82521}"/>
            </a:ext>
          </a:extLst>
        </xdr:cNvPr>
        <xdr:cNvSpPr/>
      </xdr:nvSpPr>
      <xdr:spPr>
        <a:xfrm rot="5400000">
          <a:off x="1051485" y="4432182"/>
          <a:ext cx="396000" cy="468000"/>
        </a:xfrm>
        <a:prstGeom prst="bentUpArrow">
          <a:avLst/>
        </a:prstGeom>
        <a:solidFill>
          <a:srgbClr val="70AD47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174525</xdr:colOff>
      <xdr:row>1</xdr:row>
      <xdr:rowOff>60225</xdr:rowOff>
    </xdr:from>
    <xdr:to>
      <xdr:col>1</xdr:col>
      <xdr:colOff>606525</xdr:colOff>
      <xdr:row>2</xdr:row>
      <xdr:rowOff>244575</xdr:rowOff>
    </xdr:to>
    <xdr:pic>
      <xdr:nvPicPr>
        <xdr:cNvPr id="62" name="mainicon">
          <a:extLst>
            <a:ext uri="{FF2B5EF4-FFF2-40B4-BE49-F238E27FC236}">
              <a16:creationId xmlns:a16="http://schemas.microsoft.com/office/drawing/2014/main" id="{8B0234C4-3331-4117-BD6F-927328C7E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2175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397348</xdr:colOff>
      <xdr:row>6</xdr:row>
      <xdr:rowOff>61708</xdr:rowOff>
    </xdr:from>
    <xdr:to>
      <xdr:col>5</xdr:col>
      <xdr:colOff>284548</xdr:colOff>
      <xdr:row>9</xdr:row>
      <xdr:rowOff>66208</xdr:rowOff>
    </xdr:to>
    <xdr:grpSp>
      <xdr:nvGrpSpPr>
        <xdr:cNvPr id="8" name="Group 7">
          <a:hlinkClick xmlns:r="http://schemas.openxmlformats.org/officeDocument/2006/relationships" r:id="rId3" tooltip="Settings"/>
          <a:extLst>
            <a:ext uri="{FF2B5EF4-FFF2-40B4-BE49-F238E27FC236}">
              <a16:creationId xmlns:a16="http://schemas.microsoft.com/office/drawing/2014/main" id="{A08F6965-80AF-F328-50F0-511F6A68F411}"/>
            </a:ext>
          </a:extLst>
        </xdr:cNvPr>
        <xdr:cNvGrpSpPr/>
      </xdr:nvGrpSpPr>
      <xdr:grpSpPr>
        <a:xfrm>
          <a:off x="644998" y="1004683"/>
          <a:ext cx="3240000" cy="576000"/>
          <a:chOff x="644998" y="1099933"/>
          <a:chExt cx="3240000" cy="576000"/>
        </a:xfrm>
      </xdr:grpSpPr>
      <xdr:sp macro="" textlink="">
        <xdr:nvSpPr>
          <xdr:cNvPr id="20" name="Rectangle: Rounded Corners 19">
            <a:hlinkClick xmlns:r="http://schemas.openxmlformats.org/officeDocument/2006/relationships" r:id="rId3" tooltip="Settings"/>
            <a:extLst>
              <a:ext uri="{FF2B5EF4-FFF2-40B4-BE49-F238E27FC236}">
                <a16:creationId xmlns:a16="http://schemas.microsoft.com/office/drawing/2014/main" id="{F1E001A0-8D9F-4B90-BA53-E18C0A434825}"/>
              </a:ext>
            </a:extLst>
          </xdr:cNvPr>
          <xdr:cNvSpPr/>
        </xdr:nvSpPr>
        <xdr:spPr>
          <a:xfrm>
            <a:off x="644998" y="1099933"/>
            <a:ext cx="3240000" cy="576000"/>
          </a:xfrm>
          <a:prstGeom prst="roundRect">
            <a:avLst/>
          </a:prstGeom>
          <a:solidFill>
            <a:schemeClr val="bg1">
              <a:lumMod val="65000"/>
            </a:schemeClr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914400" lvl="2" indent="0" algn="l"/>
            <a:r>
              <a:rPr lang="en-US" sz="20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SETTINGS</a:t>
            </a:r>
            <a:endParaRPr lang="tr-TR" sz="20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13" name="Picture 12">
            <a:hlinkClick xmlns:r="http://schemas.openxmlformats.org/officeDocument/2006/relationships" r:id="rId3" tooltip="Settings"/>
            <a:extLst>
              <a:ext uri="{FF2B5EF4-FFF2-40B4-BE49-F238E27FC236}">
                <a16:creationId xmlns:a16="http://schemas.microsoft.com/office/drawing/2014/main" id="{1B314B5E-DD12-4ADB-9738-26455E3C28D1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>
            <a:lum bright="70000" contrast="-70000"/>
          </a:blip>
          <a:stretch>
            <a:fillRect/>
          </a:stretch>
        </xdr:blipFill>
        <xdr:spPr>
          <a:xfrm>
            <a:off x="1010403" y="1207933"/>
            <a:ext cx="360000" cy="360000"/>
          </a:xfrm>
          <a:prstGeom prst="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664048</xdr:colOff>
      <xdr:row>15</xdr:row>
      <xdr:rowOff>181271</xdr:rowOff>
    </xdr:from>
    <xdr:to>
      <xdr:col>6</xdr:col>
      <xdr:colOff>475048</xdr:colOff>
      <xdr:row>18</xdr:row>
      <xdr:rowOff>185771</xdr:rowOff>
    </xdr:to>
    <xdr:grpSp>
      <xdr:nvGrpSpPr>
        <xdr:cNvPr id="12" name="Group 11">
          <a:hlinkClick xmlns:r="http://schemas.openxmlformats.org/officeDocument/2006/relationships" r:id="rId5" tooltip="Dynamic List"/>
          <a:extLst>
            <a:ext uri="{FF2B5EF4-FFF2-40B4-BE49-F238E27FC236}">
              <a16:creationId xmlns:a16="http://schemas.microsoft.com/office/drawing/2014/main" id="{158B989C-87C6-5FA4-1659-966E7AC5CEF1}"/>
            </a:ext>
          </a:extLst>
        </xdr:cNvPr>
        <xdr:cNvGrpSpPr/>
      </xdr:nvGrpSpPr>
      <xdr:grpSpPr>
        <a:xfrm>
          <a:off x="1692748" y="2838746"/>
          <a:ext cx="3240000" cy="576000"/>
          <a:chOff x="1692748" y="3242606"/>
          <a:chExt cx="3240000" cy="576000"/>
        </a:xfrm>
      </xdr:grpSpPr>
      <xdr:sp macro="" textlink="">
        <xdr:nvSpPr>
          <xdr:cNvPr id="23" name="Rectangle: Rounded Corners 22">
            <a:hlinkClick xmlns:r="http://schemas.openxmlformats.org/officeDocument/2006/relationships" r:id="rId5" tooltip="Dynamic List"/>
            <a:extLst>
              <a:ext uri="{FF2B5EF4-FFF2-40B4-BE49-F238E27FC236}">
                <a16:creationId xmlns:a16="http://schemas.microsoft.com/office/drawing/2014/main" id="{FDE5E0BF-EA0F-4B94-AF27-FED6B5166922}"/>
              </a:ext>
            </a:extLst>
          </xdr:cNvPr>
          <xdr:cNvSpPr/>
        </xdr:nvSpPr>
        <xdr:spPr>
          <a:xfrm>
            <a:off x="1692748" y="3242606"/>
            <a:ext cx="3240000" cy="576000"/>
          </a:xfrm>
          <a:prstGeom prst="roundRect">
            <a:avLst/>
          </a:prstGeom>
          <a:solidFill>
            <a:srgbClr val="1F4E78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914400" lvl="2" indent="0" algn="l"/>
            <a:r>
              <a:rPr lang="en-US" sz="20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DYNAMIC</a:t>
            </a:r>
            <a:r>
              <a:rPr lang="en-US" sz="20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LIST</a:t>
            </a:r>
            <a:endParaRPr lang="tr-TR" sz="20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6" name="Picture 5">
            <a:hlinkClick xmlns:r="http://schemas.openxmlformats.org/officeDocument/2006/relationships" r:id="rId5" tooltip="Dynamic List"/>
            <a:extLst>
              <a:ext uri="{FF2B5EF4-FFF2-40B4-BE49-F238E27FC236}">
                <a16:creationId xmlns:a16="http://schemas.microsoft.com/office/drawing/2014/main" id="{09C9B85C-8E2A-4C32-8647-1CF0BA87C9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2009775" y="3350606"/>
            <a:ext cx="360000" cy="360000"/>
          </a:xfrm>
          <a:prstGeom prst="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664048</xdr:colOff>
      <xdr:row>19</xdr:row>
      <xdr:rowOff>184226</xdr:rowOff>
    </xdr:from>
    <xdr:to>
      <xdr:col>6</xdr:col>
      <xdr:colOff>475048</xdr:colOff>
      <xdr:row>22</xdr:row>
      <xdr:rowOff>188726</xdr:rowOff>
    </xdr:to>
    <xdr:grpSp>
      <xdr:nvGrpSpPr>
        <xdr:cNvPr id="16" name="Group 15">
          <a:hlinkClick xmlns:r="http://schemas.openxmlformats.org/officeDocument/2006/relationships" r:id="rId7" tooltip="Employee Form"/>
          <a:extLst>
            <a:ext uri="{FF2B5EF4-FFF2-40B4-BE49-F238E27FC236}">
              <a16:creationId xmlns:a16="http://schemas.microsoft.com/office/drawing/2014/main" id="{FE2D7B0A-DC4D-4B26-1091-A248F4382D01}"/>
            </a:ext>
          </a:extLst>
        </xdr:cNvPr>
        <xdr:cNvGrpSpPr/>
      </xdr:nvGrpSpPr>
      <xdr:grpSpPr>
        <a:xfrm>
          <a:off x="1692748" y="3603701"/>
          <a:ext cx="3240000" cy="576000"/>
          <a:chOff x="1692748" y="4209491"/>
          <a:chExt cx="3240000" cy="576000"/>
        </a:xfrm>
      </xdr:grpSpPr>
      <xdr:sp macro="" textlink="">
        <xdr:nvSpPr>
          <xdr:cNvPr id="22" name="Rectangle: Rounded Corners 21">
            <a:hlinkClick xmlns:r="http://schemas.openxmlformats.org/officeDocument/2006/relationships" r:id="rId7" tooltip="Employee Form"/>
            <a:extLst>
              <a:ext uri="{FF2B5EF4-FFF2-40B4-BE49-F238E27FC236}">
                <a16:creationId xmlns:a16="http://schemas.microsoft.com/office/drawing/2014/main" id="{836C8C70-E140-4B87-ABD3-EB5DC9DF3DF3}"/>
              </a:ext>
            </a:extLst>
          </xdr:cNvPr>
          <xdr:cNvSpPr/>
        </xdr:nvSpPr>
        <xdr:spPr>
          <a:xfrm>
            <a:off x="1692748" y="4209491"/>
            <a:ext cx="3240000" cy="576000"/>
          </a:xfrm>
          <a:prstGeom prst="roundRect">
            <a:avLst/>
          </a:prstGeom>
          <a:solidFill>
            <a:srgbClr val="1F4E78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914400" lvl="2" indent="0" algn="l"/>
            <a:r>
              <a:rPr lang="en-US" sz="20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EMPLOYEE</a:t>
            </a:r>
            <a:r>
              <a:rPr lang="en-US" sz="20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FORM</a:t>
            </a:r>
            <a:endParaRPr lang="tr-TR" sz="20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14" name="Picture 13">
            <a:hlinkClick xmlns:r="http://schemas.openxmlformats.org/officeDocument/2006/relationships" r:id="rId7" tooltip="Employee Form"/>
            <a:extLst>
              <a:ext uri="{FF2B5EF4-FFF2-40B4-BE49-F238E27FC236}">
                <a16:creationId xmlns:a16="http://schemas.microsoft.com/office/drawing/2014/main" id="{FD48026C-978C-44C1-8203-4412697F0C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2009775" y="4317491"/>
            <a:ext cx="360000" cy="360000"/>
          </a:xfrm>
          <a:prstGeom prst="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673573</xdr:colOff>
      <xdr:row>23</xdr:row>
      <xdr:rowOff>187182</xdr:rowOff>
    </xdr:from>
    <xdr:to>
      <xdr:col>6</xdr:col>
      <xdr:colOff>484573</xdr:colOff>
      <xdr:row>27</xdr:row>
      <xdr:rowOff>1182</xdr:rowOff>
    </xdr:to>
    <xdr:grpSp>
      <xdr:nvGrpSpPr>
        <xdr:cNvPr id="18" name="Group 17">
          <a:hlinkClick xmlns:r="http://schemas.openxmlformats.org/officeDocument/2006/relationships" r:id="rId9" tooltip="Dashboard"/>
          <a:extLst>
            <a:ext uri="{FF2B5EF4-FFF2-40B4-BE49-F238E27FC236}">
              <a16:creationId xmlns:a16="http://schemas.microsoft.com/office/drawing/2014/main" id="{CACC4777-14DB-4A5D-CA5E-697B736D565F}"/>
            </a:ext>
          </a:extLst>
        </xdr:cNvPr>
        <xdr:cNvGrpSpPr/>
      </xdr:nvGrpSpPr>
      <xdr:grpSpPr>
        <a:xfrm>
          <a:off x="1702273" y="4368657"/>
          <a:ext cx="3240000" cy="576000"/>
          <a:chOff x="1702273" y="5176377"/>
          <a:chExt cx="3240000" cy="576000"/>
        </a:xfrm>
      </xdr:grpSpPr>
      <xdr:sp macro="" textlink="">
        <xdr:nvSpPr>
          <xdr:cNvPr id="15" name="Rectangle: Rounded Corners 14">
            <a:hlinkClick xmlns:r="http://schemas.openxmlformats.org/officeDocument/2006/relationships" r:id="rId9" tooltip="Dashboard"/>
            <a:extLst>
              <a:ext uri="{FF2B5EF4-FFF2-40B4-BE49-F238E27FC236}">
                <a16:creationId xmlns:a16="http://schemas.microsoft.com/office/drawing/2014/main" id="{01FFC534-3AD5-476D-9FFC-CE1B72DA9B4D}"/>
              </a:ext>
            </a:extLst>
          </xdr:cNvPr>
          <xdr:cNvSpPr/>
        </xdr:nvSpPr>
        <xdr:spPr>
          <a:xfrm>
            <a:off x="1702273" y="5176377"/>
            <a:ext cx="3240000" cy="576000"/>
          </a:xfrm>
          <a:prstGeom prst="roundRect">
            <a:avLst/>
          </a:prstGeom>
          <a:solidFill>
            <a:srgbClr val="1F4E78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914400" lvl="2" indent="0" algn="l"/>
            <a:r>
              <a:rPr lang="en-US" sz="20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DASHBOARD</a:t>
            </a:r>
            <a:endParaRPr lang="tr-TR" sz="20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17" name="Picture 16">
            <a:hlinkClick xmlns:r="http://schemas.openxmlformats.org/officeDocument/2006/relationships" r:id="rId9" tooltip="Dashboard"/>
            <a:extLst>
              <a:ext uri="{FF2B5EF4-FFF2-40B4-BE49-F238E27FC236}">
                <a16:creationId xmlns:a16="http://schemas.microsoft.com/office/drawing/2014/main" id="{0E28B175-5786-483B-9B97-F2F95290C41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2009775" y="5284377"/>
            <a:ext cx="360000" cy="360000"/>
          </a:xfrm>
          <a:prstGeom prst="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1</xdr:col>
      <xdr:colOff>397348</xdr:colOff>
      <xdr:row>10</xdr:row>
      <xdr:rowOff>159913</xdr:rowOff>
    </xdr:from>
    <xdr:to>
      <xdr:col>5</xdr:col>
      <xdr:colOff>284548</xdr:colOff>
      <xdr:row>14</xdr:row>
      <xdr:rowOff>182816</xdr:rowOff>
    </xdr:to>
    <xdr:grpSp>
      <xdr:nvGrpSpPr>
        <xdr:cNvPr id="11" name="Group 10">
          <a:hlinkClick xmlns:r="http://schemas.openxmlformats.org/officeDocument/2006/relationships" r:id="rId16" tooltip="Database"/>
          <a:extLst>
            <a:ext uri="{FF2B5EF4-FFF2-40B4-BE49-F238E27FC236}">
              <a16:creationId xmlns:a16="http://schemas.microsoft.com/office/drawing/2014/main" id="{8F4B1BF7-A9FB-BC63-08BF-A4701CE49F4D}"/>
            </a:ext>
          </a:extLst>
        </xdr:cNvPr>
        <xdr:cNvGrpSpPr/>
      </xdr:nvGrpSpPr>
      <xdr:grpSpPr>
        <a:xfrm>
          <a:off x="644998" y="1864888"/>
          <a:ext cx="3240000" cy="784903"/>
          <a:chOff x="644998" y="2066818"/>
          <a:chExt cx="3240000" cy="784903"/>
        </a:xfrm>
      </xdr:grpSpPr>
      <xdr:sp macro="" textlink="">
        <xdr:nvSpPr>
          <xdr:cNvPr id="21" name="Rectangle: Rounded Corners 20">
            <a:hlinkClick xmlns:r="http://schemas.openxmlformats.org/officeDocument/2006/relationships" r:id="rId16" tooltip="Database"/>
            <a:extLst>
              <a:ext uri="{FF2B5EF4-FFF2-40B4-BE49-F238E27FC236}">
                <a16:creationId xmlns:a16="http://schemas.microsoft.com/office/drawing/2014/main" id="{711D5D59-3AB3-49D0-988C-3AB7602C6E80}"/>
              </a:ext>
            </a:extLst>
          </xdr:cNvPr>
          <xdr:cNvSpPr/>
        </xdr:nvSpPr>
        <xdr:spPr>
          <a:xfrm>
            <a:off x="644998" y="2066818"/>
            <a:ext cx="3240000" cy="784903"/>
          </a:xfrm>
          <a:prstGeom prst="roundRect">
            <a:avLst/>
          </a:prstGeom>
          <a:solidFill>
            <a:srgbClr val="2E86AB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914400" lvl="2" indent="0" algn="l"/>
            <a:r>
              <a:rPr lang="en-US" sz="2000" b="1">
                <a:ln>
                  <a:solidFill>
                    <a:schemeClr val="bg1"/>
                  </a:solidFill>
                </a:ln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DATABASE</a:t>
            </a:r>
            <a:endParaRPr lang="tr-TR" sz="2000" b="1">
              <a:ln>
                <a:solidFill>
                  <a:schemeClr val="bg1"/>
                </a:solidFill>
              </a:ln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10" name="Picture 9">
            <a:hlinkClick xmlns:r="http://schemas.openxmlformats.org/officeDocument/2006/relationships" r:id="rId16" tooltip="Database"/>
            <a:extLst>
              <a:ext uri="{FF2B5EF4-FFF2-40B4-BE49-F238E27FC236}">
                <a16:creationId xmlns:a16="http://schemas.microsoft.com/office/drawing/2014/main" id="{6990CFCD-4EF3-EB49-6468-68BB4083D6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0403" y="2279269"/>
            <a:ext cx="360000" cy="360000"/>
          </a:xfrm>
          <a:prstGeom prst="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oneCellAnchor>
    <xdr:from>
      <xdr:col>11</xdr:col>
      <xdr:colOff>180975</xdr:colOff>
      <xdr:row>1</xdr:row>
      <xdr:rowOff>130425</xdr:rowOff>
    </xdr:from>
    <xdr:ext cx="1014221" cy="291600"/>
    <xdr:pic>
      <xdr:nvPicPr>
        <xdr:cNvPr id="1062" name="mpkLogo">
          <a:hlinkClick xmlns:a="http://schemas.openxmlformats.org/drawingml/2006/main" xmlns:r="http://schemas.openxmlformats.org/officeDocument/2006/relationships" r:id="rId2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190500</xdr:colOff>
      <xdr:row>1</xdr:row>
      <xdr:rowOff>19050</xdr:rowOff>
    </xdr:from>
    <xdr:to>
      <xdr:col>14</xdr:col>
      <xdr:colOff>53400</xdr:colOff>
      <xdr:row>2</xdr:row>
      <xdr:rowOff>221400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1F9F9DC-CC51-4541-BFD6-8E18661B67FC}"/>
            </a:ext>
          </a:extLst>
        </xdr:cNvPr>
        <xdr:cNvGrpSpPr/>
      </xdr:nvGrpSpPr>
      <xdr:grpSpPr>
        <a:xfrm>
          <a:off x="10696575" y="10477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EC5EA25C-629E-A86D-7C17-7E86F5B74EB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6725AE-FB4D-D847-72B2-5AD7D8394FA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174525</xdr:colOff>
      <xdr:row>1</xdr:row>
      <xdr:rowOff>60225</xdr:rowOff>
    </xdr:from>
    <xdr:to>
      <xdr:col>2</xdr:col>
      <xdr:colOff>358875</xdr:colOff>
      <xdr:row>2</xdr:row>
      <xdr:rowOff>244575</xdr:rowOff>
    </xdr:to>
    <xdr:pic>
      <xdr:nvPicPr>
        <xdr:cNvPr id="26" name="mainicon">
          <a:extLst>
            <a:ext uri="{FF2B5EF4-FFF2-40B4-BE49-F238E27FC236}">
              <a16:creationId xmlns:a16="http://schemas.microsoft.com/office/drawing/2014/main" id="{A564D52D-DE33-430E-B6DE-4B61D2D01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21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10</xdr:col>
      <xdr:colOff>314325</xdr:colOff>
      <xdr:row>1</xdr:row>
      <xdr:rowOff>130425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1</xdr:row>
      <xdr:rowOff>38100</xdr:rowOff>
    </xdr:from>
    <xdr:to>
      <xdr:col>8</xdr:col>
      <xdr:colOff>1063050</xdr:colOff>
      <xdr:row>2</xdr:row>
      <xdr:rowOff>240450</xdr:rowOff>
    </xdr:to>
    <xdr:grpSp>
      <xdr:nvGrpSpPr>
        <xdr:cNvPr id="15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91D679EB-1711-4E07-98A3-9762A658CA97}"/>
            </a:ext>
          </a:extLst>
        </xdr:cNvPr>
        <xdr:cNvGrpSpPr/>
      </xdr:nvGrpSpPr>
      <xdr:grpSpPr>
        <a:xfrm>
          <a:off x="10696575" y="123825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E0A1942B-DBB3-4394-941B-50AB715F8F8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9ACC25D-AB10-78FF-BE41-5F8FBE08203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37</xdr:col>
      <xdr:colOff>180975</xdr:colOff>
      <xdr:row>1</xdr:row>
      <xdr:rowOff>38100</xdr:rowOff>
    </xdr:from>
    <xdr:to>
      <xdr:col>37</xdr:col>
      <xdr:colOff>1224975</xdr:colOff>
      <xdr:row>2</xdr:row>
      <xdr:rowOff>240450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F5C7259-DC69-4AD5-BA73-1ECA78FC1594}"/>
            </a:ext>
          </a:extLst>
        </xdr:cNvPr>
        <xdr:cNvGrpSpPr/>
      </xdr:nvGrpSpPr>
      <xdr:grpSpPr>
        <a:xfrm>
          <a:off x="53740050" y="12382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45FBAB7-7C96-5581-9998-66ABD083196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7574847-A436-F782-9AB8-3FF124F7C5B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174525</xdr:colOff>
      <xdr:row>1</xdr:row>
      <xdr:rowOff>60225</xdr:rowOff>
    </xdr:from>
    <xdr:to>
      <xdr:col>1</xdr:col>
      <xdr:colOff>606525</xdr:colOff>
      <xdr:row>2</xdr:row>
      <xdr:rowOff>244575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D6C7029B-1894-42C7-9295-D99D72BC4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21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9</xdr:col>
      <xdr:colOff>1162050</xdr:colOff>
      <xdr:row>1</xdr:row>
      <xdr:rowOff>130425</xdr:rowOff>
    </xdr:from>
    <xdr:ext cx="1014221" cy="291600"/>
    <xdr:pic>
      <xdr:nvPicPr>
        <xdr:cNvPr id="1017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133350</xdr:colOff>
      <xdr:row>1</xdr:row>
      <xdr:rowOff>38100</xdr:rowOff>
    </xdr:from>
    <xdr:to>
      <xdr:col>8</xdr:col>
      <xdr:colOff>1177350</xdr:colOff>
      <xdr:row>2</xdr:row>
      <xdr:rowOff>240450</xdr:rowOff>
    </xdr:to>
    <xdr:grpSp>
      <xdr:nvGrpSpPr>
        <xdr:cNvPr id="5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F8597414-17C6-44F7-904C-21BCB063653A}"/>
            </a:ext>
          </a:extLst>
        </xdr:cNvPr>
        <xdr:cNvGrpSpPr/>
      </xdr:nvGrpSpPr>
      <xdr:grpSpPr>
        <a:xfrm>
          <a:off x="10696575" y="123825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615444-6F61-B1BC-1F2C-9EEDA37D576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880B21D-D0F1-74D3-E0B2-CACFCE0F433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772585</xdr:colOff>
      <xdr:row>2</xdr:row>
      <xdr:rowOff>19049</xdr:rowOff>
    </xdr:from>
    <xdr:ext cx="216000" cy="313099"/>
    <xdr:sp macro="" textlink="Calc!EH15">
      <xdr:nvSpPr>
        <xdr:cNvPr id="3" name="Box 6">
          <a:extLst>
            <a:ext uri="{FF2B5EF4-FFF2-40B4-BE49-F238E27FC236}">
              <a16:creationId xmlns:a16="http://schemas.microsoft.com/office/drawing/2014/main" id="{97AEB40F-7F8E-4E30-9C7E-E944039A3AD7}"/>
            </a:ext>
          </a:extLst>
        </xdr:cNvPr>
        <xdr:cNvSpPr txBox="1"/>
      </xdr:nvSpPr>
      <xdr:spPr>
        <a:xfrm>
          <a:off x="11335810" y="352424"/>
          <a:ext cx="216000" cy="313099"/>
        </a:xfrm>
        <a:prstGeom prst="rect">
          <a:avLst/>
        </a:prstGeom>
        <a:noFill/>
        <a:ln w="9525" cmpd="sng">
          <a:noFill/>
        </a:ln>
        <a:effectLst>
          <a:reflection blurRad="6350" endPos="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spAutoFit/>
        </a:bodyPr>
        <a:lstStyle/>
        <a:p>
          <a:pPr algn="ctr"/>
          <a:fld id="{1B833A5D-35F9-477F-8884-D7E23A5AD32F}" type="TxLink">
            <a:rPr lang="en-US" sz="2000" b="1" i="0" u="none" strike="noStrike">
              <a:ln>
                <a:noFill/>
              </a:ln>
              <a:solidFill>
                <a:srgbClr val="FFFFFF"/>
              </a:solidFill>
              <a:effectLst/>
              <a:latin typeface="Arial"/>
              <a:cs typeface="Arial"/>
            </a:rPr>
            <a:pPr algn="ctr"/>
            <a:t> </a:t>
          </a:fld>
          <a:endParaRPr lang="tr-TR" sz="3200" b="1" i="1">
            <a:ln>
              <a:noFill/>
            </a:ln>
            <a:solidFill>
              <a:srgbClr val="FFFFFF"/>
            </a:solidFill>
            <a:effectLst/>
          </a:endParaRPr>
        </a:p>
      </xdr:txBody>
    </xdr:sp>
    <xdr:clientData fPrintsWithSheet="0"/>
  </xdr:oneCellAnchor>
  <xdr:twoCellAnchor editAs="oneCell">
    <xdr:from>
      <xdr:col>1</xdr:col>
      <xdr:colOff>174525</xdr:colOff>
      <xdr:row>1</xdr:row>
      <xdr:rowOff>60225</xdr:rowOff>
    </xdr:from>
    <xdr:to>
      <xdr:col>1</xdr:col>
      <xdr:colOff>606525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5C481F5E-BE8A-4EAB-95C6-620A55858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217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3</xdr:col>
      <xdr:colOff>762000</xdr:colOff>
      <xdr:row>2</xdr:row>
      <xdr:rowOff>19049</xdr:rowOff>
    </xdr:from>
    <xdr:ext cx="216000" cy="313099"/>
    <xdr:sp macro="" textlink="Calc!EA8">
      <xdr:nvSpPr>
        <xdr:cNvPr id="13" name="Box 1">
          <a:extLst>
            <a:ext uri="{FF2B5EF4-FFF2-40B4-BE49-F238E27FC236}">
              <a16:creationId xmlns:a16="http://schemas.microsoft.com/office/drawing/2014/main" id="{EAE71B1C-2ABD-4012-91F9-B1F867BAEC4A}"/>
            </a:ext>
          </a:extLst>
        </xdr:cNvPr>
        <xdr:cNvSpPr txBox="1"/>
      </xdr:nvSpPr>
      <xdr:spPr>
        <a:xfrm>
          <a:off x="2752725" y="352424"/>
          <a:ext cx="216000" cy="313099"/>
        </a:xfrm>
        <a:prstGeom prst="rect">
          <a:avLst/>
        </a:prstGeom>
        <a:noFill/>
        <a:ln w="9525" cmpd="sng">
          <a:noFill/>
        </a:ln>
        <a:effectLst>
          <a:reflection blurRad="6350" endPos="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spAutoFit/>
        </a:bodyPr>
        <a:lstStyle/>
        <a:p>
          <a:pPr algn="ctr"/>
          <a:fld id="{FB0B0FD7-EACA-4C9B-9ED7-5E378979DF51}" type="TxLink">
            <a:rPr lang="en-US" sz="2000" b="1" i="0" u="none" strike="noStrike">
              <a:ln>
                <a:noFill/>
              </a:ln>
              <a:solidFill>
                <a:srgbClr val="FFFFFF"/>
              </a:solidFill>
              <a:effectLst/>
              <a:latin typeface="Arial"/>
              <a:cs typeface="Arial"/>
            </a:rPr>
            <a:pPr algn="ctr"/>
            <a:t> </a:t>
          </a:fld>
          <a:endParaRPr lang="tr-TR" sz="3200" b="1" i="1">
            <a:ln>
              <a:noFill/>
            </a:ln>
            <a:solidFill>
              <a:srgbClr val="FFFFFF"/>
            </a:solidFill>
            <a:effectLst/>
          </a:endParaRPr>
        </a:p>
      </xdr:txBody>
    </xdr:sp>
    <xdr:clientData fPrintsWithSheet="0"/>
  </xdr:oneCellAnchor>
  <xdr:oneCellAnchor>
    <xdr:from>
      <xdr:col>4</xdr:col>
      <xdr:colOff>764117</xdr:colOff>
      <xdr:row>2</xdr:row>
      <xdr:rowOff>19049</xdr:rowOff>
    </xdr:from>
    <xdr:ext cx="216000" cy="313099"/>
    <xdr:sp macro="" textlink="Calc!EA9">
      <xdr:nvSpPr>
        <xdr:cNvPr id="14" name="Box 2">
          <a:extLst>
            <a:ext uri="{FF2B5EF4-FFF2-40B4-BE49-F238E27FC236}">
              <a16:creationId xmlns:a16="http://schemas.microsoft.com/office/drawing/2014/main" id="{41CFFBCD-087A-4EB0-9FD8-1B2D4A8F5C93}"/>
            </a:ext>
          </a:extLst>
        </xdr:cNvPr>
        <xdr:cNvSpPr txBox="1"/>
      </xdr:nvSpPr>
      <xdr:spPr>
        <a:xfrm>
          <a:off x="4469342" y="352424"/>
          <a:ext cx="216000" cy="313099"/>
        </a:xfrm>
        <a:prstGeom prst="rect">
          <a:avLst/>
        </a:prstGeom>
        <a:noFill/>
        <a:ln w="9525" cmpd="sng">
          <a:noFill/>
        </a:ln>
        <a:effectLst>
          <a:reflection blurRad="6350" endPos="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spAutoFit/>
        </a:bodyPr>
        <a:lstStyle/>
        <a:p>
          <a:pPr algn="ctr"/>
          <a:fld id="{1781403A-7554-4151-B841-4EBB0547407C}" type="TxLink">
            <a:rPr lang="en-US" sz="2000" b="1" i="0" u="none" strike="noStrike">
              <a:ln>
                <a:noFill/>
              </a:ln>
              <a:solidFill>
                <a:srgbClr val="FFFFFF"/>
              </a:solidFill>
              <a:effectLst/>
              <a:latin typeface="Arial"/>
              <a:cs typeface="Arial"/>
            </a:rPr>
            <a:pPr algn="ctr"/>
            <a:t> </a:t>
          </a:fld>
          <a:endParaRPr lang="tr-TR" sz="3200" b="1" i="1">
            <a:ln>
              <a:noFill/>
            </a:ln>
            <a:solidFill>
              <a:srgbClr val="FFFFFF"/>
            </a:solidFill>
            <a:effectLst/>
          </a:endParaRPr>
        </a:p>
      </xdr:txBody>
    </xdr:sp>
    <xdr:clientData fPrintsWithSheet="0"/>
  </xdr:oneCellAnchor>
  <xdr:oneCellAnchor>
    <xdr:from>
      <xdr:col>5</xdr:col>
      <xdr:colOff>766234</xdr:colOff>
      <xdr:row>2</xdr:row>
      <xdr:rowOff>19049</xdr:rowOff>
    </xdr:from>
    <xdr:ext cx="216000" cy="313099"/>
    <xdr:sp macro="" textlink="Calc!EA10">
      <xdr:nvSpPr>
        <xdr:cNvPr id="15" name="Box 3">
          <a:extLst>
            <a:ext uri="{FF2B5EF4-FFF2-40B4-BE49-F238E27FC236}">
              <a16:creationId xmlns:a16="http://schemas.microsoft.com/office/drawing/2014/main" id="{57E20E58-2322-4C0D-A830-BB513C3E1D17}"/>
            </a:ext>
          </a:extLst>
        </xdr:cNvPr>
        <xdr:cNvSpPr txBox="1"/>
      </xdr:nvSpPr>
      <xdr:spPr>
        <a:xfrm>
          <a:off x="6185959" y="352424"/>
          <a:ext cx="216000" cy="313099"/>
        </a:xfrm>
        <a:prstGeom prst="rect">
          <a:avLst/>
        </a:prstGeom>
        <a:noFill/>
        <a:ln w="9525" cmpd="sng">
          <a:noFill/>
        </a:ln>
        <a:effectLst>
          <a:reflection blurRad="6350" endPos="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spAutoFit/>
        </a:bodyPr>
        <a:lstStyle/>
        <a:p>
          <a:pPr algn="ctr"/>
          <a:fld id="{A62EDDC8-0B68-4E53-8AF2-DAB89B090CE9}" type="TxLink">
            <a:rPr lang="en-US" sz="2000" b="1" i="0" u="none" strike="noStrike">
              <a:ln>
                <a:noFill/>
              </a:ln>
              <a:solidFill>
                <a:srgbClr val="FFFFFF"/>
              </a:solidFill>
              <a:effectLst/>
              <a:latin typeface="Arial"/>
              <a:cs typeface="Arial"/>
            </a:rPr>
            <a:pPr algn="ctr"/>
            <a:t> </a:t>
          </a:fld>
          <a:endParaRPr lang="tr-TR" sz="3200" b="1" i="1">
            <a:ln>
              <a:noFill/>
            </a:ln>
            <a:solidFill>
              <a:srgbClr val="FFFFFF"/>
            </a:solidFill>
            <a:effectLst/>
          </a:endParaRPr>
        </a:p>
      </xdr:txBody>
    </xdr:sp>
    <xdr:clientData fPrintsWithSheet="0"/>
  </xdr:oneCellAnchor>
  <xdr:oneCellAnchor>
    <xdr:from>
      <xdr:col>6</xdr:col>
      <xdr:colOff>768351</xdr:colOff>
      <xdr:row>2</xdr:row>
      <xdr:rowOff>19049</xdr:rowOff>
    </xdr:from>
    <xdr:ext cx="216000" cy="313099"/>
    <xdr:sp macro="" textlink="Calc!EA11">
      <xdr:nvSpPr>
        <xdr:cNvPr id="16" name="Box 4">
          <a:extLst>
            <a:ext uri="{FF2B5EF4-FFF2-40B4-BE49-F238E27FC236}">
              <a16:creationId xmlns:a16="http://schemas.microsoft.com/office/drawing/2014/main" id="{2203F905-526A-47EB-8AD7-5D65E8A57F39}"/>
            </a:ext>
          </a:extLst>
        </xdr:cNvPr>
        <xdr:cNvSpPr txBox="1"/>
      </xdr:nvSpPr>
      <xdr:spPr>
        <a:xfrm>
          <a:off x="7902576" y="352424"/>
          <a:ext cx="216000" cy="313099"/>
        </a:xfrm>
        <a:prstGeom prst="rect">
          <a:avLst/>
        </a:prstGeom>
        <a:noFill/>
        <a:ln w="9525" cmpd="sng">
          <a:noFill/>
        </a:ln>
        <a:effectLst>
          <a:reflection blurRad="6350" endPos="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spAutoFit/>
        </a:bodyPr>
        <a:lstStyle/>
        <a:p>
          <a:pPr algn="ctr"/>
          <a:fld id="{664D5A01-4B32-43B3-9674-FCD6C6927ADA}" type="TxLink">
            <a:rPr lang="en-US" sz="2000" b="1" i="0" u="none" strike="noStrike">
              <a:ln>
                <a:noFill/>
              </a:ln>
              <a:solidFill>
                <a:srgbClr val="FFFFFF"/>
              </a:solidFill>
              <a:effectLst/>
              <a:latin typeface="Arial"/>
              <a:cs typeface="Arial"/>
            </a:rPr>
            <a:pPr algn="ctr"/>
            <a:t> </a:t>
          </a:fld>
          <a:endParaRPr lang="tr-TR" sz="3200" b="1" i="1">
            <a:ln>
              <a:noFill/>
            </a:ln>
            <a:solidFill>
              <a:srgbClr val="FFFFFF"/>
            </a:solidFill>
            <a:effectLst/>
          </a:endParaRPr>
        </a:p>
      </xdr:txBody>
    </xdr:sp>
    <xdr:clientData fPrintsWithSheet="0"/>
  </xdr:oneCellAnchor>
  <xdr:oneCellAnchor>
    <xdr:from>
      <xdr:col>7</xdr:col>
      <xdr:colOff>770468</xdr:colOff>
      <xdr:row>2</xdr:row>
      <xdr:rowOff>19049</xdr:rowOff>
    </xdr:from>
    <xdr:ext cx="216000" cy="313099"/>
    <xdr:sp macro="" textlink="Calc!EH14">
      <xdr:nvSpPr>
        <xdr:cNvPr id="17" name="Box 5">
          <a:extLst>
            <a:ext uri="{FF2B5EF4-FFF2-40B4-BE49-F238E27FC236}">
              <a16:creationId xmlns:a16="http://schemas.microsoft.com/office/drawing/2014/main" id="{96071504-6938-41E1-960F-165C8AF00576}"/>
            </a:ext>
          </a:extLst>
        </xdr:cNvPr>
        <xdr:cNvSpPr txBox="1"/>
      </xdr:nvSpPr>
      <xdr:spPr>
        <a:xfrm>
          <a:off x="9619193" y="352424"/>
          <a:ext cx="216000" cy="313099"/>
        </a:xfrm>
        <a:prstGeom prst="rect">
          <a:avLst/>
        </a:prstGeom>
        <a:noFill/>
        <a:ln w="9525" cmpd="sng">
          <a:noFill/>
        </a:ln>
        <a:effectLst>
          <a:reflection blurRad="6350" endPos="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spAutoFit/>
        </a:bodyPr>
        <a:lstStyle/>
        <a:p>
          <a:pPr algn="ctr"/>
          <a:fld id="{693697E6-66E2-411A-B484-71079B392E4D}" type="TxLink">
            <a:rPr lang="en-US" sz="2000" b="1" i="0" u="none" strike="noStrike">
              <a:ln>
                <a:noFill/>
              </a:ln>
              <a:solidFill>
                <a:srgbClr val="FFFFFF"/>
              </a:solidFill>
              <a:effectLst/>
              <a:latin typeface="Arial"/>
              <a:cs typeface="Arial"/>
            </a:rPr>
            <a:pPr algn="ctr"/>
            <a:t> </a:t>
          </a:fld>
          <a:endParaRPr lang="tr-TR" sz="3200" b="1" i="1">
            <a:ln>
              <a:noFill/>
            </a:ln>
            <a:solidFill>
              <a:srgbClr val="FFFFFF"/>
            </a:solidFill>
            <a:effectLst/>
          </a:endParaRPr>
        </a:p>
      </xdr:txBody>
    </xdr:sp>
    <xdr:clientData fPrintsWithSheet="0"/>
  </xdr:oneCellAnchor>
  <xdr:oneCellAnchor>
    <xdr:from>
      <xdr:col>9</xdr:col>
      <xdr:colOff>774702</xdr:colOff>
      <xdr:row>2</xdr:row>
      <xdr:rowOff>19049</xdr:rowOff>
    </xdr:from>
    <xdr:ext cx="216000" cy="313099"/>
    <xdr:sp macro="" textlink="Calc!EA14">
      <xdr:nvSpPr>
        <xdr:cNvPr id="18" name="Box 7">
          <a:extLst>
            <a:ext uri="{FF2B5EF4-FFF2-40B4-BE49-F238E27FC236}">
              <a16:creationId xmlns:a16="http://schemas.microsoft.com/office/drawing/2014/main" id="{9D439BF7-4C97-436C-8DDA-7135C8D58F0C}"/>
            </a:ext>
          </a:extLst>
        </xdr:cNvPr>
        <xdr:cNvSpPr txBox="1"/>
      </xdr:nvSpPr>
      <xdr:spPr>
        <a:xfrm>
          <a:off x="13052427" y="352424"/>
          <a:ext cx="216000" cy="313099"/>
        </a:xfrm>
        <a:prstGeom prst="rect">
          <a:avLst/>
        </a:prstGeom>
        <a:noFill/>
        <a:ln w="9525" cmpd="sng">
          <a:noFill/>
        </a:ln>
        <a:effectLst>
          <a:reflection blurRad="6350" endPos="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spAutoFit/>
        </a:bodyPr>
        <a:lstStyle/>
        <a:p>
          <a:pPr algn="ctr"/>
          <a:fld id="{4C1A5B55-7DC6-4085-9A3E-37CB2FCD4082}" type="TxLink">
            <a:rPr lang="en-US" sz="2000" b="1" i="0" u="none" strike="noStrike">
              <a:ln>
                <a:noFill/>
              </a:ln>
              <a:solidFill>
                <a:srgbClr val="FFFFFF"/>
              </a:solidFill>
              <a:effectLst/>
              <a:latin typeface="Arial"/>
              <a:cs typeface="Arial"/>
            </a:rPr>
            <a:pPr algn="ctr"/>
            <a:t>↓</a:t>
          </a:fld>
          <a:endParaRPr lang="tr-TR" sz="3200" b="1" i="1">
            <a:ln>
              <a:noFill/>
            </a:ln>
            <a:solidFill>
              <a:srgbClr val="FFFFFF"/>
            </a:solidFill>
            <a:effectLst/>
          </a:endParaRPr>
        </a:p>
      </xdr:txBody>
    </xdr:sp>
    <xdr:clientData fPrintsWithSheet="0"/>
  </xdr:oneCellAnchor>
  <xdr:oneCellAnchor>
    <xdr:from>
      <xdr:col>10</xdr:col>
      <xdr:colOff>776819</xdr:colOff>
      <xdr:row>2</xdr:row>
      <xdr:rowOff>19049</xdr:rowOff>
    </xdr:from>
    <xdr:ext cx="216000" cy="313099"/>
    <xdr:sp macro="" textlink="Calc!EH17">
      <xdr:nvSpPr>
        <xdr:cNvPr id="19" name="Box 8">
          <a:extLst>
            <a:ext uri="{FF2B5EF4-FFF2-40B4-BE49-F238E27FC236}">
              <a16:creationId xmlns:a16="http://schemas.microsoft.com/office/drawing/2014/main" id="{FFFCD4D7-7D5B-49B2-B738-E40D744BDD14}"/>
            </a:ext>
          </a:extLst>
        </xdr:cNvPr>
        <xdr:cNvSpPr txBox="1"/>
      </xdr:nvSpPr>
      <xdr:spPr>
        <a:xfrm>
          <a:off x="14769044" y="352424"/>
          <a:ext cx="216000" cy="313099"/>
        </a:xfrm>
        <a:prstGeom prst="rect">
          <a:avLst/>
        </a:prstGeom>
        <a:noFill/>
        <a:ln w="9525" cmpd="sng">
          <a:noFill/>
        </a:ln>
        <a:effectLst>
          <a:reflection blurRad="6350" endPos="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spAutoFit/>
        </a:bodyPr>
        <a:lstStyle/>
        <a:p>
          <a:pPr algn="ctr"/>
          <a:fld id="{DF9340A6-D7D8-4DAA-A280-CF7A550E1AFA}" type="TxLink">
            <a:rPr lang="en-US" sz="2000" b="1" i="0" u="none" strike="noStrike">
              <a:ln>
                <a:noFill/>
              </a:ln>
              <a:solidFill>
                <a:srgbClr val="FFFFFF"/>
              </a:solidFill>
              <a:effectLst/>
              <a:latin typeface="Arial"/>
              <a:cs typeface="Arial"/>
            </a:rPr>
            <a:pPr algn="ctr"/>
            <a:t> </a:t>
          </a:fld>
          <a:endParaRPr lang="tr-TR" sz="3200" b="1" i="1">
            <a:ln>
              <a:noFill/>
            </a:ln>
            <a:solidFill>
              <a:srgbClr val="FFFFFF"/>
            </a:solidFill>
            <a:effectLst/>
          </a:endParaRPr>
        </a:p>
      </xdr:txBody>
    </xdr:sp>
    <xdr:clientData fPrintsWithSheet="0"/>
  </xdr:oneCellAnchor>
  <xdr:oneCellAnchor>
    <xdr:from>
      <xdr:col>11</xdr:col>
      <xdr:colOff>778936</xdr:colOff>
      <xdr:row>2</xdr:row>
      <xdr:rowOff>19049</xdr:rowOff>
    </xdr:from>
    <xdr:ext cx="216000" cy="313099"/>
    <xdr:sp macro="" textlink="Calc!EA16">
      <xdr:nvSpPr>
        <xdr:cNvPr id="20" name="Box 9">
          <a:extLst>
            <a:ext uri="{FF2B5EF4-FFF2-40B4-BE49-F238E27FC236}">
              <a16:creationId xmlns:a16="http://schemas.microsoft.com/office/drawing/2014/main" id="{9D338449-B6D2-42F2-9CBA-AD372B3C69AD}"/>
            </a:ext>
          </a:extLst>
        </xdr:cNvPr>
        <xdr:cNvSpPr txBox="1"/>
      </xdr:nvSpPr>
      <xdr:spPr>
        <a:xfrm>
          <a:off x="16485661" y="352424"/>
          <a:ext cx="216000" cy="313099"/>
        </a:xfrm>
        <a:prstGeom prst="rect">
          <a:avLst/>
        </a:prstGeom>
        <a:noFill/>
        <a:ln w="9525" cmpd="sng">
          <a:noFill/>
        </a:ln>
        <a:effectLst>
          <a:reflection blurRad="6350" endPos="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spAutoFit/>
        </a:bodyPr>
        <a:lstStyle/>
        <a:p>
          <a:pPr algn="ctr"/>
          <a:fld id="{FA246BF2-99C4-4D2C-A8A7-5DBD994829BE}" type="TxLink">
            <a:rPr lang="en-US" sz="2000" b="1" i="0" u="none" strike="noStrike">
              <a:ln>
                <a:noFill/>
              </a:ln>
              <a:solidFill>
                <a:srgbClr val="FFFFFF"/>
              </a:solidFill>
              <a:effectLst/>
              <a:latin typeface="Arial"/>
              <a:cs typeface="Arial"/>
            </a:rPr>
            <a:pPr algn="ctr"/>
            <a:t> </a:t>
          </a:fld>
          <a:endParaRPr lang="tr-TR" sz="3200" b="1" i="1">
            <a:ln>
              <a:noFill/>
            </a:ln>
            <a:solidFill>
              <a:srgbClr val="FFFFFF"/>
            </a:solidFill>
            <a:effectLst/>
          </a:endParaRPr>
        </a:p>
      </xdr:txBody>
    </xdr:sp>
    <xdr:clientData fPrintsWithSheet="0"/>
  </xdr:oneCellAnchor>
  <xdr:oneCellAnchor>
    <xdr:from>
      <xdr:col>12</xdr:col>
      <xdr:colOff>781050</xdr:colOff>
      <xdr:row>2</xdr:row>
      <xdr:rowOff>19049</xdr:rowOff>
    </xdr:from>
    <xdr:ext cx="216000" cy="313099"/>
    <xdr:sp macro="" textlink="Calc!EA17">
      <xdr:nvSpPr>
        <xdr:cNvPr id="21" name="Box 10">
          <a:extLst>
            <a:ext uri="{FF2B5EF4-FFF2-40B4-BE49-F238E27FC236}">
              <a16:creationId xmlns:a16="http://schemas.microsoft.com/office/drawing/2014/main" id="{15B093B8-21AD-43EA-85A4-B59012D3C962}"/>
            </a:ext>
          </a:extLst>
        </xdr:cNvPr>
        <xdr:cNvSpPr txBox="1"/>
      </xdr:nvSpPr>
      <xdr:spPr>
        <a:xfrm>
          <a:off x="18202275" y="352424"/>
          <a:ext cx="216000" cy="313099"/>
        </a:xfrm>
        <a:prstGeom prst="rect">
          <a:avLst/>
        </a:prstGeom>
        <a:noFill/>
        <a:ln w="9525" cmpd="sng">
          <a:noFill/>
        </a:ln>
        <a:effectLst>
          <a:reflection blurRad="6350" endPos="0" dir="5400000" sy="-100000" algn="bl" rotWithShape="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spAutoFit/>
        </a:bodyPr>
        <a:lstStyle/>
        <a:p>
          <a:pPr algn="ctr"/>
          <a:fld id="{B19F650F-919E-4313-8E3C-EB0A3F54256F}" type="TxLink">
            <a:rPr lang="en-US" sz="2000" b="1" i="0" u="none" strike="noStrike">
              <a:ln>
                <a:noFill/>
              </a:ln>
              <a:solidFill>
                <a:srgbClr val="FFFFFF"/>
              </a:solidFill>
              <a:effectLst/>
              <a:latin typeface="Arial"/>
              <a:cs typeface="Arial"/>
            </a:rPr>
            <a:pPr algn="ctr"/>
            <a:t> </a:t>
          </a:fld>
          <a:endParaRPr lang="tr-TR" sz="3200" b="1" i="1">
            <a:ln>
              <a:noFill/>
            </a:ln>
            <a:solidFill>
              <a:srgbClr val="FFFFFF"/>
            </a:solidFill>
            <a:effectLst/>
          </a:endParaRPr>
        </a:p>
      </xdr:txBody>
    </xdr:sp>
    <xdr:clientData fPrintsWithSheet="0"/>
  </xdr:oneCellAnchor>
  <xdr:oneCellAnchor>
    <xdr:from>
      <xdr:col>4</xdr:col>
      <xdr:colOff>47626</xdr:colOff>
      <xdr:row>2</xdr:row>
      <xdr:rowOff>66675</xdr:rowOff>
    </xdr:from>
    <xdr:ext cx="3381374" cy="257175"/>
    <xdr:sp macro="" textlink="Calc!DZ22">
      <xdr:nvSpPr>
        <xdr:cNvPr id="4" name="TextBox 3">
          <a:extLst>
            <a:ext uri="{FF2B5EF4-FFF2-40B4-BE49-F238E27FC236}">
              <a16:creationId xmlns:a16="http://schemas.microsoft.com/office/drawing/2014/main" id="{A8BDAEA5-04FD-4C27-8781-DEF4881D32C3}"/>
            </a:ext>
          </a:extLst>
        </xdr:cNvPr>
        <xdr:cNvSpPr txBox="1"/>
      </xdr:nvSpPr>
      <xdr:spPr>
        <a:xfrm>
          <a:off x="3752851" y="400050"/>
          <a:ext cx="3381374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fld id="{30215112-FE59-4260-979A-42B9683133C6}" type="TxLink">
            <a:rPr lang="en-US" sz="1100" b="0" i="0" u="none" strike="noStrike">
              <a:solidFill>
                <a:srgbClr val="FFFFFF"/>
              </a:solidFill>
              <a:latin typeface="Arial"/>
              <a:cs typeface="Arial"/>
            </a:rPr>
            <a:pPr algn="l"/>
            <a:t> </a:t>
          </a:fld>
          <a:endParaRPr lang="tr-TR" sz="1100">
            <a:solidFill>
              <a:srgbClr val="FFFFFF"/>
            </a:solidFill>
          </a:endParaRPr>
        </a:p>
      </xdr:txBody>
    </xdr:sp>
    <xdr:clientData/>
  </xdr:oneCellAnchor>
  <xdr:oneCellAnchor>
    <xdr:from>
      <xdr:col>9</xdr:col>
      <xdr:colOff>1428750</xdr:colOff>
      <xdr:row>1</xdr:row>
      <xdr:rowOff>130425</xdr:rowOff>
    </xdr:from>
    <xdr:ext cx="1014221" cy="291600"/>
    <xdr:pic>
      <xdr:nvPicPr>
        <xdr:cNvPr id="1022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248181</xdr:colOff>
      <xdr:row>1</xdr:row>
      <xdr:rowOff>32770</xdr:rowOff>
    </xdr:from>
    <xdr:to>
      <xdr:col>11</xdr:col>
      <xdr:colOff>111081</xdr:colOff>
      <xdr:row>2</xdr:row>
      <xdr:rowOff>235120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1A19F3AA-B0A2-47A2-BC14-519EA394BD84}"/>
            </a:ext>
          </a:extLst>
        </xdr:cNvPr>
        <xdr:cNvGrpSpPr/>
      </xdr:nvGrpSpPr>
      <xdr:grpSpPr>
        <a:xfrm>
          <a:off x="10716156" y="11849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271748F-77BB-5F0C-741F-9653824E766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8713310-0426-6F73-8E4C-E922ED7F52D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174525</xdr:colOff>
      <xdr:row>1</xdr:row>
      <xdr:rowOff>60225</xdr:rowOff>
    </xdr:from>
    <xdr:to>
      <xdr:col>2</xdr:col>
      <xdr:colOff>425550</xdr:colOff>
      <xdr:row>2</xdr:row>
      <xdr:rowOff>244575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90E44E06-DB64-4114-A01C-0DD0E9691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2175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55020</xdr:colOff>
      <xdr:row>5</xdr:row>
      <xdr:rowOff>108104</xdr:rowOff>
    </xdr:from>
    <xdr:to>
      <xdr:col>6</xdr:col>
      <xdr:colOff>174611</xdr:colOff>
      <xdr:row>5</xdr:row>
      <xdr:rowOff>384981</xdr:rowOff>
    </xdr:to>
    <xdr:sp macro="" textlink="">
      <xdr:nvSpPr>
        <xdr:cNvPr id="18" name="Left Arrow 1">
          <a:extLst>
            <a:ext uri="{FF2B5EF4-FFF2-40B4-BE49-F238E27FC236}">
              <a16:creationId xmlns:a16="http://schemas.microsoft.com/office/drawing/2014/main" id="{0267DF64-411D-4588-B88E-8F6F7E61203B}"/>
            </a:ext>
          </a:extLst>
        </xdr:cNvPr>
        <xdr:cNvSpPr/>
      </xdr:nvSpPr>
      <xdr:spPr>
        <a:xfrm>
          <a:off x="6598695" y="927254"/>
          <a:ext cx="338666" cy="27687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7</xdr:col>
      <xdr:colOff>623359</xdr:colOff>
      <xdr:row>1</xdr:row>
      <xdr:rowOff>130425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219075</xdr:colOff>
      <xdr:row>1</xdr:row>
      <xdr:rowOff>28575</xdr:rowOff>
    </xdr:from>
    <xdr:to>
      <xdr:col>14</xdr:col>
      <xdr:colOff>43875</xdr:colOff>
      <xdr:row>2</xdr:row>
      <xdr:rowOff>230925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7EA0784-BED3-4863-94E9-39B80B2C0DF4}"/>
            </a:ext>
          </a:extLst>
        </xdr:cNvPr>
        <xdr:cNvGrpSpPr/>
      </xdr:nvGrpSpPr>
      <xdr:grpSpPr>
        <a:xfrm>
          <a:off x="10706100" y="114300"/>
          <a:ext cx="1044000" cy="450000"/>
          <a:chOff x="6972831" y="127063"/>
          <a:chExt cx="1044000" cy="450000"/>
        </a:xfrm>
      </xdr:grpSpPr>
      <xdr:sp macro="" textlink="">
        <xdr:nvSpPr>
          <xdr:cNvPr id="12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B86099E-7800-A0B7-E1D5-E1CD94ACA8F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3" name="Picture 12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70E484-0DCA-A871-AF66-DFC177BCDC9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8</xdr:col>
      <xdr:colOff>1542975</xdr:colOff>
      <xdr:row>17</xdr:row>
      <xdr:rowOff>0</xdr:rowOff>
    </xdr:from>
    <xdr:to>
      <xdr:col>11</xdr:col>
      <xdr:colOff>0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7EB655-FFD6-4DDC-BC58-90543678B8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1466550</xdr:colOff>
      <xdr:row>24</xdr:row>
      <xdr:rowOff>227250</xdr:rowOff>
    </xdr:from>
    <xdr:to>
      <xdr:col>11</xdr:col>
      <xdr:colOff>0</xdr:colOff>
      <xdr:row>33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EF28502-4FA5-40E2-A5B2-345FC06E49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8</xdr:col>
      <xdr:colOff>512400</xdr:colOff>
      <xdr:row>9</xdr:row>
      <xdr:rowOff>0</xdr:rowOff>
    </xdr:from>
    <xdr:to>
      <xdr:col>11</xdr:col>
      <xdr:colOff>0</xdr:colOff>
      <xdr:row>16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16A7C29-36A5-4022-AF39-1A397BAA40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4</xdr:col>
      <xdr:colOff>0</xdr:colOff>
      <xdr:row>17</xdr:row>
      <xdr:rowOff>0</xdr:rowOff>
    </xdr:from>
    <xdr:to>
      <xdr:col>6</xdr:col>
      <xdr:colOff>845850</xdr:colOff>
      <xdr:row>24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C306FD29-B39E-407D-BC74-199235CAD7D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6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90775" y="3943350"/>
              <a:ext cx="2808000" cy="2000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0</xdr:colOff>
      <xdr:row>25</xdr:row>
      <xdr:rowOff>0</xdr:rowOff>
    </xdr:from>
    <xdr:to>
      <xdr:col>6</xdr:col>
      <xdr:colOff>1295700</xdr:colOff>
      <xdr:row>33</xdr:row>
      <xdr:rowOff>20400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8A138B3-EA3F-49D5-B05E-B061B39357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6</xdr:col>
      <xdr:colOff>951487</xdr:colOff>
      <xdr:row>17</xdr:row>
      <xdr:rowOff>0</xdr:rowOff>
    </xdr:from>
    <xdr:to>
      <xdr:col>8</xdr:col>
      <xdr:colOff>1437337</xdr:colOff>
      <xdr:row>24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A0DB76C-D2E9-4010-9C5B-15BBDB79E0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4</xdr:col>
      <xdr:colOff>0</xdr:colOff>
      <xdr:row>9</xdr:row>
      <xdr:rowOff>0</xdr:rowOff>
    </xdr:from>
    <xdr:to>
      <xdr:col>8</xdr:col>
      <xdr:colOff>287700</xdr:colOff>
      <xdr:row>16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D2515AC-DC66-4EF5-9B4E-F70DA3B100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3</xdr:col>
      <xdr:colOff>219075</xdr:colOff>
      <xdr:row>34</xdr:row>
      <xdr:rowOff>1</xdr:rowOff>
    </xdr:from>
    <xdr:to>
      <xdr:col>9</xdr:col>
      <xdr:colOff>0</xdr:colOff>
      <xdr:row>39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E734D10-FF9F-4595-9196-AACEC13DF7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9</xdr:col>
      <xdr:colOff>190500</xdr:colOff>
      <xdr:row>5</xdr:row>
      <xdr:rowOff>145275</xdr:rowOff>
    </xdr:from>
    <xdr:to>
      <xdr:col>10</xdr:col>
      <xdr:colOff>152400</xdr:colOff>
      <xdr:row>6</xdr:row>
      <xdr:rowOff>93570</xdr:rowOff>
    </xdr:to>
    <xdr:sp macro="" textlink="">
      <xdr:nvSpPr>
        <xdr:cNvPr id="16" name="Left Arrow 1">
          <a:extLst>
            <a:ext uri="{FF2B5EF4-FFF2-40B4-BE49-F238E27FC236}">
              <a16:creationId xmlns:a16="http://schemas.microsoft.com/office/drawing/2014/main" id="{E5D214CD-A037-485A-9DEC-E7CD5B1A769F}"/>
            </a:ext>
          </a:extLst>
        </xdr:cNvPr>
        <xdr:cNvSpPr/>
      </xdr:nvSpPr>
      <xdr:spPr>
        <a:xfrm>
          <a:off x="8220075" y="96442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756555</xdr:colOff>
      <xdr:row>37</xdr:row>
      <xdr:rowOff>123825</xdr:rowOff>
    </xdr:from>
    <xdr:to>
      <xdr:col>2</xdr:col>
      <xdr:colOff>1019175</xdr:colOff>
      <xdr:row>38</xdr:row>
      <xdr:rowOff>152400</xdr:rowOff>
    </xdr:to>
    <xdr:sp macro="" textlink="">
      <xdr:nvSpPr>
        <xdr:cNvPr id="19" name="Left Arrow 1">
          <a:extLst>
            <a:ext uri="{FF2B5EF4-FFF2-40B4-BE49-F238E27FC236}">
              <a16:creationId xmlns:a16="http://schemas.microsoft.com/office/drawing/2014/main" id="{2A943F7C-244F-48F1-B25F-AC4226A0F2C5}"/>
            </a:ext>
          </a:extLst>
        </xdr:cNvPr>
        <xdr:cNvSpPr/>
      </xdr:nvSpPr>
      <xdr:spPr>
        <a:xfrm rot="5400000">
          <a:off x="1145040" y="952704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9</xdr:col>
      <xdr:colOff>228600</xdr:colOff>
      <xdr:row>34</xdr:row>
      <xdr:rowOff>1</xdr:rowOff>
    </xdr:from>
    <xdr:to>
      <xdr:col>11</xdr:col>
      <xdr:colOff>0</xdr:colOff>
      <xdr:row>39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C88D084-A00D-40D2-8B99-C536B3BBB6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1</xdr:col>
      <xdr:colOff>174525</xdr:colOff>
      <xdr:row>1</xdr:row>
      <xdr:rowOff>60225</xdr:rowOff>
    </xdr:from>
    <xdr:to>
      <xdr:col>2</xdr:col>
      <xdr:colOff>425550</xdr:colOff>
      <xdr:row>2</xdr:row>
      <xdr:rowOff>244575</xdr:rowOff>
    </xdr:to>
    <xdr:pic>
      <xdr:nvPicPr>
        <xdr:cNvPr id="26" name="mainicon">
          <a:extLst>
            <a:ext uri="{FF2B5EF4-FFF2-40B4-BE49-F238E27FC236}">
              <a16:creationId xmlns:a16="http://schemas.microsoft.com/office/drawing/2014/main" id="{F81BE372-C447-4FD2-9BCE-48C5F741A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980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10</xdr:col>
      <xdr:colOff>514350</xdr:colOff>
      <xdr:row>1</xdr:row>
      <xdr:rowOff>130425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766A7AA0-20AA-4151-B9E1-DFCD8E3C8A19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FECF296-A37B-AC39-4EF7-02192A0ECCF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BBCC85D-CA21-5756-8E1D-E92A3734D06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211A54-C015-4F7F-B234-5E17BBADBBBD}" name="database" displayName="database" ref="B7:AL1007" totalsRowShown="0" headerRowDxfId="58" dataDxfId="56" headerRowBorderDxfId="57" tableBorderDxfId="55" totalsRowBorderDxfId="54">
  <tableColumns count="37">
    <tableColumn id="1" xr3:uid="{AA9C15EB-700F-4722-BE64-F19C0B83B099}" name="Employee Id" dataDxfId="53"/>
    <tableColumn id="2" xr3:uid="{9F49D9D4-878E-4D9D-9BD3-39A5D6E474A3}" name="Name" dataDxfId="52"/>
    <tableColumn id="3" xr3:uid="{DF0E261B-BA8B-486D-BC7D-B8B40A153A34}" name="Hiring Date" dataDxfId="51"/>
    <tableColumn id="4" xr3:uid="{7B1B6D5B-0332-4F12-84FA-57C8100BD5D9}" name="Hiring Source" dataDxfId="50"/>
    <tableColumn id="5" xr3:uid="{3DA64B39-0227-48CE-B387-AE4C525EAB40}" name="Office" dataDxfId="49"/>
    <tableColumn id="6" xr3:uid="{B02E8798-0386-4EC1-A5DB-C4C7E8A4EB0A}" name="Department" dataDxfId="48"/>
    <tableColumn id="7" xr3:uid="{05A3DC39-8D2A-49CF-9F1A-B06DEDBF2494}" name="Job Status" dataDxfId="47"/>
    <tableColumn id="8" xr3:uid="{EA8D6162-9247-4BC3-B808-FF152AE1846B}" name="Job Title" dataDxfId="46"/>
    <tableColumn id="13" xr3:uid="{9140F373-6C46-4399-B843-092F01844EC5}" name="ID / Passport" dataDxfId="45"/>
    <tableColumn id="14" xr3:uid="{D5576974-6D1A-4BC0-907B-593E78081E9F}" name="Social Security #" dataDxfId="44"/>
    <tableColumn id="15" xr3:uid="{43FD452C-01BB-4A65-970C-8149D4B83B44}" name="Gender" dataDxfId="43"/>
    <tableColumn id="16" xr3:uid="{301C653B-C88A-4BD7-9810-637400D85434}" name="Education" dataDxfId="42"/>
    <tableColumn id="17" xr3:uid="{4C5A57D8-2BC8-4675-BF38-5E0B01AEA8F4}" name="Date of Birth" dataDxfId="41"/>
    <tableColumn id="18" xr3:uid="{BC08A7A6-6BB1-4A4F-82EA-474BCFCF2750}" name="Nationality" dataDxfId="40"/>
    <tableColumn id="19" xr3:uid="{FC6232A3-9CF3-45E1-85DB-0656464156D5}" name="Marital Status" dataDxfId="39"/>
    <tableColumn id="20" xr3:uid="{70A940F1-755F-4599-B138-B54DEAD5A4F2}" name="# of Kids" dataDxfId="38"/>
    <tableColumn id="21" xr3:uid="{0B7CED56-0D9E-45ED-BA94-D22A27489843}" name="Driving License" dataDxfId="37"/>
    <tableColumn id="22" xr3:uid="{C57F7E62-7DEE-4088-96AC-C00D7C8CE8D5}" name="Email" dataDxfId="36"/>
    <tableColumn id="23" xr3:uid="{F731160B-3D72-4082-89FF-80A593A68E2A}" name="Cell Phone" dataDxfId="35"/>
    <tableColumn id="24" xr3:uid="{87DA6919-C169-4299-968B-B3C1242BC604}" name="Address" dataDxfId="34"/>
    <tableColumn id="38" xr3:uid="{28B5BACB-2BD6-4BFF-A6E5-A7BA89660D29}" name="City" dataDxfId="33"/>
    <tableColumn id="36" xr3:uid="{39BBA749-6A73-437B-925E-3CB374AA3988}" name="Country" dataDxfId="32"/>
    <tableColumn id="25" xr3:uid="{2901A061-6DE0-4B87-B43D-194284EFAD92}" name="Emergency Contact Person" dataDxfId="31"/>
    <tableColumn id="10" xr3:uid="{071B0DF6-C8F0-43A8-8C95-A18FCA7B2375}" name="Contact Info" dataDxfId="30"/>
    <tableColumn id="26" xr3:uid="{A5B7BE2D-D28C-4EB2-A932-074F799FB099}" name="Blood Type" dataDxfId="29"/>
    <tableColumn id="27" xr3:uid="{0B9DC70A-EA8F-4597-8AA0-66269767D7CB}" name="Any Health Problem?" dataDxfId="28"/>
    <tableColumn id="28" xr3:uid="{0BF9A7A5-AFBE-407C-8AED-5713478F8E9E}" name="Initial Salary" dataDxfId="27"/>
    <tableColumn id="29" xr3:uid="{358738A1-FE41-491A-AB0B-5941BBC34063}" name="Current Salary" dataDxfId="26"/>
    <tableColumn id="30" xr3:uid="{78B45B97-8C8D-4976-ACC1-BB9D6FA36D8C}" name="Bank Account" dataDxfId="25"/>
    <tableColumn id="37" xr3:uid="{AEEDF9ED-A0E4-428F-B7F1-5374DD5DA1E9}" name="Active" dataDxfId="24"/>
    <tableColumn id="11" xr3:uid="{DFF5FC5C-C667-48B6-AE67-39048325D943}" name="Termination Date" dataDxfId="23"/>
    <tableColumn id="12" xr3:uid="{92C9B670-8009-40F3-8BBF-0BEB1C501970}" name="Termination Reason" dataDxfId="22"/>
    <tableColumn id="31" xr3:uid="{E443CEEC-B17F-4F88-8055-98A4A05BF569}" name="Header1" dataDxfId="21"/>
    <tableColumn id="32" xr3:uid="{4D6272C5-6152-4E2C-94DC-5B10178CC814}" name="Header2" dataDxfId="20"/>
    <tableColumn id="33" xr3:uid="{526FCBEE-ED72-4606-894B-E54B32A362CE}" name="Header3" dataDxfId="19"/>
    <tableColumn id="34" xr3:uid="{6832D870-8398-441B-A429-424CBD7C27CF}" name="Header4" dataDxfId="18"/>
    <tableColumn id="35" xr3:uid="{EA3713A2-16CB-4C43-A325-6ADBA4D07AB6}" name="Header5" dataDxfId="1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 algn="l"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802D-B380-4634-AD8C-0ECDCAE6A11D}">
  <sheetPr codeName="Sheet3">
    <pageSetUpPr autoPageBreaks="0" fitToPage="1"/>
  </sheetPr>
  <dimension ref="A1:N31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0" customWidth="1"/>
    <col min="2" max="2" width="11.7109375" style="10" customWidth="1"/>
    <col min="3" max="12" width="12.85546875" style="10" customWidth="1"/>
    <col min="13" max="13" width="13.28515625" style="10" customWidth="1"/>
    <col min="14" max="14" width="1.7109375" style="10" customWidth="1"/>
    <col min="15" max="16384" width="8.85546875" style="10"/>
  </cols>
  <sheetData>
    <row r="1" spans="1:14" s="1" customFormat="1" ht="6.75" customHeight="1" x14ac:dyDescent="0.25">
      <c r="B1" s="2"/>
      <c r="E1" s="3"/>
      <c r="F1" s="3"/>
      <c r="G1" s="3"/>
    </row>
    <row r="2" spans="1:14" s="27" customFormat="1" ht="20.100000000000001" customHeight="1" x14ac:dyDescent="0.25">
      <c r="B2" s="24"/>
      <c r="C2" s="23" t="s">
        <v>156</v>
      </c>
      <c r="D2" s="28"/>
      <c r="E2" s="28"/>
      <c r="F2" s="28"/>
      <c r="G2" s="28"/>
      <c r="H2" s="28"/>
      <c r="I2" s="28"/>
      <c r="J2" s="28"/>
      <c r="K2" s="25"/>
      <c r="L2" s="25"/>
      <c r="M2" s="28"/>
      <c r="N2" s="29"/>
    </row>
    <row r="3" spans="1:14" s="4" customFormat="1" ht="24" customHeight="1" x14ac:dyDescent="0.25">
      <c r="B3" s="5"/>
      <c r="C3" s="6" t="s">
        <v>157</v>
      </c>
      <c r="D3" s="7"/>
      <c r="E3" s="7"/>
      <c r="F3" s="7"/>
      <c r="G3" s="7"/>
      <c r="H3" s="7"/>
      <c r="I3" s="7"/>
      <c r="J3" s="7"/>
      <c r="K3" s="26"/>
      <c r="L3" s="26"/>
      <c r="M3" s="7"/>
      <c r="N3" s="8"/>
    </row>
    <row r="4" spans="1:14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9"/>
      <c r="B6" s="11"/>
      <c r="C6" s="12"/>
      <c r="D6" s="12"/>
      <c r="E6" s="12"/>
      <c r="F6" s="12"/>
      <c r="G6" s="227"/>
      <c r="H6" s="12"/>
      <c r="I6" s="12"/>
      <c r="J6" s="12"/>
      <c r="K6" s="12"/>
      <c r="L6" s="12"/>
      <c r="M6" s="13"/>
      <c r="N6" s="9"/>
    </row>
    <row r="7" spans="1:14" x14ac:dyDescent="0.25">
      <c r="B7" s="14"/>
      <c r="C7"/>
      <c r="D7"/>
      <c r="E7"/>
      <c r="F7"/>
      <c r="G7"/>
      <c r="H7"/>
      <c r="I7"/>
      <c r="J7"/>
      <c r="K7"/>
      <c r="L7"/>
      <c r="M7" s="15"/>
    </row>
    <row r="8" spans="1:14" x14ac:dyDescent="0.25">
      <c r="B8" s="14"/>
      <c r="C8"/>
      <c r="D8"/>
      <c r="E8"/>
      <c r="F8"/>
      <c r="G8"/>
      <c r="H8"/>
      <c r="I8"/>
      <c r="J8"/>
      <c r="K8"/>
      <c r="L8"/>
      <c r="M8" s="15"/>
    </row>
    <row r="9" spans="1:14" x14ac:dyDescent="0.25">
      <c r="B9" s="14"/>
      <c r="C9"/>
      <c r="D9"/>
      <c r="E9"/>
      <c r="F9"/>
      <c r="G9"/>
      <c r="H9"/>
      <c r="I9"/>
      <c r="J9"/>
      <c r="K9"/>
      <c r="L9"/>
      <c r="M9" s="15"/>
    </row>
    <row r="10" spans="1:14" x14ac:dyDescent="0.25">
      <c r="B10" s="14"/>
      <c r="C10"/>
      <c r="D10"/>
      <c r="E10"/>
      <c r="F10"/>
      <c r="G10"/>
      <c r="H10"/>
      <c r="I10"/>
      <c r="J10"/>
      <c r="K10"/>
      <c r="L10"/>
      <c r="M10" s="15"/>
    </row>
    <row r="11" spans="1:14" x14ac:dyDescent="0.25">
      <c r="B11" s="14"/>
      <c r="C11"/>
      <c r="D11"/>
      <c r="E11"/>
      <c r="F11"/>
      <c r="G11"/>
      <c r="H11"/>
      <c r="I11"/>
      <c r="J11"/>
      <c r="K11"/>
      <c r="L11"/>
      <c r="M11" s="15"/>
    </row>
    <row r="12" spans="1:14" x14ac:dyDescent="0.25">
      <c r="B12" s="14"/>
      <c r="C12"/>
      <c r="D12"/>
      <c r="E12"/>
      <c r="F12"/>
      <c r="G12"/>
      <c r="H12"/>
      <c r="I12"/>
      <c r="J12"/>
      <c r="K12"/>
      <c r="L12"/>
      <c r="M12" s="15"/>
    </row>
    <row r="13" spans="1:14" x14ac:dyDescent="0.25">
      <c r="B13" s="14"/>
      <c r="C13"/>
      <c r="D13"/>
      <c r="E13"/>
      <c r="F13"/>
      <c r="G13"/>
      <c r="H13"/>
      <c r="I13"/>
      <c r="J13"/>
      <c r="K13"/>
      <c r="L13"/>
      <c r="M13" s="15"/>
    </row>
    <row r="14" spans="1:14" x14ac:dyDescent="0.25">
      <c r="B14" s="14"/>
      <c r="C14"/>
      <c r="D14"/>
      <c r="E14"/>
      <c r="F14"/>
      <c r="G14"/>
      <c r="H14"/>
      <c r="I14"/>
      <c r="J14"/>
      <c r="K14"/>
      <c r="L14"/>
      <c r="M14" s="15"/>
    </row>
    <row r="15" spans="1:14" x14ac:dyDescent="0.25">
      <c r="B15" s="14"/>
      <c r="C15"/>
      <c r="D15"/>
      <c r="E15"/>
      <c r="F15"/>
      <c r="G15"/>
      <c r="H15"/>
      <c r="I15"/>
      <c r="J15"/>
      <c r="K15"/>
      <c r="L15"/>
      <c r="M15" s="15"/>
    </row>
    <row r="16" spans="1:14" x14ac:dyDescent="0.25">
      <c r="B16" s="14"/>
      <c r="C16"/>
      <c r="D16"/>
      <c r="E16"/>
      <c r="F16"/>
      <c r="G16"/>
      <c r="H16"/>
      <c r="I16"/>
      <c r="J16"/>
      <c r="K16"/>
      <c r="L16"/>
      <c r="M16" s="15"/>
    </row>
    <row r="17" spans="2:13" x14ac:dyDescent="0.25">
      <c r="B17" s="14"/>
      <c r="C17"/>
      <c r="D17"/>
      <c r="E17"/>
      <c r="F17"/>
      <c r="G17"/>
      <c r="H17"/>
      <c r="I17"/>
      <c r="J17"/>
      <c r="K17"/>
      <c r="L17"/>
      <c r="M17" s="15"/>
    </row>
    <row r="18" spans="2:13" x14ac:dyDescent="0.25">
      <c r="B18" s="14"/>
      <c r="C18"/>
      <c r="D18"/>
      <c r="E18"/>
      <c r="F18"/>
      <c r="G18"/>
      <c r="H18"/>
      <c r="I18"/>
      <c r="J18"/>
      <c r="K18"/>
      <c r="L18"/>
      <c r="M18" s="15"/>
    </row>
    <row r="19" spans="2:13" x14ac:dyDescent="0.25">
      <c r="B19" s="14"/>
      <c r="C19"/>
      <c r="D19"/>
      <c r="E19"/>
      <c r="F19"/>
      <c r="G19"/>
      <c r="H19"/>
      <c r="I19"/>
      <c r="J19"/>
      <c r="K19"/>
      <c r="L19"/>
      <c r="M19" s="15"/>
    </row>
    <row r="20" spans="2:13" x14ac:dyDescent="0.25">
      <c r="B20" s="14"/>
      <c r="C20"/>
      <c r="D20"/>
      <c r="E20"/>
      <c r="F20"/>
      <c r="G20"/>
      <c r="H20"/>
      <c r="I20"/>
      <c r="J20"/>
      <c r="K20"/>
      <c r="L20"/>
      <c r="M20" s="15"/>
    </row>
    <row r="21" spans="2:13" x14ac:dyDescent="0.25">
      <c r="B21" s="14"/>
      <c r="C21"/>
      <c r="D21"/>
      <c r="E21"/>
      <c r="F21"/>
      <c r="G21"/>
      <c r="H21"/>
      <c r="I21"/>
      <c r="J21"/>
      <c r="K21"/>
      <c r="L21"/>
      <c r="M21" s="15"/>
    </row>
    <row r="22" spans="2:13" x14ac:dyDescent="0.25">
      <c r="B22" s="14"/>
      <c r="C22"/>
      <c r="D22"/>
      <c r="E22"/>
      <c r="F22"/>
      <c r="G22"/>
      <c r="H22"/>
      <c r="I22"/>
      <c r="J22"/>
      <c r="K22"/>
      <c r="L22"/>
      <c r="M22" s="15"/>
    </row>
    <row r="23" spans="2:13" x14ac:dyDescent="0.25">
      <c r="B23" s="14"/>
      <c r="C23"/>
      <c r="D23"/>
      <c r="E23"/>
      <c r="F23"/>
      <c r="G23"/>
      <c r="H23"/>
      <c r="I23"/>
      <c r="J23"/>
      <c r="K23"/>
      <c r="L23"/>
      <c r="M23" s="15"/>
    </row>
    <row r="24" spans="2:13" x14ac:dyDescent="0.25">
      <c r="B24" s="14"/>
      <c r="C24"/>
      <c r="D24"/>
      <c r="E24"/>
      <c r="F24"/>
      <c r="G24"/>
      <c r="H24"/>
      <c r="I24"/>
      <c r="J24"/>
      <c r="K24"/>
      <c r="L24"/>
      <c r="M24" s="15"/>
    </row>
    <row r="25" spans="2:13" x14ac:dyDescent="0.25">
      <c r="B25" s="14"/>
      <c r="C25"/>
      <c r="D25"/>
      <c r="E25"/>
      <c r="F25"/>
      <c r="G25"/>
      <c r="H25"/>
      <c r="I25"/>
      <c r="J25"/>
      <c r="K25"/>
      <c r="L25"/>
      <c r="M25" s="15"/>
    </row>
    <row r="26" spans="2:13" x14ac:dyDescent="0.25">
      <c r="B26" s="14"/>
      <c r="C26"/>
      <c r="D26"/>
      <c r="E26"/>
      <c r="F26"/>
      <c r="G26"/>
      <c r="H26"/>
      <c r="I26"/>
      <c r="J26"/>
      <c r="K26"/>
      <c r="L26"/>
      <c r="M26" s="15"/>
    </row>
    <row r="27" spans="2:13" x14ac:dyDescent="0.25">
      <c r="B27" s="14"/>
      <c r="C27"/>
      <c r="D27"/>
      <c r="E27"/>
      <c r="F27"/>
      <c r="G27"/>
      <c r="H27"/>
      <c r="I27"/>
      <c r="J27"/>
      <c r="K27"/>
      <c r="L27"/>
      <c r="M27" s="15"/>
    </row>
    <row r="28" spans="2:13" x14ac:dyDescent="0.25">
      <c r="B28" s="14"/>
      <c r="C28"/>
      <c r="D28"/>
      <c r="E28"/>
      <c r="F28"/>
      <c r="G28"/>
      <c r="H28"/>
      <c r="I28"/>
      <c r="J28"/>
      <c r="K28"/>
      <c r="L28"/>
      <c r="M28" s="15"/>
    </row>
    <row r="29" spans="2:13" x14ac:dyDescent="0.25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8"/>
    </row>
    <row r="30" spans="2:13" ht="7.15" customHeight="1" x14ac:dyDescent="0.25"/>
    <row r="31" spans="2:13" s="19" customFormat="1" ht="22.9" customHeight="1" x14ac:dyDescent="0.25">
      <c r="B31" s="20"/>
      <c r="C31" s="20"/>
      <c r="D31" s="21"/>
      <c r="E31" s="22"/>
      <c r="F31" s="22"/>
      <c r="G31" s="22"/>
      <c r="H31" s="20"/>
      <c r="I31" s="20"/>
      <c r="J31" s="20"/>
      <c r="K31" s="20"/>
      <c r="L31" s="20"/>
      <c r="M31" s="20"/>
    </row>
  </sheetData>
  <sheetProtection algorithmName="SHA-512" hashValue="Aha0q0uR4jB4bbT2Z/N2a2j8yfvMO3Dz+TnAnPH+UmVuCQUk8ZO2aOnyolsZTye+0Sk2Qd14AGn7vz4b+983CA==" saltValue="QRDuCAWmzUousRsEyOBKD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D0E2-3950-4489-AA74-B16BB757851E}">
  <sheetPr codeName="Sheet7">
    <pageSetUpPr autoPageBreaks="0" fitToPage="1"/>
  </sheetPr>
  <dimension ref="A1:S43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10" customWidth="1"/>
    <col min="3" max="3" width="24.7109375" style="3" customWidth="1"/>
    <col min="4" max="4" width="5.7109375" style="1" customWidth="1"/>
    <col min="5" max="5" width="24.7109375" style="3" customWidth="1"/>
    <col min="6" max="6" width="5.7109375" style="1" customWidth="1"/>
    <col min="7" max="7" width="24.7109375" style="3" customWidth="1"/>
    <col min="8" max="8" width="5.7109375" style="1" customWidth="1"/>
    <col min="9" max="9" width="24.7109375" style="3" customWidth="1"/>
    <col min="10" max="10" width="5.7109375" style="1" customWidth="1"/>
    <col min="11" max="11" width="24.7109375" style="3" customWidth="1"/>
    <col min="12" max="12" width="3.7109375" style="10" customWidth="1"/>
    <col min="13" max="16" width="8.85546875" style="10"/>
    <col min="17" max="17" width="25.7109375" style="10" customWidth="1"/>
    <col min="18" max="18" width="3.7109375" style="10" customWidth="1"/>
    <col min="19" max="16384" width="8.85546875" style="10"/>
  </cols>
  <sheetData>
    <row r="1" spans="1:12" s="1" customFormat="1" ht="6.75" customHeight="1" x14ac:dyDescent="0.25">
      <c r="B1" s="2"/>
      <c r="C1" s="3"/>
      <c r="E1" s="3"/>
      <c r="F1" s="3"/>
      <c r="G1" s="3"/>
      <c r="H1" s="3"/>
      <c r="I1" s="3"/>
      <c r="K1" s="3"/>
    </row>
    <row r="2" spans="1:12" s="27" customFormat="1" ht="20.100000000000001" customHeight="1" x14ac:dyDescent="0.25">
      <c r="B2" s="24"/>
      <c r="C2" s="112" t="s">
        <v>156</v>
      </c>
      <c r="D2" s="28"/>
      <c r="E2" s="28"/>
      <c r="F2" s="28"/>
      <c r="G2" s="28"/>
      <c r="H2" s="28"/>
      <c r="I2" s="28"/>
      <c r="J2" s="28"/>
      <c r="K2" s="28"/>
      <c r="L2" s="28"/>
    </row>
    <row r="3" spans="1:12" s="4" customFormat="1" ht="24" customHeight="1" x14ac:dyDescent="0.25">
      <c r="B3" s="5"/>
      <c r="C3" s="113" t="s">
        <v>96</v>
      </c>
      <c r="D3" s="7"/>
      <c r="E3" s="7"/>
      <c r="F3" s="7"/>
      <c r="G3" s="7"/>
      <c r="H3" s="7"/>
      <c r="I3" s="7"/>
      <c r="J3" s="7"/>
      <c r="K3" s="7"/>
      <c r="L3" s="7"/>
    </row>
    <row r="4" spans="1:12" ht="5.0999999999999996" customHeight="1" x14ac:dyDescent="0.25">
      <c r="A4" s="9"/>
      <c r="B4" s="9"/>
      <c r="C4" s="51"/>
      <c r="D4" s="9"/>
      <c r="E4" s="51"/>
      <c r="F4" s="9"/>
      <c r="G4" s="51"/>
      <c r="H4" s="9"/>
      <c r="I4" s="51"/>
      <c r="J4" s="9"/>
      <c r="K4" s="51"/>
    </row>
    <row r="5" spans="1:12" ht="5.0999999999999996" customHeight="1" x14ac:dyDescent="0.25"/>
    <row r="6" spans="1:12" ht="8.1" customHeight="1" x14ac:dyDescent="0.25">
      <c r="B6" s="36"/>
      <c r="C6" s="52"/>
      <c r="D6" s="53"/>
      <c r="E6" s="52"/>
      <c r="F6" s="53"/>
      <c r="G6" s="52"/>
      <c r="H6" s="53"/>
      <c r="I6" s="52"/>
      <c r="J6" s="53"/>
      <c r="K6" s="52"/>
      <c r="L6" s="37"/>
    </row>
    <row r="7" spans="1:12" s="1" customFormat="1" ht="20.100000000000001" customHeight="1" x14ac:dyDescent="0.25">
      <c r="B7" s="70"/>
      <c r="C7" s="208" t="s">
        <v>158</v>
      </c>
      <c r="D7" s="208"/>
      <c r="E7" s="208"/>
      <c r="F7" s="208"/>
      <c r="G7" s="208"/>
      <c r="H7" s="208"/>
      <c r="I7" s="208"/>
      <c r="J7" s="208"/>
      <c r="K7" s="208"/>
      <c r="L7" s="71"/>
    </row>
    <row r="8" spans="1:12" ht="8.1" customHeight="1" x14ac:dyDescent="0.25">
      <c r="B8" s="35"/>
      <c r="L8" s="38"/>
    </row>
    <row r="9" spans="1:12" ht="15" customHeight="1" x14ac:dyDescent="0.25">
      <c r="B9" s="35"/>
      <c r="C9" s="207" t="s">
        <v>28</v>
      </c>
      <c r="D9" s="54"/>
      <c r="E9" s="207" t="s">
        <v>29</v>
      </c>
      <c r="F9" s="54"/>
      <c r="G9" s="207" t="s">
        <v>33</v>
      </c>
      <c r="H9" s="54"/>
      <c r="I9" s="207" t="s">
        <v>144</v>
      </c>
      <c r="J9" s="54"/>
      <c r="K9" s="207" t="s">
        <v>13</v>
      </c>
      <c r="L9" s="38"/>
    </row>
    <row r="10" spans="1:12" ht="15" customHeight="1" x14ac:dyDescent="0.25">
      <c r="B10" s="35"/>
      <c r="C10" s="122" t="s">
        <v>161</v>
      </c>
      <c r="D10" s="54"/>
      <c r="E10" s="122" t="s">
        <v>163</v>
      </c>
      <c r="F10" s="54"/>
      <c r="G10" s="122" t="s">
        <v>173</v>
      </c>
      <c r="H10" s="54"/>
      <c r="I10" s="122" t="s">
        <v>170</v>
      </c>
      <c r="K10" s="122" t="s">
        <v>81</v>
      </c>
      <c r="L10" s="38"/>
    </row>
    <row r="11" spans="1:12" ht="15" customHeight="1" x14ac:dyDescent="0.25">
      <c r="B11" s="35"/>
      <c r="C11" s="122" t="s">
        <v>160</v>
      </c>
      <c r="D11" s="54"/>
      <c r="E11" s="122" t="s">
        <v>164</v>
      </c>
      <c r="F11" s="54"/>
      <c r="G11" s="122" t="s">
        <v>174</v>
      </c>
      <c r="H11" s="54"/>
      <c r="I11" s="122" t="s">
        <v>171</v>
      </c>
      <c r="J11" s="10"/>
      <c r="K11" s="122" t="s">
        <v>80</v>
      </c>
      <c r="L11" s="38"/>
    </row>
    <row r="12" spans="1:12" ht="15" customHeight="1" x14ac:dyDescent="0.25">
      <c r="B12" s="35"/>
      <c r="C12" s="122" t="s">
        <v>162</v>
      </c>
      <c r="D12" s="54"/>
      <c r="E12" s="122" t="s">
        <v>165</v>
      </c>
      <c r="F12" s="54"/>
      <c r="G12" s="122" t="s">
        <v>175</v>
      </c>
      <c r="H12" s="54"/>
      <c r="I12" s="122" t="s">
        <v>172</v>
      </c>
      <c r="J12" s="54"/>
      <c r="K12" s="122" t="s">
        <v>82</v>
      </c>
      <c r="L12" s="38"/>
    </row>
    <row r="13" spans="1:12" ht="15" customHeight="1" x14ac:dyDescent="0.25">
      <c r="B13" s="35"/>
      <c r="C13" s="122"/>
      <c r="D13" s="54"/>
      <c r="E13" s="122" t="s">
        <v>166</v>
      </c>
      <c r="F13" s="54"/>
      <c r="G13" s="122" t="s">
        <v>176</v>
      </c>
      <c r="H13" s="54"/>
      <c r="I13" s="122"/>
      <c r="J13" s="54"/>
      <c r="K13" s="122" t="s">
        <v>83</v>
      </c>
      <c r="L13" s="38"/>
    </row>
    <row r="14" spans="1:12" ht="15" customHeight="1" x14ac:dyDescent="0.25">
      <c r="B14" s="35"/>
      <c r="C14" s="122"/>
      <c r="D14" s="54"/>
      <c r="E14" s="122" t="s">
        <v>167</v>
      </c>
      <c r="F14" s="54"/>
      <c r="G14" s="122" t="s">
        <v>177</v>
      </c>
      <c r="H14" s="54"/>
      <c r="I14" s="122"/>
      <c r="J14" s="54"/>
      <c r="K14" s="122"/>
      <c r="L14" s="38"/>
    </row>
    <row r="15" spans="1:12" ht="15" customHeight="1" x14ac:dyDescent="0.25">
      <c r="B15" s="35"/>
      <c r="C15" s="122"/>
      <c r="D15" s="54"/>
      <c r="E15" s="122" t="s">
        <v>168</v>
      </c>
      <c r="F15" s="54"/>
      <c r="G15" s="122"/>
      <c r="H15" s="54"/>
      <c r="I15" s="122"/>
      <c r="J15" s="54"/>
      <c r="K15" s="122"/>
      <c r="L15" s="38"/>
    </row>
    <row r="16" spans="1:12" ht="15" customHeight="1" x14ac:dyDescent="0.25">
      <c r="B16" s="35"/>
      <c r="C16" s="122"/>
      <c r="D16" s="54"/>
      <c r="E16" s="122" t="s">
        <v>169</v>
      </c>
      <c r="F16" s="54"/>
      <c r="G16" s="122"/>
      <c r="H16" s="54"/>
      <c r="I16" s="10"/>
      <c r="J16" s="54"/>
      <c r="K16" s="10"/>
      <c r="L16" s="38"/>
    </row>
    <row r="17" spans="2:12" ht="15" customHeight="1" x14ac:dyDescent="0.25">
      <c r="B17" s="35"/>
      <c r="C17" s="122"/>
      <c r="D17" s="54"/>
      <c r="E17" s="122"/>
      <c r="F17" s="54"/>
      <c r="G17" s="122"/>
      <c r="H17" s="54"/>
      <c r="I17" s="207" t="s">
        <v>20</v>
      </c>
      <c r="J17" s="54"/>
      <c r="K17" s="207" t="s">
        <v>25</v>
      </c>
      <c r="L17" s="38"/>
    </row>
    <row r="18" spans="2:12" ht="15" customHeight="1" x14ac:dyDescent="0.25">
      <c r="B18" s="35"/>
      <c r="C18" s="122"/>
      <c r="D18" s="54"/>
      <c r="E18" s="122"/>
      <c r="F18" s="54"/>
      <c r="G18" s="122"/>
      <c r="H18" s="54"/>
      <c r="I18" s="122" t="s">
        <v>181</v>
      </c>
      <c r="J18" s="54"/>
      <c r="K18" s="122" t="s">
        <v>179</v>
      </c>
      <c r="L18" s="38"/>
    </row>
    <row r="19" spans="2:12" ht="15" customHeight="1" x14ac:dyDescent="0.25">
      <c r="B19" s="35"/>
      <c r="C19" s="122"/>
      <c r="D19" s="54"/>
      <c r="E19" s="122"/>
      <c r="F19" s="54"/>
      <c r="G19" s="122"/>
      <c r="H19" s="54"/>
      <c r="I19" s="122" t="s">
        <v>87</v>
      </c>
      <c r="J19" s="54"/>
      <c r="K19" s="122" t="s">
        <v>178</v>
      </c>
      <c r="L19" s="38"/>
    </row>
    <row r="20" spans="2:12" ht="15" customHeight="1" x14ac:dyDescent="0.25">
      <c r="B20" s="35"/>
      <c r="C20" s="122"/>
      <c r="D20" s="54"/>
      <c r="E20" s="122"/>
      <c r="F20" s="54"/>
      <c r="G20" s="122"/>
      <c r="H20" s="54"/>
      <c r="I20" s="122" t="s">
        <v>182</v>
      </c>
      <c r="J20" s="54"/>
      <c r="K20" s="122" t="s">
        <v>180</v>
      </c>
      <c r="L20" s="38"/>
    </row>
    <row r="21" spans="2:12" ht="15" customHeight="1" x14ac:dyDescent="0.25">
      <c r="B21" s="35"/>
      <c r="C21" s="122"/>
      <c r="D21" s="54"/>
      <c r="E21" s="122"/>
      <c r="F21" s="54"/>
      <c r="G21" s="122"/>
      <c r="H21" s="54"/>
      <c r="I21" s="122" t="s">
        <v>88</v>
      </c>
      <c r="J21" s="54"/>
      <c r="K21" s="122"/>
      <c r="L21" s="38"/>
    </row>
    <row r="22" spans="2:12" ht="15" customHeight="1" x14ac:dyDescent="0.25">
      <c r="B22" s="35"/>
      <c r="C22" s="122"/>
      <c r="D22" s="54"/>
      <c r="E22" s="122"/>
      <c r="F22" s="54"/>
      <c r="G22" s="122"/>
      <c r="H22" s="54"/>
      <c r="I22" s="122"/>
      <c r="J22" s="54"/>
      <c r="K22" s="122"/>
      <c r="L22" s="38"/>
    </row>
    <row r="23" spans="2:12" ht="15" customHeight="1" x14ac:dyDescent="0.25">
      <c r="B23" s="35"/>
      <c r="C23" s="122"/>
      <c r="D23" s="54"/>
      <c r="E23" s="122"/>
      <c r="F23" s="54"/>
      <c r="G23" s="122"/>
      <c r="H23" s="54"/>
      <c r="I23" s="122"/>
      <c r="J23" s="54"/>
      <c r="K23" s="122"/>
      <c r="L23" s="38"/>
    </row>
    <row r="24" spans="2:12" ht="15" customHeight="1" x14ac:dyDescent="0.25">
      <c r="B24" s="35"/>
      <c r="C24" s="122"/>
      <c r="D24" s="54"/>
      <c r="E24" s="122"/>
      <c r="F24" s="54"/>
      <c r="G24" s="122"/>
      <c r="H24" s="54"/>
      <c r="I24" s="10"/>
      <c r="J24" s="54"/>
      <c r="K24" s="10"/>
      <c r="L24" s="38"/>
    </row>
    <row r="25" spans="2:12" ht="15" customHeight="1" x14ac:dyDescent="0.25">
      <c r="B25" s="35"/>
      <c r="C25" s="122"/>
      <c r="D25" s="54"/>
      <c r="E25" s="122"/>
      <c r="F25" s="54"/>
      <c r="G25" s="122"/>
      <c r="H25" s="54"/>
      <c r="I25" s="207" t="s">
        <v>12</v>
      </c>
      <c r="J25" s="54"/>
      <c r="K25" s="207" t="s">
        <v>62</v>
      </c>
      <c r="L25" s="38"/>
    </row>
    <row r="26" spans="2:12" ht="15" customHeight="1" x14ac:dyDescent="0.25">
      <c r="B26" s="35"/>
      <c r="C26" s="122"/>
      <c r="D26" s="54"/>
      <c r="E26" s="122"/>
      <c r="F26" s="54"/>
      <c r="G26" s="122"/>
      <c r="H26" s="54"/>
      <c r="I26" s="122" t="s">
        <v>38</v>
      </c>
      <c r="J26" s="54"/>
      <c r="K26" s="122" t="s">
        <v>41</v>
      </c>
      <c r="L26" s="38"/>
    </row>
    <row r="27" spans="2:12" ht="15" customHeight="1" x14ac:dyDescent="0.25">
      <c r="B27" s="35"/>
      <c r="C27" s="122"/>
      <c r="D27" s="54"/>
      <c r="E27" s="122"/>
      <c r="F27" s="54"/>
      <c r="G27" s="122"/>
      <c r="H27" s="54"/>
      <c r="I27" s="122" t="s">
        <v>37</v>
      </c>
      <c r="J27" s="54"/>
      <c r="K27" s="122" t="s">
        <v>40</v>
      </c>
      <c r="L27" s="38"/>
    </row>
    <row r="28" spans="2:12" ht="15" customHeight="1" x14ac:dyDescent="0.25">
      <c r="B28" s="35"/>
      <c r="C28" s="122"/>
      <c r="D28" s="54"/>
      <c r="E28" s="122"/>
      <c r="F28" s="54"/>
      <c r="G28" s="122"/>
      <c r="H28" s="54"/>
      <c r="I28" s="122" t="s">
        <v>84</v>
      </c>
      <c r="J28" s="54"/>
      <c r="K28" s="122" t="s">
        <v>89</v>
      </c>
      <c r="L28" s="38"/>
    </row>
    <row r="29" spans="2:12" ht="15" customHeight="1" x14ac:dyDescent="0.25">
      <c r="B29" s="35"/>
      <c r="C29" s="122"/>
      <c r="D29" s="54"/>
      <c r="E29" s="122"/>
      <c r="F29" s="54"/>
      <c r="G29" s="122"/>
      <c r="H29" s="54"/>
      <c r="I29" s="122"/>
      <c r="J29" s="54"/>
      <c r="K29" s="122"/>
      <c r="L29" s="38"/>
    </row>
    <row r="30" spans="2:12" x14ac:dyDescent="0.25">
      <c r="B30" s="35"/>
      <c r="L30" s="38"/>
    </row>
    <row r="31" spans="2:12" ht="20.100000000000001" customHeight="1" x14ac:dyDescent="0.25">
      <c r="B31" s="35"/>
      <c r="C31" s="209" t="s">
        <v>323</v>
      </c>
      <c r="D31" s="209"/>
      <c r="E31" s="209"/>
      <c r="F31" s="209"/>
      <c r="G31" s="209"/>
      <c r="H31" s="209"/>
      <c r="I31" s="209"/>
      <c r="J31" s="209"/>
      <c r="K31" s="209"/>
      <c r="L31" s="38"/>
    </row>
    <row r="32" spans="2:12" ht="8.1" customHeight="1" x14ac:dyDescent="0.25">
      <c r="B32" s="35"/>
      <c r="L32" s="38"/>
    </row>
    <row r="33" spans="2:19" x14ac:dyDescent="0.25">
      <c r="B33" s="35"/>
      <c r="C33" s="285" t="s">
        <v>60</v>
      </c>
      <c r="E33" s="285" t="s">
        <v>85</v>
      </c>
      <c r="L33" s="38"/>
    </row>
    <row r="34" spans="2:19" x14ac:dyDescent="0.25">
      <c r="B34" s="35"/>
      <c r="C34" s="286" t="s">
        <v>57</v>
      </c>
      <c r="E34" s="286" t="s">
        <v>183</v>
      </c>
      <c r="L34" s="38"/>
      <c r="Q34" s="1"/>
      <c r="S34" s="1"/>
    </row>
    <row r="35" spans="2:19" x14ac:dyDescent="0.25">
      <c r="B35" s="35"/>
      <c r="L35" s="38"/>
      <c r="Q35" s="1"/>
      <c r="S35" s="1"/>
    </row>
    <row r="36" spans="2:19" x14ac:dyDescent="0.25">
      <c r="B36" s="35"/>
      <c r="C36" s="285" t="s">
        <v>324</v>
      </c>
      <c r="L36" s="38"/>
    </row>
    <row r="37" spans="2:19" x14ac:dyDescent="0.25">
      <c r="B37" s="35"/>
      <c r="C37" s="287" t="s">
        <v>68</v>
      </c>
      <c r="E37" s="285" t="s">
        <v>159</v>
      </c>
      <c r="L37" s="38"/>
    </row>
    <row r="38" spans="2:19" x14ac:dyDescent="0.25">
      <c r="B38" s="35"/>
      <c r="C38" s="287" t="s">
        <v>14</v>
      </c>
      <c r="E38" s="286" t="s">
        <v>318</v>
      </c>
      <c r="L38" s="38"/>
    </row>
    <row r="39" spans="2:19" x14ac:dyDescent="0.25">
      <c r="B39" s="35"/>
      <c r="C39" s="287" t="s">
        <v>24</v>
      </c>
      <c r="L39" s="38"/>
    </row>
    <row r="40" spans="2:19" x14ac:dyDescent="0.25">
      <c r="B40" s="35"/>
      <c r="C40" s="286"/>
      <c r="L40" s="38"/>
    </row>
    <row r="41" spans="2:19" x14ac:dyDescent="0.25">
      <c r="B41" s="35"/>
      <c r="C41" s="286"/>
      <c r="E41" s="285" t="s">
        <v>325</v>
      </c>
      <c r="L41" s="38"/>
    </row>
    <row r="42" spans="2:19" x14ac:dyDescent="0.25">
      <c r="B42" s="35"/>
      <c r="C42" s="286"/>
      <c r="E42" s="286" t="s">
        <v>10</v>
      </c>
      <c r="L42" s="38"/>
    </row>
    <row r="43" spans="2:19" ht="8.1" customHeight="1" x14ac:dyDescent="0.25">
      <c r="B43" s="39"/>
      <c r="C43" s="56"/>
      <c r="D43" s="57"/>
      <c r="E43" s="56"/>
      <c r="F43" s="57"/>
      <c r="G43" s="56"/>
      <c r="H43" s="57"/>
      <c r="I43" s="56"/>
      <c r="J43" s="57"/>
      <c r="K43" s="56"/>
      <c r="L43" s="40"/>
    </row>
  </sheetData>
  <sheetProtection algorithmName="SHA-512" hashValue="Hbl+b/ri/hUfYCZ012X2s7z2ApXWaeYLRoXKhKI34xmYmK7+fp2V+Q33l4+OCv8gGgHVxXqgSE5jVs6FE6UYwQ==" saltValue="OUu7Lv9MVXGmjbgcA6v0IA==" spinCount="100000" sheet="1" objects="1" scenarios="1"/>
  <dataValidations count="2">
    <dataValidation type="list" allowBlank="1" showInputMessage="1" showErrorMessage="1" sqref="E38" xr:uid="{804FD077-B68E-419C-83B1-20139256F9A9}">
      <formula1>"Print with filters,Print without filters"</formula1>
    </dataValidation>
    <dataValidation type="list" allowBlank="1" showInputMessage="1" showErrorMessage="1" sqref="E42" xr:uid="{9ECE8606-4032-4EDE-B23C-E96BEC709E60}">
      <formula1>"Employee ID,Name,Employee ID - Name"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2D72601-75BF-45E1-98F9-DE5BD14B64A3}">
          <x14:formula1>
            <xm:f>OFFSET(Calc!$BR$8,0,0,HeadingNumb,1)</xm:f>
          </x14:formula1>
          <xm:sqref>C40:C42</xm:sqref>
        </x14:dataValidation>
        <x14:dataValidation type="list" allowBlank="1" showInputMessage="1" showErrorMessage="1" xr:uid="{298DBC45-8F88-4135-9C26-18CF60B128B6}">
          <x14:formula1>
            <xm:f>Calc!$CV$12:$CV$16</xm:f>
          </x14:formula1>
          <xm:sqref>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89D81-E267-4B6C-8EA3-486DA7FE6B68}">
  <sheetPr codeName="Sheet2">
    <pageSetUpPr autoPageBreaks="0" fitToPage="1"/>
  </sheetPr>
  <dimension ref="A1:AN1008"/>
  <sheetViews>
    <sheetView showGridLines="0" showRowColHeaders="0" zoomScaleNormal="100" zoomScaleSheetLayoutView="85" workbookViewId="0">
      <pane xSplit="3" ySplit="7" topLeftCell="D8" activePane="bottomRight" state="frozen"/>
      <selection pane="topRight" activeCell="E1" sqref="E1"/>
      <selection pane="bottomLeft" activeCell="A8" sqref="A8"/>
      <selection pane="bottomRight" activeCell="D8" sqref="D8"/>
    </sheetView>
  </sheetViews>
  <sheetFormatPr defaultColWidth="8.85546875" defaultRowHeight="15" x14ac:dyDescent="0.25"/>
  <cols>
    <col min="1" max="1" width="3.7109375" style="148" customWidth="1"/>
    <col min="2" max="2" width="14.42578125" style="148" customWidth="1"/>
    <col min="3" max="3" width="38.42578125" style="149" customWidth="1"/>
    <col min="4" max="4" width="20.7109375" style="149" customWidth="1"/>
    <col min="5" max="5" width="20.7109375" style="148" customWidth="1"/>
    <col min="6" max="6" width="20.7109375" style="148" customWidth="1" collapsed="1"/>
    <col min="7" max="8" width="20.7109375" style="148" customWidth="1"/>
    <col min="9" max="12" width="20.7109375" style="149" customWidth="1"/>
    <col min="13" max="18" width="20.7109375" style="148" customWidth="1"/>
    <col min="19" max="19" width="25.7109375" style="148" customWidth="1"/>
    <col min="20" max="20" width="20.7109375" style="148" customWidth="1"/>
    <col min="21" max="21" width="35.7109375" style="148" customWidth="1"/>
    <col min="22" max="23" width="20.7109375" style="148" customWidth="1"/>
    <col min="24" max="24" width="25.7109375" style="148" customWidth="1"/>
    <col min="25" max="25" width="23.140625" style="148" customWidth="1"/>
    <col min="26" max="26" width="20.7109375" style="148" customWidth="1"/>
    <col min="27" max="27" width="30.7109375" style="148" customWidth="1"/>
    <col min="28" max="32" width="20.7109375" style="148" customWidth="1"/>
    <col min="33" max="33" width="25.7109375" style="148" customWidth="1"/>
    <col min="34" max="36" width="20.7109375" style="148" customWidth="1"/>
    <col min="37" max="37" width="20.7109375" style="148" customWidth="1" collapsed="1"/>
    <col min="38" max="38" width="20.7109375" style="148" customWidth="1"/>
    <col min="39" max="39" width="8.85546875" style="149"/>
    <col min="40" max="44" width="20.7109375" style="148" customWidth="1"/>
    <col min="45" max="45" width="33.140625" style="148" customWidth="1"/>
    <col min="46" max="16384" width="8.85546875" style="148"/>
  </cols>
  <sheetData>
    <row r="1" spans="1:40" s="150" customFormat="1" ht="6.75" customHeight="1" x14ac:dyDescent="0.25">
      <c r="J1" s="151"/>
      <c r="K1" s="151"/>
      <c r="L1" s="151"/>
      <c r="M1" s="151"/>
    </row>
    <row r="2" spans="1:40" s="152" customFormat="1" ht="20.100000000000001" customHeight="1" x14ac:dyDescent="0.25">
      <c r="B2" s="153" t="s">
        <v>156</v>
      </c>
      <c r="C2" s="154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6"/>
      <c r="U2" s="156"/>
      <c r="V2" s="156"/>
      <c r="W2" s="156"/>
      <c r="X2" s="156"/>
      <c r="Y2" s="156"/>
      <c r="Z2" s="156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</row>
    <row r="3" spans="1:40" s="157" customFormat="1" ht="24" customHeight="1" x14ac:dyDescent="0.25">
      <c r="B3" s="158" t="s">
        <v>304</v>
      </c>
      <c r="C3" s="159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  <c r="U3" s="161"/>
      <c r="V3" s="161"/>
      <c r="W3" s="161"/>
      <c r="X3" s="161"/>
      <c r="Y3" s="161"/>
      <c r="Z3" s="161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</row>
    <row r="4" spans="1:40" ht="4.9000000000000004" customHeight="1" x14ac:dyDescent="0.25">
      <c r="A4" s="162"/>
      <c r="B4" s="162"/>
      <c r="C4" s="162"/>
      <c r="D4" s="148"/>
      <c r="I4" s="148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M4" s="148"/>
    </row>
    <row r="5" spans="1:40" ht="4.9000000000000004" customHeight="1" x14ac:dyDescent="0.25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</row>
    <row r="6" spans="1:40" s="163" customFormat="1" ht="20.100000000000001" customHeight="1" x14ac:dyDescent="0.25">
      <c r="B6" s="275"/>
      <c r="C6" s="275"/>
      <c r="D6" s="276" t="s">
        <v>19</v>
      </c>
      <c r="E6" s="276"/>
      <c r="F6" s="276"/>
      <c r="G6" s="276"/>
      <c r="H6" s="276"/>
      <c r="I6" s="276"/>
      <c r="J6" s="277" t="s">
        <v>11</v>
      </c>
      <c r="K6" s="277"/>
      <c r="L6" s="277"/>
      <c r="M6" s="277"/>
      <c r="N6" s="277"/>
      <c r="O6" s="277"/>
      <c r="P6" s="277"/>
      <c r="Q6" s="277"/>
      <c r="R6" s="277"/>
      <c r="S6" s="278" t="s">
        <v>16</v>
      </c>
      <c r="T6" s="278"/>
      <c r="U6" s="278"/>
      <c r="V6" s="278"/>
      <c r="W6" s="278"/>
      <c r="X6" s="279" t="s">
        <v>31</v>
      </c>
      <c r="Y6" s="279"/>
      <c r="Z6" s="279"/>
      <c r="AA6" s="279"/>
      <c r="AB6" s="280" t="s">
        <v>27</v>
      </c>
      <c r="AC6" s="280"/>
      <c r="AD6" s="280"/>
      <c r="AE6" s="278" t="s">
        <v>303</v>
      </c>
      <c r="AF6" s="278"/>
      <c r="AG6" s="278"/>
      <c r="AH6" s="279" t="s">
        <v>39</v>
      </c>
      <c r="AI6" s="279"/>
      <c r="AJ6" s="279"/>
      <c r="AK6" s="279"/>
      <c r="AL6" s="279"/>
    </row>
    <row r="7" spans="1:40" s="164" customFormat="1" ht="20.100000000000001" customHeight="1" x14ac:dyDescent="0.25">
      <c r="B7" s="281" t="s">
        <v>9</v>
      </c>
      <c r="C7" s="282" t="s">
        <v>10</v>
      </c>
      <c r="D7" s="283" t="s">
        <v>68</v>
      </c>
      <c r="E7" s="283" t="s">
        <v>20</v>
      </c>
      <c r="F7" s="283" t="s">
        <v>22</v>
      </c>
      <c r="G7" s="283" t="s">
        <v>23</v>
      </c>
      <c r="H7" s="283" t="s">
        <v>144</v>
      </c>
      <c r="I7" s="283" t="s">
        <v>26</v>
      </c>
      <c r="J7" s="283" t="s">
        <v>32</v>
      </c>
      <c r="K7" s="283" t="s">
        <v>126</v>
      </c>
      <c r="L7" s="283" t="s">
        <v>12</v>
      </c>
      <c r="M7" s="283" t="s">
        <v>13</v>
      </c>
      <c r="N7" s="283" t="s">
        <v>14</v>
      </c>
      <c r="O7" s="283" t="s">
        <v>15</v>
      </c>
      <c r="P7" s="283" t="s">
        <v>62</v>
      </c>
      <c r="Q7" s="283" t="s">
        <v>30</v>
      </c>
      <c r="R7" s="283" t="s">
        <v>346</v>
      </c>
      <c r="S7" s="283" t="s">
        <v>17</v>
      </c>
      <c r="T7" s="283" t="s">
        <v>18</v>
      </c>
      <c r="U7" s="283" t="s">
        <v>347</v>
      </c>
      <c r="V7" s="283" t="s">
        <v>133</v>
      </c>
      <c r="W7" s="283" t="s">
        <v>150</v>
      </c>
      <c r="X7" s="283" t="s">
        <v>131</v>
      </c>
      <c r="Y7" s="283" t="s">
        <v>132</v>
      </c>
      <c r="Z7" s="283" t="s">
        <v>21</v>
      </c>
      <c r="AA7" s="283" t="s">
        <v>252</v>
      </c>
      <c r="AB7" s="283" t="s">
        <v>296</v>
      </c>
      <c r="AC7" s="283" t="s">
        <v>295</v>
      </c>
      <c r="AD7" s="283" t="s">
        <v>260</v>
      </c>
      <c r="AE7" s="283" t="s">
        <v>44</v>
      </c>
      <c r="AF7" s="283" t="s">
        <v>24</v>
      </c>
      <c r="AG7" s="283" t="s">
        <v>25</v>
      </c>
      <c r="AH7" s="283" t="s">
        <v>109</v>
      </c>
      <c r="AI7" s="283" t="s">
        <v>107</v>
      </c>
      <c r="AJ7" s="283" t="s">
        <v>108</v>
      </c>
      <c r="AK7" s="283" t="s">
        <v>110</v>
      </c>
      <c r="AL7" s="284" t="s">
        <v>111</v>
      </c>
    </row>
    <row r="8" spans="1:40" ht="15" customHeight="1" x14ac:dyDescent="0.25">
      <c r="B8" s="116" t="s">
        <v>278</v>
      </c>
      <c r="C8" s="119" t="s">
        <v>184</v>
      </c>
      <c r="D8" s="117">
        <v>44562</v>
      </c>
      <c r="E8" s="118" t="s">
        <v>182</v>
      </c>
      <c r="F8" s="118" t="s">
        <v>161</v>
      </c>
      <c r="G8" s="118" t="s">
        <v>163</v>
      </c>
      <c r="H8" s="118" t="s">
        <v>170</v>
      </c>
      <c r="I8" s="118" t="s">
        <v>173</v>
      </c>
      <c r="J8" s="118">
        <v>113857044</v>
      </c>
      <c r="K8" s="118" t="s">
        <v>276</v>
      </c>
      <c r="L8" s="118" t="s">
        <v>38</v>
      </c>
      <c r="M8" s="118" t="s">
        <v>82</v>
      </c>
      <c r="N8" s="117">
        <v>23732</v>
      </c>
      <c r="O8" s="118" t="s">
        <v>199</v>
      </c>
      <c r="P8" s="118" t="s">
        <v>41</v>
      </c>
      <c r="Q8" s="118">
        <v>2</v>
      </c>
      <c r="R8" s="118" t="s">
        <v>35</v>
      </c>
      <c r="S8" s="118" t="s">
        <v>204</v>
      </c>
      <c r="T8" s="118" t="s">
        <v>219</v>
      </c>
      <c r="U8" s="119" t="s">
        <v>230</v>
      </c>
      <c r="V8" s="118" t="s">
        <v>203</v>
      </c>
      <c r="W8" s="118" t="s">
        <v>199</v>
      </c>
      <c r="X8" s="118" t="s">
        <v>237</v>
      </c>
      <c r="Y8" s="118" t="s">
        <v>220</v>
      </c>
      <c r="Z8" s="118" t="s">
        <v>253</v>
      </c>
      <c r="AA8" s="118" t="s">
        <v>36</v>
      </c>
      <c r="AB8" s="120">
        <v>10000</v>
      </c>
      <c r="AC8" s="120">
        <v>13000</v>
      </c>
      <c r="AD8" s="118" t="s">
        <v>261</v>
      </c>
      <c r="AE8" s="121" t="s">
        <v>35</v>
      </c>
      <c r="AF8" s="117"/>
      <c r="AG8" s="118"/>
      <c r="AH8" s="122"/>
      <c r="AI8" s="118"/>
      <c r="AJ8" s="118"/>
      <c r="AK8" s="118"/>
      <c r="AL8" s="123"/>
      <c r="AM8" s="148"/>
    </row>
    <row r="9" spans="1:40" ht="15" customHeight="1" x14ac:dyDescent="0.25">
      <c r="B9" s="116" t="s">
        <v>279</v>
      </c>
      <c r="C9" s="119" t="s">
        <v>185</v>
      </c>
      <c r="D9" s="117">
        <v>44593</v>
      </c>
      <c r="E9" s="118" t="s">
        <v>88</v>
      </c>
      <c r="F9" s="118" t="s">
        <v>161</v>
      </c>
      <c r="G9" s="118" t="s">
        <v>169</v>
      </c>
      <c r="H9" s="118" t="s">
        <v>170</v>
      </c>
      <c r="I9" s="118" t="s">
        <v>174</v>
      </c>
      <c r="J9" s="118">
        <v>694891782</v>
      </c>
      <c r="K9" s="118" t="s">
        <v>277</v>
      </c>
      <c r="L9" s="118" t="s">
        <v>38</v>
      </c>
      <c r="M9" s="118" t="s">
        <v>82</v>
      </c>
      <c r="N9" s="117">
        <v>27989</v>
      </c>
      <c r="O9" s="118" t="s">
        <v>201</v>
      </c>
      <c r="P9" s="118" t="s">
        <v>41</v>
      </c>
      <c r="Q9" s="118">
        <v>1</v>
      </c>
      <c r="R9" s="118" t="s">
        <v>35</v>
      </c>
      <c r="S9" s="118" t="s">
        <v>205</v>
      </c>
      <c r="T9" s="118" t="s">
        <v>220</v>
      </c>
      <c r="U9" s="119" t="s">
        <v>231</v>
      </c>
      <c r="V9" s="118" t="s">
        <v>203</v>
      </c>
      <c r="W9" s="118" t="s">
        <v>199</v>
      </c>
      <c r="X9" s="118" t="s">
        <v>238</v>
      </c>
      <c r="Y9" s="118" t="s">
        <v>220</v>
      </c>
      <c r="Z9" s="118" t="s">
        <v>253</v>
      </c>
      <c r="AA9" s="118" t="s">
        <v>36</v>
      </c>
      <c r="AB9" s="120">
        <v>8500</v>
      </c>
      <c r="AC9" s="120">
        <v>11000</v>
      </c>
      <c r="AD9" s="118" t="s">
        <v>262</v>
      </c>
      <c r="AE9" s="121" t="s">
        <v>35</v>
      </c>
      <c r="AF9" s="117"/>
      <c r="AG9" s="118"/>
      <c r="AH9" s="122"/>
      <c r="AI9" s="118"/>
      <c r="AJ9" s="118"/>
      <c r="AK9" s="118"/>
      <c r="AL9" s="123"/>
      <c r="AM9" s="148"/>
    </row>
    <row r="10" spans="1:40" ht="15" customHeight="1" x14ac:dyDescent="0.25">
      <c r="B10" s="116" t="s">
        <v>280</v>
      </c>
      <c r="C10" s="119" t="s">
        <v>186</v>
      </c>
      <c r="D10" s="117">
        <v>44713</v>
      </c>
      <c r="E10" s="118" t="s">
        <v>88</v>
      </c>
      <c r="F10" s="118" t="s">
        <v>161</v>
      </c>
      <c r="G10" s="118" t="s">
        <v>164</v>
      </c>
      <c r="H10" s="118" t="s">
        <v>170</v>
      </c>
      <c r="I10" s="118" t="s">
        <v>174</v>
      </c>
      <c r="J10" s="118">
        <v>235530120</v>
      </c>
      <c r="K10" s="118" t="s">
        <v>277</v>
      </c>
      <c r="L10" s="118" t="s">
        <v>37</v>
      </c>
      <c r="M10" s="118" t="s">
        <v>83</v>
      </c>
      <c r="N10" s="117">
        <v>29116</v>
      </c>
      <c r="O10" s="118" t="s">
        <v>199</v>
      </c>
      <c r="P10" s="118" t="s">
        <v>40</v>
      </c>
      <c r="Q10" s="118">
        <v>0</v>
      </c>
      <c r="R10" s="118" t="s">
        <v>35</v>
      </c>
      <c r="S10" s="118" t="s">
        <v>206</v>
      </c>
      <c r="T10" s="118" t="s">
        <v>220</v>
      </c>
      <c r="U10" s="119" t="s">
        <v>232</v>
      </c>
      <c r="V10" s="118" t="s">
        <v>203</v>
      </c>
      <c r="W10" s="118" t="s">
        <v>199</v>
      </c>
      <c r="X10" s="118" t="s">
        <v>239</v>
      </c>
      <c r="Y10" s="118" t="s">
        <v>220</v>
      </c>
      <c r="Z10" s="118" t="s">
        <v>254</v>
      </c>
      <c r="AA10" s="118" t="s">
        <v>36</v>
      </c>
      <c r="AB10" s="120">
        <v>8500</v>
      </c>
      <c r="AC10" s="120">
        <v>11000</v>
      </c>
      <c r="AD10" s="118" t="s">
        <v>263</v>
      </c>
      <c r="AE10" s="121" t="s">
        <v>35</v>
      </c>
      <c r="AF10" s="117"/>
      <c r="AG10" s="118"/>
      <c r="AH10" s="118"/>
      <c r="AI10" s="118"/>
      <c r="AJ10" s="118"/>
      <c r="AK10" s="118"/>
      <c r="AL10" s="123"/>
      <c r="AM10" s="148"/>
    </row>
    <row r="11" spans="1:40" ht="15" customHeight="1" x14ac:dyDescent="0.25">
      <c r="B11" s="116" t="s">
        <v>281</v>
      </c>
      <c r="C11" s="119" t="s">
        <v>187</v>
      </c>
      <c r="D11" s="117">
        <v>44562</v>
      </c>
      <c r="E11" s="118" t="s">
        <v>87</v>
      </c>
      <c r="F11" s="118" t="s">
        <v>161</v>
      </c>
      <c r="G11" s="118" t="s">
        <v>166</v>
      </c>
      <c r="H11" s="118" t="s">
        <v>170</v>
      </c>
      <c r="I11" s="118" t="s">
        <v>175</v>
      </c>
      <c r="J11" s="118">
        <v>456153204</v>
      </c>
      <c r="K11" s="118" t="s">
        <v>277</v>
      </c>
      <c r="L11" s="118" t="s">
        <v>38</v>
      </c>
      <c r="M11" s="118" t="s">
        <v>82</v>
      </c>
      <c r="N11" s="117">
        <v>29297</v>
      </c>
      <c r="O11" s="118" t="s">
        <v>199</v>
      </c>
      <c r="P11" s="118" t="s">
        <v>41</v>
      </c>
      <c r="Q11" s="118">
        <v>2</v>
      </c>
      <c r="R11" s="118" t="s">
        <v>35</v>
      </c>
      <c r="S11" s="118" t="s">
        <v>207</v>
      </c>
      <c r="T11" s="118" t="s">
        <v>220</v>
      </c>
      <c r="U11" s="119" t="s">
        <v>233</v>
      </c>
      <c r="V11" s="118" t="s">
        <v>203</v>
      </c>
      <c r="W11" s="118" t="s">
        <v>199</v>
      </c>
      <c r="X11" s="118" t="s">
        <v>240</v>
      </c>
      <c r="Y11" s="118" t="s">
        <v>220</v>
      </c>
      <c r="Z11" s="118" t="s">
        <v>255</v>
      </c>
      <c r="AA11" s="118" t="s">
        <v>36</v>
      </c>
      <c r="AB11" s="120">
        <v>7000</v>
      </c>
      <c r="AC11" s="120"/>
      <c r="AD11" s="118" t="s">
        <v>264</v>
      </c>
      <c r="AE11" s="121" t="s">
        <v>36</v>
      </c>
      <c r="AF11" s="117">
        <v>44959</v>
      </c>
      <c r="AG11" s="118" t="s">
        <v>180</v>
      </c>
      <c r="AH11" s="118"/>
      <c r="AI11" s="118"/>
      <c r="AJ11" s="118"/>
      <c r="AK11" s="118"/>
      <c r="AL11" s="123"/>
      <c r="AM11" s="148"/>
    </row>
    <row r="12" spans="1:40" ht="15" customHeight="1" x14ac:dyDescent="0.25">
      <c r="B12" s="116" t="s">
        <v>282</v>
      </c>
      <c r="C12" s="119" t="s">
        <v>188</v>
      </c>
      <c r="D12" s="117">
        <v>44927</v>
      </c>
      <c r="E12" s="118" t="s">
        <v>87</v>
      </c>
      <c r="F12" s="118" t="s">
        <v>160</v>
      </c>
      <c r="G12" s="118" t="s">
        <v>166</v>
      </c>
      <c r="H12" s="118" t="s">
        <v>170</v>
      </c>
      <c r="I12" s="118" t="s">
        <v>176</v>
      </c>
      <c r="J12" s="118">
        <v>358683370</v>
      </c>
      <c r="K12" s="118" t="s">
        <v>277</v>
      </c>
      <c r="L12" s="118" t="s">
        <v>38</v>
      </c>
      <c r="M12" s="118" t="s">
        <v>83</v>
      </c>
      <c r="N12" s="117">
        <v>29547</v>
      </c>
      <c r="O12" s="118" t="s">
        <v>199</v>
      </c>
      <c r="P12" s="118" t="s">
        <v>89</v>
      </c>
      <c r="Q12" s="118">
        <v>3</v>
      </c>
      <c r="R12" s="118" t="s">
        <v>35</v>
      </c>
      <c r="S12" s="118" t="s">
        <v>208</v>
      </c>
      <c r="T12" s="118" t="s">
        <v>220</v>
      </c>
      <c r="U12" s="119" t="s">
        <v>234</v>
      </c>
      <c r="V12" s="118" t="s">
        <v>203</v>
      </c>
      <c r="W12" s="118" t="s">
        <v>199</v>
      </c>
      <c r="X12" s="118" t="s">
        <v>241</v>
      </c>
      <c r="Y12" s="118" t="s">
        <v>220</v>
      </c>
      <c r="Z12" s="118" t="s">
        <v>253</v>
      </c>
      <c r="AA12" s="118" t="s">
        <v>36</v>
      </c>
      <c r="AB12" s="120">
        <v>4000</v>
      </c>
      <c r="AC12" s="120">
        <v>4500</v>
      </c>
      <c r="AD12" s="118" t="s">
        <v>265</v>
      </c>
      <c r="AE12" s="121" t="s">
        <v>35</v>
      </c>
      <c r="AF12" s="117"/>
      <c r="AG12" s="118"/>
      <c r="AH12" s="122"/>
      <c r="AI12" s="118"/>
      <c r="AJ12" s="118"/>
      <c r="AK12" s="118"/>
      <c r="AL12" s="123"/>
      <c r="AM12" s="148"/>
    </row>
    <row r="13" spans="1:40" ht="15" customHeight="1" x14ac:dyDescent="0.25">
      <c r="B13" s="116" t="s">
        <v>283</v>
      </c>
      <c r="C13" s="119" t="s">
        <v>189</v>
      </c>
      <c r="D13" s="117">
        <v>44958</v>
      </c>
      <c r="E13" s="118" t="s">
        <v>182</v>
      </c>
      <c r="F13" s="118" t="s">
        <v>160</v>
      </c>
      <c r="G13" s="118" t="s">
        <v>166</v>
      </c>
      <c r="H13" s="118" t="s">
        <v>170</v>
      </c>
      <c r="I13" s="118" t="s">
        <v>176</v>
      </c>
      <c r="J13" s="118">
        <v>175652380</v>
      </c>
      <c r="K13" s="118" t="s">
        <v>277</v>
      </c>
      <c r="L13" s="118" t="s">
        <v>38</v>
      </c>
      <c r="M13" s="118" t="s">
        <v>80</v>
      </c>
      <c r="N13" s="117">
        <v>29797</v>
      </c>
      <c r="O13" s="118" t="s">
        <v>199</v>
      </c>
      <c r="P13" s="118" t="s">
        <v>41</v>
      </c>
      <c r="Q13" s="118">
        <v>1</v>
      </c>
      <c r="R13" s="118" t="s">
        <v>36</v>
      </c>
      <c r="S13" s="118" t="s">
        <v>209</v>
      </c>
      <c r="T13" s="118" t="s">
        <v>220</v>
      </c>
      <c r="U13" s="119" t="s">
        <v>235</v>
      </c>
      <c r="V13" s="118" t="s">
        <v>203</v>
      </c>
      <c r="W13" s="118" t="s">
        <v>199</v>
      </c>
      <c r="X13" s="118" t="s">
        <v>242</v>
      </c>
      <c r="Y13" s="118" t="s">
        <v>220</v>
      </c>
      <c r="Z13" s="118" t="s">
        <v>254</v>
      </c>
      <c r="AA13" s="118" t="s">
        <v>36</v>
      </c>
      <c r="AB13" s="120">
        <v>4000</v>
      </c>
      <c r="AC13" s="120">
        <v>4500</v>
      </c>
      <c r="AD13" s="118" t="s">
        <v>266</v>
      </c>
      <c r="AE13" s="121" t="s">
        <v>35</v>
      </c>
      <c r="AF13" s="117"/>
      <c r="AG13" s="118"/>
      <c r="AH13" s="118"/>
      <c r="AI13" s="118"/>
      <c r="AJ13" s="118"/>
      <c r="AK13" s="118"/>
      <c r="AL13" s="123"/>
      <c r="AM13" s="148"/>
    </row>
    <row r="14" spans="1:40" ht="15" customHeight="1" x14ac:dyDescent="0.25">
      <c r="B14" s="116" t="s">
        <v>284</v>
      </c>
      <c r="C14" s="119" t="s">
        <v>190</v>
      </c>
      <c r="D14" s="117">
        <v>44986</v>
      </c>
      <c r="E14" s="118" t="s">
        <v>87</v>
      </c>
      <c r="F14" s="118" t="s">
        <v>162</v>
      </c>
      <c r="G14" s="118" t="s">
        <v>166</v>
      </c>
      <c r="H14" s="118" t="s">
        <v>171</v>
      </c>
      <c r="I14" s="118" t="s">
        <v>176</v>
      </c>
      <c r="J14" s="118">
        <v>852104032</v>
      </c>
      <c r="K14" s="118" t="s">
        <v>277</v>
      </c>
      <c r="L14" s="118" t="s">
        <v>38</v>
      </c>
      <c r="M14" s="118" t="s">
        <v>81</v>
      </c>
      <c r="N14" s="117">
        <v>30047</v>
      </c>
      <c r="O14" s="118" t="s">
        <v>199</v>
      </c>
      <c r="P14" s="118" t="s">
        <v>40</v>
      </c>
      <c r="Q14" s="118">
        <v>0</v>
      </c>
      <c r="R14" s="118" t="s">
        <v>35</v>
      </c>
      <c r="S14" s="118" t="s">
        <v>210</v>
      </c>
      <c r="T14" s="118" t="s">
        <v>220</v>
      </c>
      <c r="U14" s="119" t="s">
        <v>221</v>
      </c>
      <c r="V14" s="118" t="s">
        <v>203</v>
      </c>
      <c r="W14" s="118" t="s">
        <v>199</v>
      </c>
      <c r="X14" s="118" t="s">
        <v>243</v>
      </c>
      <c r="Y14" s="118" t="s">
        <v>220</v>
      </c>
      <c r="Z14" s="118" t="s">
        <v>256</v>
      </c>
      <c r="AA14" s="118" t="s">
        <v>36</v>
      </c>
      <c r="AB14" s="120">
        <v>2000</v>
      </c>
      <c r="AC14" s="120">
        <v>3200</v>
      </c>
      <c r="AD14" s="118" t="s">
        <v>267</v>
      </c>
      <c r="AE14" s="121" t="s">
        <v>35</v>
      </c>
      <c r="AF14" s="117"/>
      <c r="AG14" s="118"/>
      <c r="AH14" s="118"/>
      <c r="AI14" s="118"/>
      <c r="AJ14" s="118"/>
      <c r="AK14" s="118"/>
      <c r="AL14" s="123"/>
      <c r="AM14" s="148"/>
    </row>
    <row r="15" spans="1:40" ht="15" customHeight="1" x14ac:dyDescent="0.25">
      <c r="B15" s="116" t="s">
        <v>285</v>
      </c>
      <c r="C15" s="119" t="s">
        <v>191</v>
      </c>
      <c r="D15" s="117">
        <v>44927</v>
      </c>
      <c r="E15" s="118" t="s">
        <v>182</v>
      </c>
      <c r="F15" s="118" t="s">
        <v>162</v>
      </c>
      <c r="G15" s="118" t="s">
        <v>163</v>
      </c>
      <c r="H15" s="118" t="s">
        <v>170</v>
      </c>
      <c r="I15" s="118" t="s">
        <v>175</v>
      </c>
      <c r="J15" s="118">
        <v>261321862</v>
      </c>
      <c r="K15" s="118" t="s">
        <v>277</v>
      </c>
      <c r="L15" s="118" t="s">
        <v>38</v>
      </c>
      <c r="M15" s="118" t="s">
        <v>83</v>
      </c>
      <c r="N15" s="117">
        <v>30297</v>
      </c>
      <c r="O15" s="118" t="s">
        <v>199</v>
      </c>
      <c r="P15" s="118" t="s">
        <v>41</v>
      </c>
      <c r="Q15" s="118">
        <v>1</v>
      </c>
      <c r="R15" s="118" t="s">
        <v>35</v>
      </c>
      <c r="S15" s="118" t="s">
        <v>211</v>
      </c>
      <c r="T15" s="118" t="s">
        <v>220</v>
      </c>
      <c r="U15" s="119" t="s">
        <v>222</v>
      </c>
      <c r="V15" s="118" t="s">
        <v>203</v>
      </c>
      <c r="W15" s="118" t="s">
        <v>199</v>
      </c>
      <c r="X15" s="118" t="s">
        <v>244</v>
      </c>
      <c r="Y15" s="118" t="s">
        <v>220</v>
      </c>
      <c r="Z15" s="118" t="s">
        <v>253</v>
      </c>
      <c r="AA15" s="118" t="s">
        <v>36</v>
      </c>
      <c r="AB15" s="120">
        <v>4500</v>
      </c>
      <c r="AC15" s="120">
        <v>5200</v>
      </c>
      <c r="AD15" s="118" t="s">
        <v>268</v>
      </c>
      <c r="AE15" s="121" t="s">
        <v>35</v>
      </c>
      <c r="AF15" s="117"/>
      <c r="AG15" s="118"/>
      <c r="AH15" s="118"/>
      <c r="AI15" s="118"/>
      <c r="AJ15" s="118"/>
      <c r="AK15" s="118"/>
      <c r="AL15" s="123"/>
      <c r="AM15" s="148"/>
    </row>
    <row r="16" spans="1:40" ht="15" customHeight="1" x14ac:dyDescent="0.25">
      <c r="B16" s="116" t="s">
        <v>286</v>
      </c>
      <c r="C16" s="119" t="s">
        <v>192</v>
      </c>
      <c r="D16" s="117">
        <v>44927</v>
      </c>
      <c r="E16" s="118" t="s">
        <v>182</v>
      </c>
      <c r="F16" s="118" t="s">
        <v>161</v>
      </c>
      <c r="G16" s="118" t="s">
        <v>165</v>
      </c>
      <c r="H16" s="118" t="s">
        <v>172</v>
      </c>
      <c r="I16" s="118" t="s">
        <v>174</v>
      </c>
      <c r="J16" s="118">
        <v>807686104</v>
      </c>
      <c r="K16" s="118" t="s">
        <v>277</v>
      </c>
      <c r="L16" s="118" t="s">
        <v>37</v>
      </c>
      <c r="M16" s="118" t="s">
        <v>83</v>
      </c>
      <c r="N16" s="117">
        <v>30547</v>
      </c>
      <c r="O16" s="118" t="s">
        <v>199</v>
      </c>
      <c r="P16" s="118" t="s">
        <v>41</v>
      </c>
      <c r="Q16" s="118">
        <v>1</v>
      </c>
      <c r="R16" s="118" t="s">
        <v>35</v>
      </c>
      <c r="S16" s="118" t="s">
        <v>212</v>
      </c>
      <c r="T16" s="118" t="s">
        <v>220</v>
      </c>
      <c r="U16" s="119" t="s">
        <v>223</v>
      </c>
      <c r="V16" s="118" t="s">
        <v>202</v>
      </c>
      <c r="W16" s="118" t="s">
        <v>236</v>
      </c>
      <c r="X16" s="118" t="s">
        <v>245</v>
      </c>
      <c r="Y16" s="118" t="s">
        <v>220</v>
      </c>
      <c r="Z16" s="118" t="s">
        <v>257</v>
      </c>
      <c r="AA16" s="118" t="s">
        <v>36</v>
      </c>
      <c r="AB16" s="120">
        <v>8500</v>
      </c>
      <c r="AC16" s="120">
        <v>12000</v>
      </c>
      <c r="AD16" s="118" t="s">
        <v>269</v>
      </c>
      <c r="AE16" s="121" t="s">
        <v>35</v>
      </c>
      <c r="AF16" s="117"/>
      <c r="AG16" s="118"/>
      <c r="AH16" s="118"/>
      <c r="AI16" s="118"/>
      <c r="AJ16" s="118"/>
      <c r="AK16" s="118"/>
      <c r="AL16" s="123"/>
      <c r="AM16" s="148"/>
    </row>
    <row r="17" spans="2:39" ht="15" customHeight="1" x14ac:dyDescent="0.25">
      <c r="B17" s="116" t="s">
        <v>287</v>
      </c>
      <c r="C17" s="119" t="s">
        <v>193</v>
      </c>
      <c r="D17" s="117">
        <v>44958</v>
      </c>
      <c r="E17" s="118" t="s">
        <v>87</v>
      </c>
      <c r="F17" s="118" t="s">
        <v>161</v>
      </c>
      <c r="G17" s="118" t="s">
        <v>167</v>
      </c>
      <c r="H17" s="118" t="s">
        <v>170</v>
      </c>
      <c r="I17" s="118" t="s">
        <v>175</v>
      </c>
      <c r="J17" s="118">
        <v>992611892</v>
      </c>
      <c r="K17" s="118" t="s">
        <v>277</v>
      </c>
      <c r="L17" s="118" t="s">
        <v>37</v>
      </c>
      <c r="M17" s="118" t="s">
        <v>82</v>
      </c>
      <c r="N17" s="117">
        <v>30797</v>
      </c>
      <c r="O17" s="118" t="s">
        <v>199</v>
      </c>
      <c r="P17" s="118" t="s">
        <v>41</v>
      </c>
      <c r="Q17" s="118">
        <v>1</v>
      </c>
      <c r="R17" s="118" t="s">
        <v>36</v>
      </c>
      <c r="S17" s="118" t="s">
        <v>213</v>
      </c>
      <c r="T17" s="118" t="s">
        <v>220</v>
      </c>
      <c r="U17" s="119" t="s">
        <v>224</v>
      </c>
      <c r="V17" s="118" t="s">
        <v>203</v>
      </c>
      <c r="W17" s="118" t="s">
        <v>199</v>
      </c>
      <c r="X17" s="118" t="s">
        <v>246</v>
      </c>
      <c r="Y17" s="118" t="s">
        <v>220</v>
      </c>
      <c r="Z17" s="118" t="s">
        <v>258</v>
      </c>
      <c r="AA17" s="118" t="s">
        <v>36</v>
      </c>
      <c r="AB17" s="120">
        <v>5000</v>
      </c>
      <c r="AC17" s="120">
        <v>5300</v>
      </c>
      <c r="AD17" s="118" t="s">
        <v>270</v>
      </c>
      <c r="AE17" s="121" t="s">
        <v>35</v>
      </c>
      <c r="AF17" s="117"/>
      <c r="AG17" s="118"/>
      <c r="AH17" s="118"/>
      <c r="AI17" s="118"/>
      <c r="AJ17" s="118"/>
      <c r="AK17" s="118"/>
      <c r="AL17" s="123"/>
      <c r="AM17" s="148"/>
    </row>
    <row r="18" spans="2:39" ht="15" customHeight="1" x14ac:dyDescent="0.25">
      <c r="B18" s="116" t="s">
        <v>288</v>
      </c>
      <c r="C18" s="119" t="s">
        <v>194</v>
      </c>
      <c r="D18" s="117">
        <v>44986</v>
      </c>
      <c r="E18" s="118" t="s">
        <v>181</v>
      </c>
      <c r="F18" s="118" t="s">
        <v>160</v>
      </c>
      <c r="G18" s="118" t="s">
        <v>168</v>
      </c>
      <c r="H18" s="118" t="s">
        <v>170</v>
      </c>
      <c r="I18" s="118" t="s">
        <v>175</v>
      </c>
      <c r="J18" s="118">
        <v>324037589</v>
      </c>
      <c r="K18" s="118" t="s">
        <v>277</v>
      </c>
      <c r="L18" s="118" t="s">
        <v>38</v>
      </c>
      <c r="M18" s="118" t="s">
        <v>82</v>
      </c>
      <c r="N18" s="117">
        <v>31047</v>
      </c>
      <c r="O18" s="118" t="s">
        <v>199</v>
      </c>
      <c r="P18" s="118" t="s">
        <v>41</v>
      </c>
      <c r="Q18" s="118">
        <v>0</v>
      </c>
      <c r="R18" s="118" t="s">
        <v>35</v>
      </c>
      <c r="S18" s="118" t="s">
        <v>214</v>
      </c>
      <c r="T18" s="118" t="s">
        <v>220</v>
      </c>
      <c r="U18" s="119" t="s">
        <v>225</v>
      </c>
      <c r="V18" s="118" t="s">
        <v>203</v>
      </c>
      <c r="W18" s="118" t="s">
        <v>199</v>
      </c>
      <c r="X18" s="118" t="s">
        <v>247</v>
      </c>
      <c r="Y18" s="118" t="s">
        <v>220</v>
      </c>
      <c r="Z18" s="118" t="s">
        <v>253</v>
      </c>
      <c r="AA18" s="118" t="s">
        <v>259</v>
      </c>
      <c r="AB18" s="120"/>
      <c r="AC18" s="120"/>
      <c r="AD18" s="118" t="s">
        <v>271</v>
      </c>
      <c r="AE18" s="121" t="s">
        <v>35</v>
      </c>
      <c r="AF18" s="117"/>
      <c r="AG18" s="118"/>
      <c r="AH18" s="118"/>
      <c r="AI18" s="118"/>
      <c r="AJ18" s="118"/>
      <c r="AK18" s="118"/>
      <c r="AL18" s="123"/>
      <c r="AM18" s="148"/>
    </row>
    <row r="19" spans="2:39" ht="15" customHeight="1" x14ac:dyDescent="0.25">
      <c r="B19" s="116" t="s">
        <v>289</v>
      </c>
      <c r="C19" s="119" t="s">
        <v>195</v>
      </c>
      <c r="D19" s="117">
        <v>44986</v>
      </c>
      <c r="E19" s="118" t="s">
        <v>181</v>
      </c>
      <c r="F19" s="118" t="s">
        <v>160</v>
      </c>
      <c r="G19" s="118" t="s">
        <v>166</v>
      </c>
      <c r="H19" s="118" t="s">
        <v>171</v>
      </c>
      <c r="I19" s="118" t="s">
        <v>176</v>
      </c>
      <c r="J19" s="118">
        <v>478479029</v>
      </c>
      <c r="K19" s="118" t="s">
        <v>277</v>
      </c>
      <c r="L19" s="118" t="s">
        <v>37</v>
      </c>
      <c r="M19" s="118" t="s">
        <v>82</v>
      </c>
      <c r="N19" s="117">
        <v>31297</v>
      </c>
      <c r="O19" s="118" t="s">
        <v>199</v>
      </c>
      <c r="P19" s="118" t="s">
        <v>89</v>
      </c>
      <c r="Q19" s="118">
        <v>0</v>
      </c>
      <c r="R19" s="118" t="s">
        <v>35</v>
      </c>
      <c r="S19" s="118" t="s">
        <v>215</v>
      </c>
      <c r="T19" s="118" t="s">
        <v>220</v>
      </c>
      <c r="U19" s="119" t="s">
        <v>226</v>
      </c>
      <c r="V19" s="118" t="s">
        <v>203</v>
      </c>
      <c r="W19" s="118" t="s">
        <v>199</v>
      </c>
      <c r="X19" s="118" t="s">
        <v>248</v>
      </c>
      <c r="Y19" s="118" t="s">
        <v>220</v>
      </c>
      <c r="Z19" s="118" t="s">
        <v>253</v>
      </c>
      <c r="AA19" s="118" t="s">
        <v>36</v>
      </c>
      <c r="AB19" s="120">
        <v>3000</v>
      </c>
      <c r="AC19" s="120">
        <v>3200</v>
      </c>
      <c r="AD19" s="118" t="s">
        <v>272</v>
      </c>
      <c r="AE19" s="121" t="s">
        <v>36</v>
      </c>
      <c r="AF19" s="117">
        <v>45078</v>
      </c>
      <c r="AG19" s="118" t="s">
        <v>178</v>
      </c>
      <c r="AH19" s="118"/>
      <c r="AI19" s="118"/>
      <c r="AJ19" s="118"/>
      <c r="AK19" s="118"/>
      <c r="AL19" s="123"/>
      <c r="AM19" s="148"/>
    </row>
    <row r="20" spans="2:39" ht="15" customHeight="1" x14ac:dyDescent="0.25">
      <c r="B20" s="116" t="s">
        <v>290</v>
      </c>
      <c r="C20" s="119" t="s">
        <v>196</v>
      </c>
      <c r="D20" s="117">
        <v>44986</v>
      </c>
      <c r="E20" s="118" t="s">
        <v>181</v>
      </c>
      <c r="F20" s="118" t="s">
        <v>160</v>
      </c>
      <c r="G20" s="118" t="s">
        <v>166</v>
      </c>
      <c r="H20" s="118" t="s">
        <v>171</v>
      </c>
      <c r="I20" s="118" t="s">
        <v>176</v>
      </c>
      <c r="J20" s="118">
        <v>889485047</v>
      </c>
      <c r="K20" s="118" t="s">
        <v>277</v>
      </c>
      <c r="L20" s="118" t="s">
        <v>38</v>
      </c>
      <c r="M20" s="118" t="s">
        <v>80</v>
      </c>
      <c r="N20" s="117">
        <v>31547</v>
      </c>
      <c r="O20" s="118" t="s">
        <v>199</v>
      </c>
      <c r="P20" s="118" t="s">
        <v>41</v>
      </c>
      <c r="Q20" s="118">
        <v>2</v>
      </c>
      <c r="R20" s="118" t="s">
        <v>35</v>
      </c>
      <c r="S20" s="118" t="s">
        <v>216</v>
      </c>
      <c r="T20" s="118" t="s">
        <v>220</v>
      </c>
      <c r="U20" s="119" t="s">
        <v>227</v>
      </c>
      <c r="V20" s="118" t="s">
        <v>203</v>
      </c>
      <c r="W20" s="118" t="s">
        <v>199</v>
      </c>
      <c r="X20" s="118" t="s">
        <v>249</v>
      </c>
      <c r="Y20" s="118" t="s">
        <v>220</v>
      </c>
      <c r="Z20" s="118" t="s">
        <v>254</v>
      </c>
      <c r="AA20" s="118" t="s">
        <v>36</v>
      </c>
      <c r="AB20" s="120">
        <v>3000</v>
      </c>
      <c r="AC20" s="120">
        <v>3200</v>
      </c>
      <c r="AD20" s="118" t="s">
        <v>273</v>
      </c>
      <c r="AE20" s="121" t="s">
        <v>35</v>
      </c>
      <c r="AF20" s="117"/>
      <c r="AG20" s="118"/>
      <c r="AH20" s="118"/>
      <c r="AI20" s="118"/>
      <c r="AJ20" s="118"/>
      <c r="AK20" s="118"/>
      <c r="AL20" s="123"/>
      <c r="AM20" s="148"/>
    </row>
    <row r="21" spans="2:39" ht="15" customHeight="1" x14ac:dyDescent="0.25">
      <c r="B21" s="116" t="s">
        <v>291</v>
      </c>
      <c r="C21" s="119" t="s">
        <v>197</v>
      </c>
      <c r="D21" s="117">
        <v>45017</v>
      </c>
      <c r="E21" s="118" t="s">
        <v>87</v>
      </c>
      <c r="F21" s="118" t="s">
        <v>162</v>
      </c>
      <c r="G21" s="118" t="s">
        <v>169</v>
      </c>
      <c r="H21" s="118" t="s">
        <v>170</v>
      </c>
      <c r="I21" s="118" t="s">
        <v>175</v>
      </c>
      <c r="J21" s="118">
        <v>991357354</v>
      </c>
      <c r="K21" s="118" t="s">
        <v>277</v>
      </c>
      <c r="L21" s="118" t="s">
        <v>37</v>
      </c>
      <c r="M21" s="118" t="s">
        <v>83</v>
      </c>
      <c r="N21" s="117">
        <v>32071</v>
      </c>
      <c r="O21" s="118" t="s">
        <v>199</v>
      </c>
      <c r="P21" s="118" t="s">
        <v>41</v>
      </c>
      <c r="Q21" s="118">
        <v>1</v>
      </c>
      <c r="R21" s="118" t="s">
        <v>35</v>
      </c>
      <c r="S21" s="118" t="s">
        <v>217</v>
      </c>
      <c r="T21" s="118" t="s">
        <v>220</v>
      </c>
      <c r="U21" s="119" t="s">
        <v>228</v>
      </c>
      <c r="V21" s="118" t="s">
        <v>203</v>
      </c>
      <c r="W21" s="118" t="s">
        <v>199</v>
      </c>
      <c r="X21" s="118" t="s">
        <v>250</v>
      </c>
      <c r="Y21" s="118" t="s">
        <v>220</v>
      </c>
      <c r="Z21" s="118" t="s">
        <v>255</v>
      </c>
      <c r="AA21" s="118" t="s">
        <v>36</v>
      </c>
      <c r="AB21" s="120">
        <v>3500</v>
      </c>
      <c r="AC21" s="120">
        <v>4900</v>
      </c>
      <c r="AD21" s="118" t="s">
        <v>274</v>
      </c>
      <c r="AE21" s="121" t="s">
        <v>35</v>
      </c>
      <c r="AF21" s="117"/>
      <c r="AG21" s="118"/>
      <c r="AH21" s="118"/>
      <c r="AI21" s="118"/>
      <c r="AJ21" s="118"/>
      <c r="AK21" s="118"/>
      <c r="AL21" s="123"/>
      <c r="AM21" s="148"/>
    </row>
    <row r="22" spans="2:39" ht="15" customHeight="1" x14ac:dyDescent="0.25">
      <c r="B22" s="116" t="s">
        <v>292</v>
      </c>
      <c r="C22" s="119" t="s">
        <v>198</v>
      </c>
      <c r="D22" s="117">
        <v>45048</v>
      </c>
      <c r="E22" s="118" t="s">
        <v>182</v>
      </c>
      <c r="F22" s="118" t="s">
        <v>160</v>
      </c>
      <c r="G22" s="118" t="s">
        <v>169</v>
      </c>
      <c r="H22" s="118" t="s">
        <v>170</v>
      </c>
      <c r="I22" s="118" t="s">
        <v>177</v>
      </c>
      <c r="J22" s="118">
        <v>336117587</v>
      </c>
      <c r="K22" s="118" t="s">
        <v>277</v>
      </c>
      <c r="L22" s="118" t="s">
        <v>37</v>
      </c>
      <c r="M22" s="118" t="s">
        <v>82</v>
      </c>
      <c r="N22" s="117">
        <v>34239</v>
      </c>
      <c r="O22" s="118" t="s">
        <v>200</v>
      </c>
      <c r="P22" s="118" t="s">
        <v>40</v>
      </c>
      <c r="Q22" s="118">
        <v>0</v>
      </c>
      <c r="R22" s="118" t="s">
        <v>35</v>
      </c>
      <c r="S22" s="118" t="s">
        <v>218</v>
      </c>
      <c r="T22" s="118" t="s">
        <v>220</v>
      </c>
      <c r="U22" s="119" t="s">
        <v>229</v>
      </c>
      <c r="V22" s="118" t="s">
        <v>203</v>
      </c>
      <c r="W22" s="118" t="s">
        <v>199</v>
      </c>
      <c r="X22" s="118" t="s">
        <v>251</v>
      </c>
      <c r="Y22" s="118" t="s">
        <v>220</v>
      </c>
      <c r="Z22" s="118" t="s">
        <v>253</v>
      </c>
      <c r="AA22" s="118" t="s">
        <v>36</v>
      </c>
      <c r="AB22" s="120">
        <v>1200</v>
      </c>
      <c r="AC22" s="120"/>
      <c r="AD22" s="118" t="s">
        <v>275</v>
      </c>
      <c r="AE22" s="121" t="s">
        <v>36</v>
      </c>
      <c r="AF22" s="117">
        <v>45169</v>
      </c>
      <c r="AG22" s="118" t="s">
        <v>178</v>
      </c>
      <c r="AH22" s="118"/>
      <c r="AI22" s="118"/>
      <c r="AJ22" s="118"/>
      <c r="AK22" s="118"/>
      <c r="AL22" s="123"/>
      <c r="AM22" s="148"/>
    </row>
    <row r="23" spans="2:39" ht="15" customHeight="1" x14ac:dyDescent="0.25">
      <c r="B23" s="116"/>
      <c r="C23" s="124"/>
      <c r="D23" s="117"/>
      <c r="E23" s="118"/>
      <c r="F23" s="118"/>
      <c r="G23" s="118"/>
      <c r="H23" s="118"/>
      <c r="I23" s="118"/>
      <c r="J23" s="118"/>
      <c r="K23" s="118"/>
      <c r="L23" s="118"/>
      <c r="M23" s="118"/>
      <c r="N23" s="117"/>
      <c r="O23" s="118"/>
      <c r="P23" s="118"/>
      <c r="Q23" s="118"/>
      <c r="R23" s="118"/>
      <c r="S23" s="118"/>
      <c r="T23" s="118"/>
      <c r="U23" s="119"/>
      <c r="V23" s="118"/>
      <c r="W23" s="118"/>
      <c r="X23" s="118"/>
      <c r="Y23" s="118"/>
      <c r="Z23" s="118"/>
      <c r="AA23" s="118"/>
      <c r="AB23" s="120"/>
      <c r="AC23" s="120"/>
      <c r="AD23" s="118"/>
      <c r="AE23" s="121"/>
      <c r="AF23" s="117"/>
      <c r="AG23" s="118"/>
      <c r="AH23" s="118"/>
      <c r="AI23" s="118"/>
      <c r="AJ23" s="118"/>
      <c r="AK23" s="118"/>
      <c r="AL23" s="123"/>
      <c r="AM23" s="148"/>
    </row>
    <row r="24" spans="2:39" ht="15" customHeight="1" x14ac:dyDescent="0.25">
      <c r="B24" s="116"/>
      <c r="C24" s="124"/>
      <c r="D24" s="117"/>
      <c r="E24" s="118"/>
      <c r="F24" s="118"/>
      <c r="G24" s="118"/>
      <c r="H24" s="118"/>
      <c r="I24" s="118"/>
      <c r="J24" s="118"/>
      <c r="K24" s="118"/>
      <c r="L24" s="118"/>
      <c r="M24" s="118"/>
      <c r="N24" s="117"/>
      <c r="O24" s="118"/>
      <c r="P24" s="118"/>
      <c r="Q24" s="118"/>
      <c r="R24" s="118"/>
      <c r="S24" s="118"/>
      <c r="T24" s="118"/>
      <c r="U24" s="119"/>
      <c r="V24" s="118"/>
      <c r="W24" s="118"/>
      <c r="X24" s="118"/>
      <c r="Y24" s="118"/>
      <c r="Z24" s="118"/>
      <c r="AA24" s="118"/>
      <c r="AB24" s="120"/>
      <c r="AC24" s="120"/>
      <c r="AD24" s="118"/>
      <c r="AE24" s="121"/>
      <c r="AF24" s="117"/>
      <c r="AG24" s="118"/>
      <c r="AH24" s="118"/>
      <c r="AI24" s="118"/>
      <c r="AJ24" s="118"/>
      <c r="AK24" s="118"/>
      <c r="AL24" s="123"/>
      <c r="AM24" s="148"/>
    </row>
    <row r="25" spans="2:39" ht="15" customHeight="1" x14ac:dyDescent="0.25">
      <c r="B25" s="116"/>
      <c r="C25" s="119"/>
      <c r="D25" s="117"/>
      <c r="E25" s="118"/>
      <c r="F25" s="118"/>
      <c r="G25" s="118"/>
      <c r="H25" s="118"/>
      <c r="I25" s="118"/>
      <c r="J25" s="118"/>
      <c r="K25" s="118"/>
      <c r="L25" s="118"/>
      <c r="M25" s="118"/>
      <c r="N25" s="117"/>
      <c r="O25" s="118"/>
      <c r="P25" s="118"/>
      <c r="Q25" s="118"/>
      <c r="R25" s="118"/>
      <c r="S25" s="118"/>
      <c r="T25" s="118"/>
      <c r="U25" s="119"/>
      <c r="V25" s="118"/>
      <c r="W25" s="118"/>
      <c r="X25" s="118"/>
      <c r="Y25" s="118"/>
      <c r="Z25" s="118"/>
      <c r="AA25" s="118"/>
      <c r="AB25" s="120"/>
      <c r="AC25" s="120"/>
      <c r="AD25" s="118"/>
      <c r="AE25" s="121"/>
      <c r="AF25" s="117"/>
      <c r="AG25" s="118"/>
      <c r="AH25" s="118"/>
      <c r="AI25" s="118"/>
      <c r="AJ25" s="118"/>
      <c r="AK25" s="118"/>
      <c r="AL25" s="123"/>
      <c r="AM25" s="148"/>
    </row>
    <row r="26" spans="2:39" ht="15" customHeight="1" x14ac:dyDescent="0.25">
      <c r="B26" s="313"/>
      <c r="C26" s="314"/>
      <c r="D26" s="315"/>
      <c r="E26" s="316"/>
      <c r="F26" s="316"/>
      <c r="G26" s="316"/>
      <c r="H26" s="316"/>
      <c r="I26" s="316"/>
      <c r="J26" s="316"/>
      <c r="K26" s="316"/>
      <c r="L26" s="316"/>
      <c r="M26" s="316"/>
      <c r="N26" s="315"/>
      <c r="O26" s="316"/>
      <c r="P26" s="316"/>
      <c r="Q26" s="316"/>
      <c r="R26" s="316"/>
      <c r="S26" s="316"/>
      <c r="T26" s="316"/>
      <c r="U26" s="314"/>
      <c r="V26" s="316"/>
      <c r="W26" s="316"/>
      <c r="X26" s="316"/>
      <c r="Y26" s="316"/>
      <c r="Z26" s="316"/>
      <c r="AA26" s="316"/>
      <c r="AB26" s="317"/>
      <c r="AC26" s="317"/>
      <c r="AD26" s="316"/>
      <c r="AE26" s="125"/>
      <c r="AF26" s="315"/>
      <c r="AG26" s="316"/>
      <c r="AH26" s="316"/>
      <c r="AI26" s="316"/>
      <c r="AJ26" s="316"/>
      <c r="AK26" s="316"/>
      <c r="AL26" s="318"/>
      <c r="AM26" s="148"/>
    </row>
    <row r="27" spans="2:39" ht="15" customHeight="1" x14ac:dyDescent="0.25">
      <c r="B27" s="321"/>
      <c r="C27" s="322"/>
      <c r="D27" s="323"/>
      <c r="E27" s="321"/>
      <c r="F27" s="321"/>
      <c r="G27" s="321"/>
      <c r="H27" s="321"/>
      <c r="I27" s="321"/>
      <c r="J27" s="321"/>
      <c r="K27" s="321"/>
      <c r="L27" s="321"/>
      <c r="M27" s="321"/>
      <c r="N27" s="323"/>
      <c r="O27" s="321"/>
      <c r="P27" s="321"/>
      <c r="Q27" s="321"/>
      <c r="R27" s="321"/>
      <c r="S27" s="321"/>
      <c r="T27" s="321"/>
      <c r="U27" s="322"/>
      <c r="V27" s="321"/>
      <c r="W27" s="321"/>
      <c r="X27" s="321"/>
      <c r="Y27" s="321"/>
      <c r="Z27" s="321"/>
      <c r="AA27" s="321"/>
      <c r="AB27" s="324"/>
      <c r="AC27" s="324"/>
      <c r="AD27" s="321"/>
      <c r="AE27" s="325"/>
      <c r="AF27" s="323"/>
      <c r="AG27" s="321"/>
      <c r="AH27" s="321"/>
      <c r="AI27" s="321"/>
      <c r="AJ27" s="321"/>
      <c r="AK27" s="321"/>
      <c r="AL27" s="321"/>
      <c r="AM27" s="148"/>
    </row>
    <row r="28" spans="2:39" ht="15" customHeight="1" x14ac:dyDescent="0.25">
      <c r="B28" s="321"/>
      <c r="C28" s="322"/>
      <c r="D28" s="323"/>
      <c r="E28" s="321"/>
      <c r="F28" s="321"/>
      <c r="G28" s="321"/>
      <c r="H28" s="321"/>
      <c r="I28" s="321"/>
      <c r="J28" s="321"/>
      <c r="K28" s="321"/>
      <c r="L28" s="321"/>
      <c r="M28" s="321"/>
      <c r="N28" s="323"/>
      <c r="O28" s="321"/>
      <c r="P28" s="321"/>
      <c r="Q28" s="321"/>
      <c r="R28" s="321"/>
      <c r="S28" s="321"/>
      <c r="T28" s="321"/>
      <c r="U28" s="322"/>
      <c r="V28" s="321"/>
      <c r="W28" s="321"/>
      <c r="X28" s="321"/>
      <c r="Y28" s="321"/>
      <c r="Z28" s="321"/>
      <c r="AA28" s="321"/>
      <c r="AB28" s="324"/>
      <c r="AC28" s="324"/>
      <c r="AD28" s="321"/>
      <c r="AE28" s="325"/>
      <c r="AF28" s="323"/>
      <c r="AG28" s="321"/>
      <c r="AH28" s="321"/>
      <c r="AI28" s="321"/>
      <c r="AJ28" s="321"/>
      <c r="AK28" s="321"/>
      <c r="AL28" s="321"/>
      <c r="AM28" s="148"/>
    </row>
    <row r="29" spans="2:39" ht="15" customHeight="1" x14ac:dyDescent="0.25">
      <c r="B29" s="321"/>
      <c r="C29" s="322"/>
      <c r="D29" s="323"/>
      <c r="E29" s="321"/>
      <c r="F29" s="321"/>
      <c r="G29" s="321"/>
      <c r="H29" s="321"/>
      <c r="I29" s="321"/>
      <c r="J29" s="321"/>
      <c r="K29" s="321"/>
      <c r="L29" s="321"/>
      <c r="M29" s="321"/>
      <c r="N29" s="323"/>
      <c r="O29" s="321"/>
      <c r="P29" s="321"/>
      <c r="Q29" s="321"/>
      <c r="R29" s="321"/>
      <c r="S29" s="321"/>
      <c r="T29" s="321"/>
      <c r="U29" s="322"/>
      <c r="V29" s="321"/>
      <c r="W29" s="321"/>
      <c r="X29" s="321"/>
      <c r="Y29" s="321"/>
      <c r="Z29" s="321"/>
      <c r="AA29" s="321"/>
      <c r="AB29" s="324"/>
      <c r="AC29" s="324"/>
      <c r="AD29" s="321"/>
      <c r="AE29" s="325"/>
      <c r="AF29" s="323"/>
      <c r="AG29" s="321"/>
      <c r="AH29" s="321"/>
      <c r="AI29" s="321"/>
      <c r="AJ29" s="321"/>
      <c r="AK29" s="321"/>
      <c r="AL29" s="321"/>
      <c r="AM29" s="148"/>
    </row>
    <row r="30" spans="2:39" ht="15" customHeight="1" x14ac:dyDescent="0.25">
      <c r="B30" s="321"/>
      <c r="C30" s="322"/>
      <c r="D30" s="323"/>
      <c r="E30" s="321"/>
      <c r="F30" s="321"/>
      <c r="G30" s="321"/>
      <c r="H30" s="321"/>
      <c r="I30" s="321"/>
      <c r="J30" s="321"/>
      <c r="K30" s="321"/>
      <c r="L30" s="321"/>
      <c r="M30" s="321"/>
      <c r="N30" s="323"/>
      <c r="O30" s="321"/>
      <c r="P30" s="321"/>
      <c r="Q30" s="321"/>
      <c r="R30" s="321"/>
      <c r="S30" s="321"/>
      <c r="T30" s="321"/>
      <c r="U30" s="322"/>
      <c r="V30" s="321"/>
      <c r="W30" s="321"/>
      <c r="X30" s="321"/>
      <c r="Y30" s="321"/>
      <c r="Z30" s="321"/>
      <c r="AA30" s="321"/>
      <c r="AB30" s="324"/>
      <c r="AC30" s="324"/>
      <c r="AD30" s="321"/>
      <c r="AE30" s="325"/>
      <c r="AF30" s="323"/>
      <c r="AG30" s="321"/>
      <c r="AH30" s="321"/>
      <c r="AI30" s="321"/>
      <c r="AJ30" s="321"/>
      <c r="AK30" s="321"/>
      <c r="AL30" s="321"/>
      <c r="AM30" s="148"/>
    </row>
    <row r="31" spans="2:39" ht="15" customHeight="1" x14ac:dyDescent="0.25">
      <c r="B31" s="321"/>
      <c r="C31" s="322"/>
      <c r="D31" s="323"/>
      <c r="E31" s="321"/>
      <c r="F31" s="321"/>
      <c r="G31" s="321"/>
      <c r="H31" s="321"/>
      <c r="I31" s="321"/>
      <c r="J31" s="321"/>
      <c r="K31" s="321"/>
      <c r="L31" s="321"/>
      <c r="M31" s="321"/>
      <c r="N31" s="323"/>
      <c r="O31" s="321"/>
      <c r="P31" s="321"/>
      <c r="Q31" s="321"/>
      <c r="R31" s="321"/>
      <c r="S31" s="321"/>
      <c r="T31" s="321"/>
      <c r="U31" s="322"/>
      <c r="V31" s="321"/>
      <c r="W31" s="321"/>
      <c r="X31" s="321"/>
      <c r="Y31" s="321"/>
      <c r="Z31" s="321"/>
      <c r="AA31" s="321"/>
      <c r="AB31" s="324"/>
      <c r="AC31" s="324"/>
      <c r="AD31" s="321"/>
      <c r="AE31" s="325"/>
      <c r="AF31" s="323"/>
      <c r="AG31" s="321"/>
      <c r="AH31" s="321"/>
      <c r="AI31" s="321"/>
      <c r="AJ31" s="321"/>
      <c r="AK31" s="321"/>
      <c r="AL31" s="321"/>
      <c r="AM31" s="148"/>
    </row>
    <row r="32" spans="2:39" ht="15" customHeight="1" x14ac:dyDescent="0.25">
      <c r="B32" s="321"/>
      <c r="C32" s="322"/>
      <c r="D32" s="323"/>
      <c r="E32" s="321"/>
      <c r="F32" s="321"/>
      <c r="G32" s="321"/>
      <c r="H32" s="321"/>
      <c r="I32" s="321"/>
      <c r="J32" s="321"/>
      <c r="K32" s="321"/>
      <c r="L32" s="321"/>
      <c r="M32" s="321"/>
      <c r="N32" s="323"/>
      <c r="O32" s="321"/>
      <c r="P32" s="321"/>
      <c r="Q32" s="321"/>
      <c r="R32" s="321"/>
      <c r="S32" s="321"/>
      <c r="T32" s="321"/>
      <c r="U32" s="322"/>
      <c r="V32" s="321"/>
      <c r="W32" s="321"/>
      <c r="X32" s="321"/>
      <c r="Y32" s="321"/>
      <c r="Z32" s="321"/>
      <c r="AA32" s="321"/>
      <c r="AB32" s="324"/>
      <c r="AC32" s="324"/>
      <c r="AD32" s="321"/>
      <c r="AE32" s="325"/>
      <c r="AF32" s="323"/>
      <c r="AG32" s="321"/>
      <c r="AH32" s="321"/>
      <c r="AI32" s="321"/>
      <c r="AJ32" s="321"/>
      <c r="AK32" s="321"/>
      <c r="AL32" s="321"/>
      <c r="AM32" s="148"/>
    </row>
    <row r="33" spans="2:39" ht="15" customHeight="1" x14ac:dyDescent="0.25">
      <c r="B33" s="321"/>
      <c r="C33" s="322"/>
      <c r="D33" s="323"/>
      <c r="E33" s="321"/>
      <c r="F33" s="321"/>
      <c r="G33" s="321"/>
      <c r="H33" s="321"/>
      <c r="I33" s="321"/>
      <c r="J33" s="321"/>
      <c r="K33" s="321"/>
      <c r="L33" s="321"/>
      <c r="M33" s="321"/>
      <c r="N33" s="323"/>
      <c r="O33" s="321"/>
      <c r="P33" s="321"/>
      <c r="Q33" s="321"/>
      <c r="R33" s="321"/>
      <c r="S33" s="321"/>
      <c r="T33" s="321"/>
      <c r="U33" s="322"/>
      <c r="V33" s="321"/>
      <c r="W33" s="321"/>
      <c r="X33" s="321"/>
      <c r="Y33" s="321"/>
      <c r="Z33" s="321"/>
      <c r="AA33" s="321"/>
      <c r="AB33" s="324"/>
      <c r="AC33" s="324"/>
      <c r="AD33" s="321"/>
      <c r="AE33" s="325"/>
      <c r="AF33" s="323"/>
      <c r="AG33" s="321"/>
      <c r="AH33" s="321"/>
      <c r="AI33" s="321"/>
      <c r="AJ33" s="321"/>
      <c r="AK33" s="321"/>
      <c r="AL33" s="321"/>
      <c r="AM33" s="148"/>
    </row>
    <row r="34" spans="2:39" ht="15" customHeight="1" x14ac:dyDescent="0.25">
      <c r="B34" s="321"/>
      <c r="C34" s="322"/>
      <c r="D34" s="323"/>
      <c r="E34" s="321"/>
      <c r="F34" s="321"/>
      <c r="G34" s="321"/>
      <c r="H34" s="321"/>
      <c r="I34" s="321"/>
      <c r="J34" s="321"/>
      <c r="K34" s="321"/>
      <c r="L34" s="321"/>
      <c r="M34" s="321"/>
      <c r="N34" s="323"/>
      <c r="O34" s="321"/>
      <c r="P34" s="321"/>
      <c r="Q34" s="321"/>
      <c r="R34" s="321"/>
      <c r="S34" s="321"/>
      <c r="T34" s="321"/>
      <c r="U34" s="322"/>
      <c r="V34" s="321"/>
      <c r="W34" s="321"/>
      <c r="X34" s="321"/>
      <c r="Y34" s="321"/>
      <c r="Z34" s="321"/>
      <c r="AA34" s="321"/>
      <c r="AB34" s="324"/>
      <c r="AC34" s="324"/>
      <c r="AD34" s="321"/>
      <c r="AE34" s="325"/>
      <c r="AF34" s="323"/>
      <c r="AG34" s="321"/>
      <c r="AH34" s="321"/>
      <c r="AI34" s="321"/>
      <c r="AJ34" s="321"/>
      <c r="AK34" s="321"/>
      <c r="AL34" s="321"/>
      <c r="AM34" s="148"/>
    </row>
    <row r="35" spans="2:39" ht="15" customHeight="1" x14ac:dyDescent="0.25">
      <c r="B35" s="321"/>
      <c r="C35" s="322"/>
      <c r="D35" s="323"/>
      <c r="E35" s="321"/>
      <c r="F35" s="321"/>
      <c r="G35" s="321"/>
      <c r="H35" s="321"/>
      <c r="I35" s="321"/>
      <c r="J35" s="321"/>
      <c r="K35" s="321"/>
      <c r="L35" s="321"/>
      <c r="M35" s="321"/>
      <c r="N35" s="323"/>
      <c r="O35" s="321"/>
      <c r="P35" s="321"/>
      <c r="Q35" s="321"/>
      <c r="R35" s="321"/>
      <c r="S35" s="321"/>
      <c r="T35" s="321"/>
      <c r="U35" s="322"/>
      <c r="V35" s="321"/>
      <c r="W35" s="321"/>
      <c r="X35" s="321"/>
      <c r="Y35" s="321"/>
      <c r="Z35" s="321"/>
      <c r="AA35" s="321"/>
      <c r="AB35" s="324"/>
      <c r="AC35" s="324"/>
      <c r="AD35" s="321"/>
      <c r="AE35" s="325"/>
      <c r="AF35" s="323"/>
      <c r="AG35" s="321"/>
      <c r="AH35" s="321"/>
      <c r="AI35" s="321"/>
      <c r="AJ35" s="321"/>
      <c r="AK35" s="321"/>
      <c r="AL35" s="321"/>
      <c r="AM35" s="148"/>
    </row>
    <row r="36" spans="2:39" ht="15" customHeight="1" x14ac:dyDescent="0.25">
      <c r="B36" s="321"/>
      <c r="C36" s="322"/>
      <c r="D36" s="323"/>
      <c r="E36" s="321"/>
      <c r="F36" s="321"/>
      <c r="G36" s="321"/>
      <c r="H36" s="321"/>
      <c r="I36" s="321"/>
      <c r="J36" s="321"/>
      <c r="K36" s="321"/>
      <c r="L36" s="321"/>
      <c r="M36" s="321"/>
      <c r="N36" s="323"/>
      <c r="O36" s="321"/>
      <c r="P36" s="321"/>
      <c r="Q36" s="321"/>
      <c r="R36" s="321"/>
      <c r="S36" s="321"/>
      <c r="T36" s="321"/>
      <c r="U36" s="322"/>
      <c r="V36" s="321"/>
      <c r="W36" s="321"/>
      <c r="X36" s="321"/>
      <c r="Y36" s="321"/>
      <c r="Z36" s="321"/>
      <c r="AA36" s="321"/>
      <c r="AB36" s="324"/>
      <c r="AC36" s="324"/>
      <c r="AD36" s="321"/>
      <c r="AE36" s="325"/>
      <c r="AF36" s="323"/>
      <c r="AG36" s="321"/>
      <c r="AH36" s="321"/>
      <c r="AI36" s="321"/>
      <c r="AJ36" s="321"/>
      <c r="AK36" s="321"/>
      <c r="AL36" s="321"/>
      <c r="AM36" s="148"/>
    </row>
    <row r="37" spans="2:39" ht="15" customHeight="1" x14ac:dyDescent="0.25">
      <c r="B37" s="321"/>
      <c r="C37" s="322"/>
      <c r="D37" s="323"/>
      <c r="E37" s="321"/>
      <c r="F37" s="321"/>
      <c r="G37" s="321"/>
      <c r="H37" s="321"/>
      <c r="I37" s="321"/>
      <c r="J37" s="321"/>
      <c r="K37" s="321"/>
      <c r="L37" s="321"/>
      <c r="M37" s="321"/>
      <c r="N37" s="323"/>
      <c r="O37" s="321"/>
      <c r="P37" s="321"/>
      <c r="Q37" s="321"/>
      <c r="R37" s="321"/>
      <c r="S37" s="321"/>
      <c r="T37" s="321"/>
      <c r="U37" s="322"/>
      <c r="V37" s="321"/>
      <c r="W37" s="321"/>
      <c r="X37" s="321"/>
      <c r="Y37" s="321"/>
      <c r="Z37" s="321"/>
      <c r="AA37" s="321"/>
      <c r="AB37" s="324"/>
      <c r="AC37" s="324"/>
      <c r="AD37" s="321"/>
      <c r="AE37" s="325"/>
      <c r="AF37" s="323"/>
      <c r="AG37" s="321"/>
      <c r="AH37" s="321"/>
      <c r="AI37" s="321"/>
      <c r="AJ37" s="321"/>
      <c r="AK37" s="321"/>
      <c r="AL37" s="321"/>
      <c r="AM37" s="148"/>
    </row>
    <row r="38" spans="2:39" ht="15" customHeight="1" x14ac:dyDescent="0.25">
      <c r="B38" s="321"/>
      <c r="C38" s="322"/>
      <c r="D38" s="323"/>
      <c r="E38" s="321"/>
      <c r="F38" s="321"/>
      <c r="G38" s="321"/>
      <c r="H38" s="321"/>
      <c r="I38" s="321"/>
      <c r="J38" s="321"/>
      <c r="K38" s="321"/>
      <c r="L38" s="321"/>
      <c r="M38" s="321"/>
      <c r="N38" s="323"/>
      <c r="O38" s="321"/>
      <c r="P38" s="321"/>
      <c r="Q38" s="321"/>
      <c r="R38" s="321"/>
      <c r="S38" s="321"/>
      <c r="T38" s="321"/>
      <c r="U38" s="322"/>
      <c r="V38" s="321"/>
      <c r="W38" s="321"/>
      <c r="X38" s="321"/>
      <c r="Y38" s="321"/>
      <c r="Z38" s="321"/>
      <c r="AA38" s="321"/>
      <c r="AB38" s="324"/>
      <c r="AC38" s="324"/>
      <c r="AD38" s="321"/>
      <c r="AE38" s="325"/>
      <c r="AF38" s="323"/>
      <c r="AG38" s="321"/>
      <c r="AH38" s="321"/>
      <c r="AI38" s="321"/>
      <c r="AJ38" s="321"/>
      <c r="AK38" s="321"/>
      <c r="AL38" s="321"/>
      <c r="AM38" s="148"/>
    </row>
    <row r="39" spans="2:39" ht="15" customHeight="1" x14ac:dyDescent="0.25">
      <c r="B39" s="321"/>
      <c r="C39" s="322"/>
      <c r="D39" s="323"/>
      <c r="E39" s="321"/>
      <c r="F39" s="321"/>
      <c r="G39" s="321"/>
      <c r="H39" s="321"/>
      <c r="I39" s="321"/>
      <c r="J39" s="321"/>
      <c r="K39" s="321"/>
      <c r="L39" s="321"/>
      <c r="M39" s="321"/>
      <c r="N39" s="323"/>
      <c r="O39" s="321"/>
      <c r="P39" s="321"/>
      <c r="Q39" s="321"/>
      <c r="R39" s="321"/>
      <c r="S39" s="321"/>
      <c r="T39" s="321"/>
      <c r="U39" s="322"/>
      <c r="V39" s="321"/>
      <c r="W39" s="321"/>
      <c r="X39" s="321"/>
      <c r="Y39" s="321"/>
      <c r="Z39" s="321"/>
      <c r="AA39" s="321"/>
      <c r="AB39" s="324"/>
      <c r="AC39" s="324"/>
      <c r="AD39" s="321"/>
      <c r="AE39" s="325"/>
      <c r="AF39" s="323"/>
      <c r="AG39" s="321"/>
      <c r="AH39" s="321"/>
      <c r="AI39" s="321"/>
      <c r="AJ39" s="321"/>
      <c r="AK39" s="321"/>
      <c r="AL39" s="321"/>
      <c r="AM39" s="148"/>
    </row>
    <row r="40" spans="2:39" ht="15" customHeight="1" x14ac:dyDescent="0.25">
      <c r="B40" s="321"/>
      <c r="C40" s="322"/>
      <c r="D40" s="323"/>
      <c r="E40" s="321"/>
      <c r="F40" s="321"/>
      <c r="G40" s="321"/>
      <c r="H40" s="321"/>
      <c r="I40" s="321"/>
      <c r="J40" s="321"/>
      <c r="K40" s="321"/>
      <c r="L40" s="321"/>
      <c r="M40" s="321"/>
      <c r="N40" s="323"/>
      <c r="O40" s="321"/>
      <c r="P40" s="321"/>
      <c r="Q40" s="321"/>
      <c r="R40" s="321"/>
      <c r="S40" s="321"/>
      <c r="T40" s="321"/>
      <c r="U40" s="322"/>
      <c r="V40" s="321"/>
      <c r="W40" s="321"/>
      <c r="X40" s="321"/>
      <c r="Y40" s="321"/>
      <c r="Z40" s="321"/>
      <c r="AA40" s="321"/>
      <c r="AB40" s="324"/>
      <c r="AC40" s="324"/>
      <c r="AD40" s="321"/>
      <c r="AE40" s="325"/>
      <c r="AF40" s="323"/>
      <c r="AG40" s="321"/>
      <c r="AH40" s="321"/>
      <c r="AI40" s="321"/>
      <c r="AJ40" s="321"/>
      <c r="AK40" s="321"/>
      <c r="AL40" s="321"/>
      <c r="AM40" s="148"/>
    </row>
    <row r="41" spans="2:39" ht="15" customHeight="1" x14ac:dyDescent="0.25">
      <c r="B41" s="321"/>
      <c r="C41" s="322"/>
      <c r="D41" s="323"/>
      <c r="E41" s="321"/>
      <c r="F41" s="321"/>
      <c r="G41" s="321"/>
      <c r="H41" s="321"/>
      <c r="I41" s="321"/>
      <c r="J41" s="321"/>
      <c r="K41" s="321"/>
      <c r="L41" s="321"/>
      <c r="M41" s="321"/>
      <c r="N41" s="323"/>
      <c r="O41" s="321"/>
      <c r="P41" s="321"/>
      <c r="Q41" s="321"/>
      <c r="R41" s="321"/>
      <c r="S41" s="321"/>
      <c r="T41" s="321"/>
      <c r="U41" s="322"/>
      <c r="V41" s="321"/>
      <c r="W41" s="321"/>
      <c r="X41" s="321"/>
      <c r="Y41" s="321"/>
      <c r="Z41" s="321"/>
      <c r="AA41" s="321"/>
      <c r="AB41" s="324"/>
      <c r="AC41" s="324"/>
      <c r="AD41" s="321"/>
      <c r="AE41" s="325"/>
      <c r="AF41" s="323"/>
      <c r="AG41" s="321"/>
      <c r="AH41" s="321"/>
      <c r="AI41" s="321"/>
      <c r="AJ41" s="321"/>
      <c r="AK41" s="321"/>
      <c r="AL41" s="321"/>
      <c r="AM41" s="148"/>
    </row>
    <row r="42" spans="2:39" ht="15" customHeight="1" x14ac:dyDescent="0.25">
      <c r="B42" s="321"/>
      <c r="C42" s="322"/>
      <c r="D42" s="323"/>
      <c r="E42" s="321"/>
      <c r="F42" s="321"/>
      <c r="G42" s="321"/>
      <c r="H42" s="321"/>
      <c r="I42" s="321"/>
      <c r="J42" s="321"/>
      <c r="K42" s="321"/>
      <c r="L42" s="321"/>
      <c r="M42" s="321"/>
      <c r="N42" s="323"/>
      <c r="O42" s="321"/>
      <c r="P42" s="321"/>
      <c r="Q42" s="321"/>
      <c r="R42" s="321"/>
      <c r="S42" s="321"/>
      <c r="T42" s="321"/>
      <c r="U42" s="322"/>
      <c r="V42" s="321"/>
      <c r="W42" s="321"/>
      <c r="X42" s="321"/>
      <c r="Y42" s="321"/>
      <c r="Z42" s="321"/>
      <c r="AA42" s="321"/>
      <c r="AB42" s="324"/>
      <c r="AC42" s="324"/>
      <c r="AD42" s="321"/>
      <c r="AE42" s="325"/>
      <c r="AF42" s="323"/>
      <c r="AG42" s="321"/>
      <c r="AH42" s="321"/>
      <c r="AI42" s="321"/>
      <c r="AJ42" s="321"/>
      <c r="AK42" s="321"/>
      <c r="AL42" s="321"/>
      <c r="AM42" s="148"/>
    </row>
    <row r="43" spans="2:39" ht="15" customHeight="1" x14ac:dyDescent="0.25">
      <c r="B43" s="321"/>
      <c r="C43" s="322"/>
      <c r="D43" s="323"/>
      <c r="E43" s="321"/>
      <c r="F43" s="321"/>
      <c r="G43" s="321"/>
      <c r="H43" s="321"/>
      <c r="I43" s="321"/>
      <c r="J43" s="321"/>
      <c r="K43" s="321"/>
      <c r="L43" s="321"/>
      <c r="M43" s="321"/>
      <c r="N43" s="323"/>
      <c r="O43" s="321"/>
      <c r="P43" s="321"/>
      <c r="Q43" s="321"/>
      <c r="R43" s="321"/>
      <c r="S43" s="321"/>
      <c r="T43" s="321"/>
      <c r="U43" s="322"/>
      <c r="V43" s="321"/>
      <c r="W43" s="321"/>
      <c r="X43" s="321"/>
      <c r="Y43" s="321"/>
      <c r="Z43" s="321"/>
      <c r="AA43" s="321"/>
      <c r="AB43" s="324"/>
      <c r="AC43" s="324"/>
      <c r="AD43" s="321"/>
      <c r="AE43" s="325"/>
      <c r="AF43" s="323"/>
      <c r="AG43" s="321"/>
      <c r="AH43" s="321"/>
      <c r="AI43" s="321"/>
      <c r="AJ43" s="321"/>
      <c r="AK43" s="321"/>
      <c r="AL43" s="321"/>
      <c r="AM43" s="148"/>
    </row>
    <row r="44" spans="2:39" ht="15" customHeight="1" x14ac:dyDescent="0.25">
      <c r="B44" s="321"/>
      <c r="C44" s="322"/>
      <c r="D44" s="323"/>
      <c r="E44" s="321"/>
      <c r="F44" s="321"/>
      <c r="G44" s="321"/>
      <c r="H44" s="321"/>
      <c r="I44" s="321"/>
      <c r="J44" s="321"/>
      <c r="K44" s="321"/>
      <c r="L44" s="321"/>
      <c r="M44" s="321"/>
      <c r="N44" s="323"/>
      <c r="O44" s="321"/>
      <c r="P44" s="321"/>
      <c r="Q44" s="321"/>
      <c r="R44" s="321"/>
      <c r="S44" s="321"/>
      <c r="T44" s="321"/>
      <c r="U44" s="322"/>
      <c r="V44" s="321"/>
      <c r="W44" s="321"/>
      <c r="X44" s="321"/>
      <c r="Y44" s="321"/>
      <c r="Z44" s="321"/>
      <c r="AA44" s="321"/>
      <c r="AB44" s="324"/>
      <c r="AC44" s="324"/>
      <c r="AD44" s="321"/>
      <c r="AE44" s="325"/>
      <c r="AF44" s="323"/>
      <c r="AG44" s="321"/>
      <c r="AH44" s="321"/>
      <c r="AI44" s="321"/>
      <c r="AJ44" s="321"/>
      <c r="AK44" s="321"/>
      <c r="AL44" s="321"/>
      <c r="AM44" s="148"/>
    </row>
    <row r="45" spans="2:39" ht="15" customHeight="1" x14ac:dyDescent="0.25">
      <c r="B45" s="321"/>
      <c r="C45" s="322"/>
      <c r="D45" s="323"/>
      <c r="E45" s="321"/>
      <c r="F45" s="321"/>
      <c r="G45" s="321"/>
      <c r="H45" s="321"/>
      <c r="I45" s="321"/>
      <c r="J45" s="321"/>
      <c r="K45" s="321"/>
      <c r="L45" s="321"/>
      <c r="M45" s="321"/>
      <c r="N45" s="323"/>
      <c r="O45" s="321"/>
      <c r="P45" s="321"/>
      <c r="Q45" s="321"/>
      <c r="R45" s="321"/>
      <c r="S45" s="321"/>
      <c r="T45" s="321"/>
      <c r="U45" s="322"/>
      <c r="V45" s="321"/>
      <c r="W45" s="321"/>
      <c r="X45" s="321"/>
      <c r="Y45" s="321"/>
      <c r="Z45" s="321"/>
      <c r="AA45" s="321"/>
      <c r="AB45" s="324"/>
      <c r="AC45" s="324"/>
      <c r="AD45" s="321"/>
      <c r="AE45" s="325"/>
      <c r="AF45" s="323"/>
      <c r="AG45" s="321"/>
      <c r="AH45" s="321"/>
      <c r="AI45" s="321"/>
      <c r="AJ45" s="321"/>
      <c r="AK45" s="321"/>
      <c r="AL45" s="321"/>
      <c r="AM45" s="148"/>
    </row>
    <row r="46" spans="2:39" ht="15" customHeight="1" x14ac:dyDescent="0.25">
      <c r="B46" s="321"/>
      <c r="C46" s="322"/>
      <c r="D46" s="323"/>
      <c r="E46" s="321"/>
      <c r="F46" s="321"/>
      <c r="G46" s="321"/>
      <c r="H46" s="321"/>
      <c r="I46" s="321"/>
      <c r="J46" s="321"/>
      <c r="K46" s="321"/>
      <c r="L46" s="321"/>
      <c r="M46" s="321"/>
      <c r="N46" s="323"/>
      <c r="O46" s="321"/>
      <c r="P46" s="321"/>
      <c r="Q46" s="321"/>
      <c r="R46" s="321"/>
      <c r="S46" s="321"/>
      <c r="T46" s="321"/>
      <c r="U46" s="322"/>
      <c r="V46" s="321"/>
      <c r="W46" s="321"/>
      <c r="X46" s="321"/>
      <c r="Y46" s="321"/>
      <c r="Z46" s="321"/>
      <c r="AA46" s="321"/>
      <c r="AB46" s="324"/>
      <c r="AC46" s="324"/>
      <c r="AD46" s="321"/>
      <c r="AE46" s="325"/>
      <c r="AF46" s="323"/>
      <c r="AG46" s="321"/>
      <c r="AH46" s="321"/>
      <c r="AI46" s="321"/>
      <c r="AJ46" s="321"/>
      <c r="AK46" s="321"/>
      <c r="AL46" s="321"/>
      <c r="AM46" s="148"/>
    </row>
    <row r="47" spans="2:39" ht="15" customHeight="1" x14ac:dyDescent="0.25">
      <c r="B47" s="321"/>
      <c r="C47" s="322"/>
      <c r="D47" s="323"/>
      <c r="E47" s="321"/>
      <c r="F47" s="321"/>
      <c r="G47" s="321"/>
      <c r="H47" s="321"/>
      <c r="I47" s="321"/>
      <c r="J47" s="321"/>
      <c r="K47" s="321"/>
      <c r="L47" s="321"/>
      <c r="M47" s="321"/>
      <c r="N47" s="323"/>
      <c r="O47" s="321"/>
      <c r="P47" s="321"/>
      <c r="Q47" s="321"/>
      <c r="R47" s="321"/>
      <c r="S47" s="321"/>
      <c r="T47" s="321"/>
      <c r="U47" s="322"/>
      <c r="V47" s="321"/>
      <c r="W47" s="321"/>
      <c r="X47" s="321"/>
      <c r="Y47" s="321"/>
      <c r="Z47" s="321"/>
      <c r="AA47" s="321"/>
      <c r="AB47" s="324"/>
      <c r="AC47" s="324"/>
      <c r="AD47" s="321"/>
      <c r="AE47" s="325"/>
      <c r="AF47" s="323"/>
      <c r="AG47" s="321"/>
      <c r="AH47" s="321"/>
      <c r="AI47" s="321"/>
      <c r="AJ47" s="321"/>
      <c r="AK47" s="321"/>
      <c r="AL47" s="321"/>
      <c r="AM47" s="148"/>
    </row>
    <row r="48" spans="2:39" ht="15" customHeight="1" x14ac:dyDescent="0.25">
      <c r="B48" s="321"/>
      <c r="C48" s="322"/>
      <c r="D48" s="323"/>
      <c r="E48" s="321"/>
      <c r="F48" s="321"/>
      <c r="G48" s="321"/>
      <c r="H48" s="321"/>
      <c r="I48" s="321"/>
      <c r="J48" s="321"/>
      <c r="K48" s="321"/>
      <c r="L48" s="321"/>
      <c r="M48" s="321"/>
      <c r="N48" s="323"/>
      <c r="O48" s="321"/>
      <c r="P48" s="321"/>
      <c r="Q48" s="321"/>
      <c r="R48" s="321"/>
      <c r="S48" s="321"/>
      <c r="T48" s="321"/>
      <c r="U48" s="322"/>
      <c r="V48" s="321"/>
      <c r="W48" s="321"/>
      <c r="X48" s="321"/>
      <c r="Y48" s="321"/>
      <c r="Z48" s="321"/>
      <c r="AA48" s="321"/>
      <c r="AB48" s="324"/>
      <c r="AC48" s="324"/>
      <c r="AD48" s="321"/>
      <c r="AE48" s="325"/>
      <c r="AF48" s="323"/>
      <c r="AG48" s="321"/>
      <c r="AH48" s="321"/>
      <c r="AI48" s="321"/>
      <c r="AJ48" s="321"/>
      <c r="AK48" s="321"/>
      <c r="AL48" s="321"/>
      <c r="AM48" s="148"/>
    </row>
    <row r="49" spans="2:39" ht="15" customHeight="1" x14ac:dyDescent="0.25">
      <c r="B49" s="321"/>
      <c r="C49" s="322"/>
      <c r="D49" s="323"/>
      <c r="E49" s="321"/>
      <c r="F49" s="321"/>
      <c r="G49" s="321"/>
      <c r="H49" s="321"/>
      <c r="I49" s="321"/>
      <c r="J49" s="321"/>
      <c r="K49" s="321"/>
      <c r="L49" s="321"/>
      <c r="M49" s="321"/>
      <c r="N49" s="323"/>
      <c r="O49" s="321"/>
      <c r="P49" s="321"/>
      <c r="Q49" s="321"/>
      <c r="R49" s="321"/>
      <c r="S49" s="321"/>
      <c r="T49" s="321"/>
      <c r="U49" s="322"/>
      <c r="V49" s="321"/>
      <c r="W49" s="321"/>
      <c r="X49" s="321"/>
      <c r="Y49" s="321"/>
      <c r="Z49" s="321"/>
      <c r="AA49" s="321"/>
      <c r="AB49" s="324"/>
      <c r="AC49" s="324"/>
      <c r="AD49" s="321"/>
      <c r="AE49" s="325"/>
      <c r="AF49" s="323"/>
      <c r="AG49" s="321"/>
      <c r="AH49" s="321"/>
      <c r="AI49" s="321"/>
      <c r="AJ49" s="321"/>
      <c r="AK49" s="321"/>
      <c r="AL49" s="321"/>
      <c r="AM49" s="148"/>
    </row>
    <row r="50" spans="2:39" ht="15" customHeight="1" x14ac:dyDescent="0.25">
      <c r="B50" s="321"/>
      <c r="C50" s="322"/>
      <c r="D50" s="323"/>
      <c r="E50" s="321"/>
      <c r="F50" s="321"/>
      <c r="G50" s="321"/>
      <c r="H50" s="321"/>
      <c r="I50" s="321"/>
      <c r="J50" s="321"/>
      <c r="K50" s="321"/>
      <c r="L50" s="321"/>
      <c r="M50" s="321"/>
      <c r="N50" s="323"/>
      <c r="O50" s="321"/>
      <c r="P50" s="321"/>
      <c r="Q50" s="321"/>
      <c r="R50" s="321"/>
      <c r="S50" s="321"/>
      <c r="T50" s="321"/>
      <c r="U50" s="322"/>
      <c r="V50" s="321"/>
      <c r="W50" s="321"/>
      <c r="X50" s="321"/>
      <c r="Y50" s="321"/>
      <c r="Z50" s="321"/>
      <c r="AA50" s="321"/>
      <c r="AB50" s="324"/>
      <c r="AC50" s="324"/>
      <c r="AD50" s="321"/>
      <c r="AE50" s="325"/>
      <c r="AF50" s="323"/>
      <c r="AG50" s="321"/>
      <c r="AH50" s="321"/>
      <c r="AI50" s="321"/>
      <c r="AJ50" s="321"/>
      <c r="AK50" s="321"/>
      <c r="AL50" s="321"/>
      <c r="AM50" s="148"/>
    </row>
    <row r="51" spans="2:39" ht="15" customHeight="1" x14ac:dyDescent="0.25">
      <c r="B51" s="321"/>
      <c r="C51" s="322"/>
      <c r="D51" s="323"/>
      <c r="E51" s="321"/>
      <c r="F51" s="321"/>
      <c r="G51" s="321"/>
      <c r="H51" s="321"/>
      <c r="I51" s="321"/>
      <c r="J51" s="321"/>
      <c r="K51" s="321"/>
      <c r="L51" s="321"/>
      <c r="M51" s="321"/>
      <c r="N51" s="323"/>
      <c r="O51" s="321"/>
      <c r="P51" s="321"/>
      <c r="Q51" s="321"/>
      <c r="R51" s="321"/>
      <c r="S51" s="321"/>
      <c r="T51" s="321"/>
      <c r="U51" s="322"/>
      <c r="V51" s="321"/>
      <c r="W51" s="321"/>
      <c r="X51" s="321"/>
      <c r="Y51" s="321"/>
      <c r="Z51" s="321"/>
      <c r="AA51" s="321"/>
      <c r="AB51" s="324"/>
      <c r="AC51" s="324"/>
      <c r="AD51" s="321"/>
      <c r="AE51" s="325"/>
      <c r="AF51" s="323"/>
      <c r="AG51" s="321"/>
      <c r="AH51" s="321"/>
      <c r="AI51" s="321"/>
      <c r="AJ51" s="321"/>
      <c r="AK51" s="321"/>
      <c r="AL51" s="321"/>
      <c r="AM51" s="148"/>
    </row>
    <row r="52" spans="2:39" ht="15" customHeight="1" x14ac:dyDescent="0.25">
      <c r="B52" s="321"/>
      <c r="C52" s="322"/>
      <c r="D52" s="323"/>
      <c r="E52" s="321"/>
      <c r="F52" s="321"/>
      <c r="G52" s="321"/>
      <c r="H52" s="321"/>
      <c r="I52" s="321"/>
      <c r="J52" s="321"/>
      <c r="K52" s="321"/>
      <c r="L52" s="321"/>
      <c r="M52" s="321"/>
      <c r="N52" s="323"/>
      <c r="O52" s="321"/>
      <c r="P52" s="321"/>
      <c r="Q52" s="321"/>
      <c r="R52" s="321"/>
      <c r="S52" s="321"/>
      <c r="T52" s="321"/>
      <c r="U52" s="322"/>
      <c r="V52" s="321"/>
      <c r="W52" s="321"/>
      <c r="X52" s="321"/>
      <c r="Y52" s="321"/>
      <c r="Z52" s="321"/>
      <c r="AA52" s="321"/>
      <c r="AB52" s="324"/>
      <c r="AC52" s="324"/>
      <c r="AD52" s="321"/>
      <c r="AE52" s="325"/>
      <c r="AF52" s="323"/>
      <c r="AG52" s="321"/>
      <c r="AH52" s="321"/>
      <c r="AI52" s="321"/>
      <c r="AJ52" s="321"/>
      <c r="AK52" s="321"/>
      <c r="AL52" s="321"/>
      <c r="AM52" s="148"/>
    </row>
    <row r="53" spans="2:39" ht="15" customHeight="1" x14ac:dyDescent="0.25">
      <c r="B53" s="321"/>
      <c r="C53" s="322"/>
      <c r="D53" s="323"/>
      <c r="E53" s="321"/>
      <c r="F53" s="321"/>
      <c r="G53" s="321"/>
      <c r="H53" s="321"/>
      <c r="I53" s="321"/>
      <c r="J53" s="321"/>
      <c r="K53" s="321"/>
      <c r="L53" s="321"/>
      <c r="M53" s="321"/>
      <c r="N53" s="323"/>
      <c r="O53" s="321"/>
      <c r="P53" s="321"/>
      <c r="Q53" s="321"/>
      <c r="R53" s="321"/>
      <c r="S53" s="321"/>
      <c r="T53" s="321"/>
      <c r="U53" s="322"/>
      <c r="V53" s="321"/>
      <c r="W53" s="321"/>
      <c r="X53" s="321"/>
      <c r="Y53" s="321"/>
      <c r="Z53" s="321"/>
      <c r="AA53" s="321"/>
      <c r="AB53" s="324"/>
      <c r="AC53" s="324"/>
      <c r="AD53" s="321"/>
      <c r="AE53" s="325"/>
      <c r="AF53" s="323"/>
      <c r="AG53" s="321"/>
      <c r="AH53" s="321"/>
      <c r="AI53" s="321"/>
      <c r="AJ53" s="321"/>
      <c r="AK53" s="321"/>
      <c r="AL53" s="321"/>
      <c r="AM53" s="148"/>
    </row>
    <row r="54" spans="2:39" ht="15" customHeight="1" x14ac:dyDescent="0.25">
      <c r="B54" s="321"/>
      <c r="C54" s="322"/>
      <c r="D54" s="323"/>
      <c r="E54" s="321"/>
      <c r="F54" s="321"/>
      <c r="G54" s="321"/>
      <c r="H54" s="321"/>
      <c r="I54" s="321"/>
      <c r="J54" s="321"/>
      <c r="K54" s="321"/>
      <c r="L54" s="321"/>
      <c r="M54" s="321"/>
      <c r="N54" s="323"/>
      <c r="O54" s="321"/>
      <c r="P54" s="321"/>
      <c r="Q54" s="321"/>
      <c r="R54" s="321"/>
      <c r="S54" s="321"/>
      <c r="T54" s="321"/>
      <c r="U54" s="322"/>
      <c r="V54" s="321"/>
      <c r="W54" s="321"/>
      <c r="X54" s="321"/>
      <c r="Y54" s="321"/>
      <c r="Z54" s="321"/>
      <c r="AA54" s="321"/>
      <c r="AB54" s="324"/>
      <c r="AC54" s="324"/>
      <c r="AD54" s="321"/>
      <c r="AE54" s="325"/>
      <c r="AF54" s="323"/>
      <c r="AG54" s="321"/>
      <c r="AH54" s="321"/>
      <c r="AI54" s="321"/>
      <c r="AJ54" s="321"/>
      <c r="AK54" s="321"/>
      <c r="AL54" s="321"/>
      <c r="AM54" s="148"/>
    </row>
    <row r="55" spans="2:39" ht="15" customHeight="1" x14ac:dyDescent="0.25">
      <c r="B55" s="321"/>
      <c r="C55" s="322"/>
      <c r="D55" s="323"/>
      <c r="E55" s="321"/>
      <c r="F55" s="321"/>
      <c r="G55" s="321"/>
      <c r="H55" s="321"/>
      <c r="I55" s="321"/>
      <c r="J55" s="321"/>
      <c r="K55" s="321"/>
      <c r="L55" s="321"/>
      <c r="M55" s="321"/>
      <c r="N55" s="323"/>
      <c r="O55" s="321"/>
      <c r="P55" s="321"/>
      <c r="Q55" s="321"/>
      <c r="R55" s="321"/>
      <c r="S55" s="321"/>
      <c r="T55" s="321"/>
      <c r="U55" s="322"/>
      <c r="V55" s="321"/>
      <c r="W55" s="321"/>
      <c r="X55" s="321"/>
      <c r="Y55" s="321"/>
      <c r="Z55" s="321"/>
      <c r="AA55" s="321"/>
      <c r="AB55" s="324"/>
      <c r="AC55" s="324"/>
      <c r="AD55" s="321"/>
      <c r="AE55" s="325"/>
      <c r="AF55" s="323"/>
      <c r="AG55" s="321"/>
      <c r="AH55" s="321"/>
      <c r="AI55" s="321"/>
      <c r="AJ55" s="321"/>
      <c r="AK55" s="321"/>
      <c r="AL55" s="321"/>
      <c r="AM55" s="148"/>
    </row>
    <row r="56" spans="2:39" ht="15" customHeight="1" x14ac:dyDescent="0.25">
      <c r="B56" s="321"/>
      <c r="C56" s="322"/>
      <c r="D56" s="323"/>
      <c r="E56" s="321"/>
      <c r="F56" s="321"/>
      <c r="G56" s="321"/>
      <c r="H56" s="321"/>
      <c r="I56" s="321"/>
      <c r="J56" s="321"/>
      <c r="K56" s="321"/>
      <c r="L56" s="321"/>
      <c r="M56" s="321"/>
      <c r="N56" s="323"/>
      <c r="O56" s="321"/>
      <c r="P56" s="321"/>
      <c r="Q56" s="321"/>
      <c r="R56" s="321"/>
      <c r="S56" s="321"/>
      <c r="T56" s="321"/>
      <c r="U56" s="322"/>
      <c r="V56" s="321"/>
      <c r="W56" s="321"/>
      <c r="X56" s="321"/>
      <c r="Y56" s="321"/>
      <c r="Z56" s="321"/>
      <c r="AA56" s="321"/>
      <c r="AB56" s="324"/>
      <c r="AC56" s="324"/>
      <c r="AD56" s="321"/>
      <c r="AE56" s="325"/>
      <c r="AF56" s="323"/>
      <c r="AG56" s="321"/>
      <c r="AH56" s="321"/>
      <c r="AI56" s="321"/>
      <c r="AJ56" s="321"/>
      <c r="AK56" s="321"/>
      <c r="AL56" s="321"/>
      <c r="AM56" s="148"/>
    </row>
    <row r="57" spans="2:39" ht="15" customHeight="1" x14ac:dyDescent="0.25">
      <c r="B57" s="321"/>
      <c r="C57" s="322"/>
      <c r="D57" s="323"/>
      <c r="E57" s="321"/>
      <c r="F57" s="321"/>
      <c r="G57" s="321"/>
      <c r="H57" s="321"/>
      <c r="I57" s="321"/>
      <c r="J57" s="321"/>
      <c r="K57" s="321"/>
      <c r="L57" s="321"/>
      <c r="M57" s="321"/>
      <c r="N57" s="323"/>
      <c r="O57" s="321"/>
      <c r="P57" s="321"/>
      <c r="Q57" s="321"/>
      <c r="R57" s="321"/>
      <c r="S57" s="321"/>
      <c r="T57" s="321"/>
      <c r="U57" s="322"/>
      <c r="V57" s="321"/>
      <c r="W57" s="321"/>
      <c r="X57" s="321"/>
      <c r="Y57" s="321"/>
      <c r="Z57" s="321"/>
      <c r="AA57" s="321"/>
      <c r="AB57" s="324"/>
      <c r="AC57" s="324"/>
      <c r="AD57" s="321"/>
      <c r="AE57" s="325"/>
      <c r="AF57" s="323"/>
      <c r="AG57" s="321"/>
      <c r="AH57" s="321"/>
      <c r="AI57" s="321"/>
      <c r="AJ57" s="321"/>
      <c r="AK57" s="321"/>
      <c r="AL57" s="321"/>
      <c r="AM57" s="148"/>
    </row>
    <row r="58" spans="2:39" ht="15" customHeight="1" x14ac:dyDescent="0.25">
      <c r="B58" s="321"/>
      <c r="C58" s="322"/>
      <c r="D58" s="323"/>
      <c r="E58" s="321"/>
      <c r="F58" s="321"/>
      <c r="G58" s="321"/>
      <c r="H58" s="321"/>
      <c r="I58" s="321"/>
      <c r="J58" s="321"/>
      <c r="K58" s="321"/>
      <c r="L58" s="321"/>
      <c r="M58" s="321"/>
      <c r="N58" s="323"/>
      <c r="O58" s="321"/>
      <c r="P58" s="321"/>
      <c r="Q58" s="321"/>
      <c r="R58" s="321"/>
      <c r="S58" s="321"/>
      <c r="T58" s="321"/>
      <c r="U58" s="322"/>
      <c r="V58" s="321"/>
      <c r="W58" s="321"/>
      <c r="X58" s="321"/>
      <c r="Y58" s="321"/>
      <c r="Z58" s="321"/>
      <c r="AA58" s="321"/>
      <c r="AB58" s="324"/>
      <c r="AC58" s="324"/>
      <c r="AD58" s="321"/>
      <c r="AE58" s="325"/>
      <c r="AF58" s="323"/>
      <c r="AG58" s="321"/>
      <c r="AH58" s="321"/>
      <c r="AI58" s="321"/>
      <c r="AJ58" s="321"/>
      <c r="AK58" s="321"/>
      <c r="AL58" s="321"/>
      <c r="AM58" s="148"/>
    </row>
    <row r="59" spans="2:39" ht="15" customHeight="1" x14ac:dyDescent="0.25">
      <c r="B59" s="321"/>
      <c r="C59" s="322"/>
      <c r="D59" s="323"/>
      <c r="E59" s="321"/>
      <c r="F59" s="321"/>
      <c r="G59" s="321"/>
      <c r="H59" s="321"/>
      <c r="I59" s="321"/>
      <c r="J59" s="321"/>
      <c r="K59" s="321"/>
      <c r="L59" s="321"/>
      <c r="M59" s="321"/>
      <c r="N59" s="323"/>
      <c r="O59" s="321"/>
      <c r="P59" s="321"/>
      <c r="Q59" s="321"/>
      <c r="R59" s="321"/>
      <c r="S59" s="321"/>
      <c r="T59" s="321"/>
      <c r="U59" s="322"/>
      <c r="V59" s="321"/>
      <c r="W59" s="321"/>
      <c r="X59" s="321"/>
      <c r="Y59" s="321"/>
      <c r="Z59" s="321"/>
      <c r="AA59" s="321"/>
      <c r="AB59" s="324"/>
      <c r="AC59" s="324"/>
      <c r="AD59" s="321"/>
      <c r="AE59" s="325"/>
      <c r="AF59" s="323"/>
      <c r="AG59" s="321"/>
      <c r="AH59" s="321"/>
      <c r="AI59" s="321"/>
      <c r="AJ59" s="321"/>
      <c r="AK59" s="321"/>
      <c r="AL59" s="321"/>
      <c r="AM59" s="148"/>
    </row>
    <row r="60" spans="2:39" ht="15" customHeight="1" x14ac:dyDescent="0.25">
      <c r="B60" s="321"/>
      <c r="C60" s="322"/>
      <c r="D60" s="323"/>
      <c r="E60" s="321"/>
      <c r="F60" s="321"/>
      <c r="G60" s="321"/>
      <c r="H60" s="321"/>
      <c r="I60" s="321"/>
      <c r="J60" s="321"/>
      <c r="K60" s="321"/>
      <c r="L60" s="321"/>
      <c r="M60" s="321"/>
      <c r="N60" s="323"/>
      <c r="O60" s="321"/>
      <c r="P60" s="321"/>
      <c r="Q60" s="321"/>
      <c r="R60" s="321"/>
      <c r="S60" s="321"/>
      <c r="T60" s="321"/>
      <c r="U60" s="322"/>
      <c r="V60" s="321"/>
      <c r="W60" s="321"/>
      <c r="X60" s="321"/>
      <c r="Y60" s="321"/>
      <c r="Z60" s="321"/>
      <c r="AA60" s="321"/>
      <c r="AB60" s="324"/>
      <c r="AC60" s="324"/>
      <c r="AD60" s="321"/>
      <c r="AE60" s="325"/>
      <c r="AF60" s="323"/>
      <c r="AG60" s="321"/>
      <c r="AH60" s="321"/>
      <c r="AI60" s="321"/>
      <c r="AJ60" s="321"/>
      <c r="AK60" s="321"/>
      <c r="AL60" s="321"/>
      <c r="AM60" s="148"/>
    </row>
    <row r="61" spans="2:39" ht="15" customHeight="1" x14ac:dyDescent="0.25">
      <c r="B61" s="321"/>
      <c r="C61" s="322"/>
      <c r="D61" s="323"/>
      <c r="E61" s="321"/>
      <c r="F61" s="321"/>
      <c r="G61" s="321"/>
      <c r="H61" s="321"/>
      <c r="I61" s="321"/>
      <c r="J61" s="321"/>
      <c r="K61" s="321"/>
      <c r="L61" s="321"/>
      <c r="M61" s="321"/>
      <c r="N61" s="323"/>
      <c r="O61" s="321"/>
      <c r="P61" s="321"/>
      <c r="Q61" s="321"/>
      <c r="R61" s="321"/>
      <c r="S61" s="321"/>
      <c r="T61" s="321"/>
      <c r="U61" s="322"/>
      <c r="V61" s="321"/>
      <c r="W61" s="321"/>
      <c r="X61" s="321"/>
      <c r="Y61" s="321"/>
      <c r="Z61" s="321"/>
      <c r="AA61" s="321"/>
      <c r="AB61" s="324"/>
      <c r="AC61" s="324"/>
      <c r="AD61" s="321"/>
      <c r="AE61" s="325"/>
      <c r="AF61" s="323"/>
      <c r="AG61" s="321"/>
      <c r="AH61" s="321"/>
      <c r="AI61" s="321"/>
      <c r="AJ61" s="321"/>
      <c r="AK61" s="321"/>
      <c r="AL61" s="321"/>
      <c r="AM61" s="148"/>
    </row>
    <row r="62" spans="2:39" ht="15" customHeight="1" x14ac:dyDescent="0.25">
      <c r="B62" s="321"/>
      <c r="C62" s="322"/>
      <c r="D62" s="323"/>
      <c r="E62" s="321"/>
      <c r="F62" s="321"/>
      <c r="G62" s="321"/>
      <c r="H62" s="321"/>
      <c r="I62" s="321"/>
      <c r="J62" s="321"/>
      <c r="K62" s="321"/>
      <c r="L62" s="321"/>
      <c r="M62" s="321"/>
      <c r="N62" s="323"/>
      <c r="O62" s="321"/>
      <c r="P62" s="321"/>
      <c r="Q62" s="321"/>
      <c r="R62" s="321"/>
      <c r="S62" s="321"/>
      <c r="T62" s="321"/>
      <c r="U62" s="322"/>
      <c r="V62" s="321"/>
      <c r="W62" s="321"/>
      <c r="X62" s="321"/>
      <c r="Y62" s="321"/>
      <c r="Z62" s="321"/>
      <c r="AA62" s="321"/>
      <c r="AB62" s="324"/>
      <c r="AC62" s="324"/>
      <c r="AD62" s="321"/>
      <c r="AE62" s="325"/>
      <c r="AF62" s="323"/>
      <c r="AG62" s="321"/>
      <c r="AH62" s="321"/>
      <c r="AI62" s="321"/>
      <c r="AJ62" s="321"/>
      <c r="AK62" s="321"/>
      <c r="AL62" s="321"/>
      <c r="AM62" s="148"/>
    </row>
    <row r="63" spans="2:39" ht="15" customHeight="1" x14ac:dyDescent="0.25">
      <c r="B63" s="321"/>
      <c r="C63" s="322"/>
      <c r="D63" s="323"/>
      <c r="E63" s="321"/>
      <c r="F63" s="321"/>
      <c r="G63" s="321"/>
      <c r="H63" s="321"/>
      <c r="I63" s="321"/>
      <c r="J63" s="321"/>
      <c r="K63" s="321"/>
      <c r="L63" s="321"/>
      <c r="M63" s="321"/>
      <c r="N63" s="323"/>
      <c r="O63" s="321"/>
      <c r="P63" s="321"/>
      <c r="Q63" s="321"/>
      <c r="R63" s="321"/>
      <c r="S63" s="321"/>
      <c r="T63" s="321"/>
      <c r="U63" s="322"/>
      <c r="V63" s="321"/>
      <c r="W63" s="321"/>
      <c r="X63" s="321"/>
      <c r="Y63" s="321"/>
      <c r="Z63" s="321"/>
      <c r="AA63" s="321"/>
      <c r="AB63" s="324"/>
      <c r="AC63" s="324"/>
      <c r="AD63" s="321"/>
      <c r="AE63" s="325"/>
      <c r="AF63" s="323"/>
      <c r="AG63" s="321"/>
      <c r="AH63" s="321"/>
      <c r="AI63" s="321"/>
      <c r="AJ63" s="321"/>
      <c r="AK63" s="321"/>
      <c r="AL63" s="321"/>
      <c r="AM63" s="148"/>
    </row>
    <row r="64" spans="2:39" ht="15" customHeight="1" x14ac:dyDescent="0.25">
      <c r="B64" s="321"/>
      <c r="C64" s="322"/>
      <c r="D64" s="323"/>
      <c r="E64" s="321"/>
      <c r="F64" s="321"/>
      <c r="G64" s="321"/>
      <c r="H64" s="321"/>
      <c r="I64" s="321"/>
      <c r="J64" s="321"/>
      <c r="K64" s="321"/>
      <c r="L64" s="321"/>
      <c r="M64" s="321"/>
      <c r="N64" s="323"/>
      <c r="O64" s="321"/>
      <c r="P64" s="321"/>
      <c r="Q64" s="321"/>
      <c r="R64" s="321"/>
      <c r="S64" s="321"/>
      <c r="T64" s="321"/>
      <c r="U64" s="322"/>
      <c r="V64" s="321"/>
      <c r="W64" s="321"/>
      <c r="X64" s="321"/>
      <c r="Y64" s="321"/>
      <c r="Z64" s="321"/>
      <c r="AA64" s="321"/>
      <c r="AB64" s="324"/>
      <c r="AC64" s="324"/>
      <c r="AD64" s="321"/>
      <c r="AE64" s="325"/>
      <c r="AF64" s="323"/>
      <c r="AG64" s="321"/>
      <c r="AH64" s="321"/>
      <c r="AI64" s="321"/>
      <c r="AJ64" s="321"/>
      <c r="AK64" s="321"/>
      <c r="AL64" s="321"/>
      <c r="AM64" s="148"/>
    </row>
    <row r="65" spans="2:39" ht="15" customHeight="1" x14ac:dyDescent="0.25">
      <c r="B65" s="321"/>
      <c r="C65" s="322"/>
      <c r="D65" s="323"/>
      <c r="E65" s="321"/>
      <c r="F65" s="321"/>
      <c r="G65" s="321"/>
      <c r="H65" s="321"/>
      <c r="I65" s="321"/>
      <c r="J65" s="321"/>
      <c r="K65" s="321"/>
      <c r="L65" s="321"/>
      <c r="M65" s="321"/>
      <c r="N65" s="323"/>
      <c r="O65" s="321"/>
      <c r="P65" s="321"/>
      <c r="Q65" s="321"/>
      <c r="R65" s="321"/>
      <c r="S65" s="321"/>
      <c r="T65" s="321"/>
      <c r="U65" s="322"/>
      <c r="V65" s="321"/>
      <c r="W65" s="321"/>
      <c r="X65" s="321"/>
      <c r="Y65" s="321"/>
      <c r="Z65" s="321"/>
      <c r="AA65" s="321"/>
      <c r="AB65" s="324"/>
      <c r="AC65" s="324"/>
      <c r="AD65" s="321"/>
      <c r="AE65" s="325"/>
      <c r="AF65" s="323"/>
      <c r="AG65" s="321"/>
      <c r="AH65" s="321"/>
      <c r="AI65" s="321"/>
      <c r="AJ65" s="321"/>
      <c r="AK65" s="321"/>
      <c r="AL65" s="321"/>
      <c r="AM65" s="148"/>
    </row>
    <row r="66" spans="2:39" ht="15" customHeight="1" x14ac:dyDescent="0.25">
      <c r="B66" s="321"/>
      <c r="C66" s="322"/>
      <c r="D66" s="323"/>
      <c r="E66" s="321"/>
      <c r="F66" s="321"/>
      <c r="G66" s="321"/>
      <c r="H66" s="321"/>
      <c r="I66" s="321"/>
      <c r="J66" s="321"/>
      <c r="K66" s="321"/>
      <c r="L66" s="321"/>
      <c r="M66" s="321"/>
      <c r="N66" s="323"/>
      <c r="O66" s="321"/>
      <c r="P66" s="321"/>
      <c r="Q66" s="321"/>
      <c r="R66" s="321"/>
      <c r="S66" s="321"/>
      <c r="T66" s="321"/>
      <c r="U66" s="322"/>
      <c r="V66" s="321"/>
      <c r="W66" s="321"/>
      <c r="X66" s="321"/>
      <c r="Y66" s="321"/>
      <c r="Z66" s="321"/>
      <c r="AA66" s="321"/>
      <c r="AB66" s="324"/>
      <c r="AC66" s="324"/>
      <c r="AD66" s="321"/>
      <c r="AE66" s="325"/>
      <c r="AF66" s="323"/>
      <c r="AG66" s="321"/>
      <c r="AH66" s="321"/>
      <c r="AI66" s="321"/>
      <c r="AJ66" s="321"/>
      <c r="AK66" s="321"/>
      <c r="AL66" s="321"/>
      <c r="AM66" s="148"/>
    </row>
    <row r="67" spans="2:39" ht="15" customHeight="1" x14ac:dyDescent="0.25">
      <c r="B67" s="321"/>
      <c r="C67" s="322"/>
      <c r="D67" s="323"/>
      <c r="E67" s="321"/>
      <c r="F67" s="321"/>
      <c r="G67" s="321"/>
      <c r="H67" s="321"/>
      <c r="I67" s="321"/>
      <c r="J67" s="321"/>
      <c r="K67" s="321"/>
      <c r="L67" s="321"/>
      <c r="M67" s="321"/>
      <c r="N67" s="323"/>
      <c r="O67" s="321"/>
      <c r="P67" s="321"/>
      <c r="Q67" s="321"/>
      <c r="R67" s="321"/>
      <c r="S67" s="321"/>
      <c r="T67" s="321"/>
      <c r="U67" s="322"/>
      <c r="V67" s="321"/>
      <c r="W67" s="321"/>
      <c r="X67" s="321"/>
      <c r="Y67" s="321"/>
      <c r="Z67" s="321"/>
      <c r="AA67" s="321"/>
      <c r="AB67" s="324"/>
      <c r="AC67" s="324"/>
      <c r="AD67" s="321"/>
      <c r="AE67" s="325"/>
      <c r="AF67" s="323"/>
      <c r="AG67" s="321"/>
      <c r="AH67" s="321"/>
      <c r="AI67" s="321"/>
      <c r="AJ67" s="321"/>
      <c r="AK67" s="321"/>
      <c r="AL67" s="321"/>
      <c r="AM67" s="148"/>
    </row>
    <row r="68" spans="2:39" ht="15" customHeight="1" x14ac:dyDescent="0.25">
      <c r="B68" s="321"/>
      <c r="C68" s="322"/>
      <c r="D68" s="323"/>
      <c r="E68" s="321"/>
      <c r="F68" s="321"/>
      <c r="G68" s="321"/>
      <c r="H68" s="321"/>
      <c r="I68" s="321"/>
      <c r="J68" s="321"/>
      <c r="K68" s="321"/>
      <c r="L68" s="321"/>
      <c r="M68" s="321"/>
      <c r="N68" s="323"/>
      <c r="O68" s="321"/>
      <c r="P68" s="321"/>
      <c r="Q68" s="321"/>
      <c r="R68" s="321"/>
      <c r="S68" s="321"/>
      <c r="T68" s="321"/>
      <c r="U68" s="322"/>
      <c r="V68" s="321"/>
      <c r="W68" s="321"/>
      <c r="X68" s="321"/>
      <c r="Y68" s="321"/>
      <c r="Z68" s="321"/>
      <c r="AA68" s="321"/>
      <c r="AB68" s="324"/>
      <c r="AC68" s="324"/>
      <c r="AD68" s="321"/>
      <c r="AE68" s="325"/>
      <c r="AF68" s="323"/>
      <c r="AG68" s="321"/>
      <c r="AH68" s="321"/>
      <c r="AI68" s="321"/>
      <c r="AJ68" s="321"/>
      <c r="AK68" s="321"/>
      <c r="AL68" s="321"/>
      <c r="AM68" s="148"/>
    </row>
    <row r="69" spans="2:39" ht="15" customHeight="1" x14ac:dyDescent="0.25">
      <c r="B69" s="321"/>
      <c r="C69" s="322"/>
      <c r="D69" s="323"/>
      <c r="E69" s="321"/>
      <c r="F69" s="321"/>
      <c r="G69" s="321"/>
      <c r="H69" s="321"/>
      <c r="I69" s="321"/>
      <c r="J69" s="321"/>
      <c r="K69" s="321"/>
      <c r="L69" s="321"/>
      <c r="M69" s="321"/>
      <c r="N69" s="323"/>
      <c r="O69" s="321"/>
      <c r="P69" s="321"/>
      <c r="Q69" s="321"/>
      <c r="R69" s="321"/>
      <c r="S69" s="321"/>
      <c r="T69" s="321"/>
      <c r="U69" s="322"/>
      <c r="V69" s="321"/>
      <c r="W69" s="321"/>
      <c r="X69" s="321"/>
      <c r="Y69" s="321"/>
      <c r="Z69" s="321"/>
      <c r="AA69" s="321"/>
      <c r="AB69" s="324"/>
      <c r="AC69" s="324"/>
      <c r="AD69" s="321"/>
      <c r="AE69" s="325"/>
      <c r="AF69" s="323"/>
      <c r="AG69" s="321"/>
      <c r="AH69" s="321"/>
      <c r="AI69" s="321"/>
      <c r="AJ69" s="321"/>
      <c r="AK69" s="321"/>
      <c r="AL69" s="321"/>
      <c r="AM69" s="148"/>
    </row>
    <row r="70" spans="2:39" ht="15" customHeight="1" x14ac:dyDescent="0.25">
      <c r="B70" s="321"/>
      <c r="C70" s="322"/>
      <c r="D70" s="323"/>
      <c r="E70" s="321"/>
      <c r="F70" s="321"/>
      <c r="G70" s="321"/>
      <c r="H70" s="321"/>
      <c r="I70" s="321"/>
      <c r="J70" s="321"/>
      <c r="K70" s="321"/>
      <c r="L70" s="321"/>
      <c r="M70" s="321"/>
      <c r="N70" s="323"/>
      <c r="O70" s="321"/>
      <c r="P70" s="321"/>
      <c r="Q70" s="321"/>
      <c r="R70" s="321"/>
      <c r="S70" s="321"/>
      <c r="T70" s="321"/>
      <c r="U70" s="322"/>
      <c r="V70" s="321"/>
      <c r="W70" s="321"/>
      <c r="X70" s="321"/>
      <c r="Y70" s="321"/>
      <c r="Z70" s="321"/>
      <c r="AA70" s="321"/>
      <c r="AB70" s="324"/>
      <c r="AC70" s="324"/>
      <c r="AD70" s="321"/>
      <c r="AE70" s="325"/>
      <c r="AF70" s="323"/>
      <c r="AG70" s="321"/>
      <c r="AH70" s="321"/>
      <c r="AI70" s="321"/>
      <c r="AJ70" s="321"/>
      <c r="AK70" s="321"/>
      <c r="AL70" s="321"/>
      <c r="AM70" s="148"/>
    </row>
    <row r="71" spans="2:39" ht="15" customHeight="1" x14ac:dyDescent="0.25">
      <c r="B71" s="321"/>
      <c r="C71" s="322"/>
      <c r="D71" s="323"/>
      <c r="E71" s="321"/>
      <c r="F71" s="321"/>
      <c r="G71" s="321"/>
      <c r="H71" s="321"/>
      <c r="I71" s="321"/>
      <c r="J71" s="321"/>
      <c r="K71" s="321"/>
      <c r="L71" s="321"/>
      <c r="M71" s="321"/>
      <c r="N71" s="323"/>
      <c r="O71" s="321"/>
      <c r="P71" s="321"/>
      <c r="Q71" s="321"/>
      <c r="R71" s="321"/>
      <c r="S71" s="321"/>
      <c r="T71" s="321"/>
      <c r="U71" s="322"/>
      <c r="V71" s="321"/>
      <c r="W71" s="321"/>
      <c r="X71" s="321"/>
      <c r="Y71" s="321"/>
      <c r="Z71" s="321"/>
      <c r="AA71" s="321"/>
      <c r="AB71" s="324"/>
      <c r="AC71" s="324"/>
      <c r="AD71" s="321"/>
      <c r="AE71" s="325"/>
      <c r="AF71" s="323"/>
      <c r="AG71" s="321"/>
      <c r="AH71" s="321"/>
      <c r="AI71" s="321"/>
      <c r="AJ71" s="321"/>
      <c r="AK71" s="321"/>
      <c r="AL71" s="321"/>
      <c r="AM71" s="148"/>
    </row>
    <row r="72" spans="2:39" ht="15" customHeight="1" x14ac:dyDescent="0.25">
      <c r="B72" s="321"/>
      <c r="C72" s="322"/>
      <c r="D72" s="323"/>
      <c r="E72" s="321"/>
      <c r="F72" s="321"/>
      <c r="G72" s="321"/>
      <c r="H72" s="321"/>
      <c r="I72" s="321"/>
      <c r="J72" s="321"/>
      <c r="K72" s="321"/>
      <c r="L72" s="321"/>
      <c r="M72" s="321"/>
      <c r="N72" s="323"/>
      <c r="O72" s="321"/>
      <c r="P72" s="321"/>
      <c r="Q72" s="321"/>
      <c r="R72" s="321"/>
      <c r="S72" s="321"/>
      <c r="T72" s="321"/>
      <c r="U72" s="322"/>
      <c r="V72" s="321"/>
      <c r="W72" s="321"/>
      <c r="X72" s="321"/>
      <c r="Y72" s="321"/>
      <c r="Z72" s="321"/>
      <c r="AA72" s="321"/>
      <c r="AB72" s="324"/>
      <c r="AC72" s="324"/>
      <c r="AD72" s="321"/>
      <c r="AE72" s="325"/>
      <c r="AF72" s="323"/>
      <c r="AG72" s="321"/>
      <c r="AH72" s="321"/>
      <c r="AI72" s="321"/>
      <c r="AJ72" s="321"/>
      <c r="AK72" s="321"/>
      <c r="AL72" s="321"/>
      <c r="AM72" s="148"/>
    </row>
    <row r="73" spans="2:39" ht="15" customHeight="1" x14ac:dyDescent="0.25">
      <c r="B73" s="321"/>
      <c r="C73" s="322"/>
      <c r="D73" s="323"/>
      <c r="E73" s="321"/>
      <c r="F73" s="321"/>
      <c r="G73" s="321"/>
      <c r="H73" s="321"/>
      <c r="I73" s="321"/>
      <c r="J73" s="321"/>
      <c r="K73" s="321"/>
      <c r="L73" s="321"/>
      <c r="M73" s="321"/>
      <c r="N73" s="323"/>
      <c r="O73" s="321"/>
      <c r="P73" s="321"/>
      <c r="Q73" s="321"/>
      <c r="R73" s="321"/>
      <c r="S73" s="321"/>
      <c r="T73" s="321"/>
      <c r="U73" s="322"/>
      <c r="V73" s="321"/>
      <c r="W73" s="321"/>
      <c r="X73" s="321"/>
      <c r="Y73" s="321"/>
      <c r="Z73" s="321"/>
      <c r="AA73" s="321"/>
      <c r="AB73" s="324"/>
      <c r="AC73" s="324"/>
      <c r="AD73" s="321"/>
      <c r="AE73" s="325"/>
      <c r="AF73" s="323"/>
      <c r="AG73" s="321"/>
      <c r="AH73" s="321"/>
      <c r="AI73" s="321"/>
      <c r="AJ73" s="321"/>
      <c r="AK73" s="321"/>
      <c r="AL73" s="321"/>
      <c r="AM73" s="148"/>
    </row>
    <row r="74" spans="2:39" ht="15" customHeight="1" x14ac:dyDescent="0.25">
      <c r="B74" s="321"/>
      <c r="C74" s="322"/>
      <c r="D74" s="323"/>
      <c r="E74" s="321"/>
      <c r="F74" s="321"/>
      <c r="G74" s="321"/>
      <c r="H74" s="321"/>
      <c r="I74" s="321"/>
      <c r="J74" s="321"/>
      <c r="K74" s="321"/>
      <c r="L74" s="321"/>
      <c r="M74" s="321"/>
      <c r="N74" s="323"/>
      <c r="O74" s="321"/>
      <c r="P74" s="321"/>
      <c r="Q74" s="321"/>
      <c r="R74" s="321"/>
      <c r="S74" s="321"/>
      <c r="T74" s="321"/>
      <c r="U74" s="322"/>
      <c r="V74" s="321"/>
      <c r="W74" s="321"/>
      <c r="X74" s="321"/>
      <c r="Y74" s="321"/>
      <c r="Z74" s="321"/>
      <c r="AA74" s="321"/>
      <c r="AB74" s="324"/>
      <c r="AC74" s="324"/>
      <c r="AD74" s="321"/>
      <c r="AE74" s="325"/>
      <c r="AF74" s="323"/>
      <c r="AG74" s="321"/>
      <c r="AH74" s="321"/>
      <c r="AI74" s="321"/>
      <c r="AJ74" s="321"/>
      <c r="AK74" s="321"/>
      <c r="AL74" s="321"/>
      <c r="AM74" s="148"/>
    </row>
    <row r="75" spans="2:39" ht="15" customHeight="1" x14ac:dyDescent="0.25">
      <c r="B75" s="321"/>
      <c r="C75" s="322"/>
      <c r="D75" s="323"/>
      <c r="E75" s="321"/>
      <c r="F75" s="321"/>
      <c r="G75" s="321"/>
      <c r="H75" s="321"/>
      <c r="I75" s="321"/>
      <c r="J75" s="321"/>
      <c r="K75" s="321"/>
      <c r="L75" s="321"/>
      <c r="M75" s="321"/>
      <c r="N75" s="323"/>
      <c r="O75" s="321"/>
      <c r="P75" s="321"/>
      <c r="Q75" s="321"/>
      <c r="R75" s="321"/>
      <c r="S75" s="321"/>
      <c r="T75" s="321"/>
      <c r="U75" s="322"/>
      <c r="V75" s="321"/>
      <c r="W75" s="321"/>
      <c r="X75" s="321"/>
      <c r="Y75" s="321"/>
      <c r="Z75" s="321"/>
      <c r="AA75" s="321"/>
      <c r="AB75" s="324"/>
      <c r="AC75" s="324"/>
      <c r="AD75" s="321"/>
      <c r="AE75" s="325"/>
      <c r="AF75" s="323"/>
      <c r="AG75" s="321"/>
      <c r="AH75" s="321"/>
      <c r="AI75" s="321"/>
      <c r="AJ75" s="321"/>
      <c r="AK75" s="321"/>
      <c r="AL75" s="321"/>
      <c r="AM75" s="148"/>
    </row>
    <row r="76" spans="2:39" ht="15" customHeight="1" x14ac:dyDescent="0.25">
      <c r="B76" s="321"/>
      <c r="C76" s="322"/>
      <c r="D76" s="323"/>
      <c r="E76" s="321"/>
      <c r="F76" s="321"/>
      <c r="G76" s="321"/>
      <c r="H76" s="321"/>
      <c r="I76" s="321"/>
      <c r="J76" s="321"/>
      <c r="K76" s="321"/>
      <c r="L76" s="321"/>
      <c r="M76" s="321"/>
      <c r="N76" s="323"/>
      <c r="O76" s="321"/>
      <c r="P76" s="321"/>
      <c r="Q76" s="321"/>
      <c r="R76" s="321"/>
      <c r="S76" s="321"/>
      <c r="T76" s="321"/>
      <c r="U76" s="322"/>
      <c r="V76" s="321"/>
      <c r="W76" s="321"/>
      <c r="X76" s="321"/>
      <c r="Y76" s="321"/>
      <c r="Z76" s="321"/>
      <c r="AA76" s="321"/>
      <c r="AB76" s="324"/>
      <c r="AC76" s="324"/>
      <c r="AD76" s="321"/>
      <c r="AE76" s="325"/>
      <c r="AF76" s="323"/>
      <c r="AG76" s="321"/>
      <c r="AH76" s="321"/>
      <c r="AI76" s="321"/>
      <c r="AJ76" s="321"/>
      <c r="AK76" s="321"/>
      <c r="AL76" s="321"/>
      <c r="AM76" s="148"/>
    </row>
    <row r="77" spans="2:39" ht="15" customHeight="1" x14ac:dyDescent="0.25">
      <c r="B77" s="321"/>
      <c r="C77" s="322"/>
      <c r="D77" s="323"/>
      <c r="E77" s="321"/>
      <c r="F77" s="321"/>
      <c r="G77" s="321"/>
      <c r="H77" s="321"/>
      <c r="I77" s="321"/>
      <c r="J77" s="321"/>
      <c r="K77" s="321"/>
      <c r="L77" s="321"/>
      <c r="M77" s="321"/>
      <c r="N77" s="323"/>
      <c r="O77" s="321"/>
      <c r="P77" s="321"/>
      <c r="Q77" s="321"/>
      <c r="R77" s="321"/>
      <c r="S77" s="321"/>
      <c r="T77" s="321"/>
      <c r="U77" s="322"/>
      <c r="V77" s="321"/>
      <c r="W77" s="321"/>
      <c r="X77" s="321"/>
      <c r="Y77" s="321"/>
      <c r="Z77" s="321"/>
      <c r="AA77" s="321"/>
      <c r="AB77" s="324"/>
      <c r="AC77" s="324"/>
      <c r="AD77" s="321"/>
      <c r="AE77" s="325"/>
      <c r="AF77" s="323"/>
      <c r="AG77" s="321"/>
      <c r="AH77" s="321"/>
      <c r="AI77" s="321"/>
      <c r="AJ77" s="321"/>
      <c r="AK77" s="321"/>
      <c r="AL77" s="321"/>
      <c r="AM77" s="148"/>
    </row>
    <row r="78" spans="2:39" ht="15" customHeight="1" x14ac:dyDescent="0.25">
      <c r="B78" s="321"/>
      <c r="C78" s="322"/>
      <c r="D78" s="323"/>
      <c r="E78" s="321"/>
      <c r="F78" s="321"/>
      <c r="G78" s="321"/>
      <c r="H78" s="321"/>
      <c r="I78" s="321"/>
      <c r="J78" s="321"/>
      <c r="K78" s="321"/>
      <c r="L78" s="321"/>
      <c r="M78" s="321"/>
      <c r="N78" s="323"/>
      <c r="O78" s="321"/>
      <c r="P78" s="321"/>
      <c r="Q78" s="321"/>
      <c r="R78" s="321"/>
      <c r="S78" s="321"/>
      <c r="T78" s="321"/>
      <c r="U78" s="322"/>
      <c r="V78" s="321"/>
      <c r="W78" s="321"/>
      <c r="X78" s="321"/>
      <c r="Y78" s="321"/>
      <c r="Z78" s="321"/>
      <c r="AA78" s="321"/>
      <c r="AB78" s="324"/>
      <c r="AC78" s="324"/>
      <c r="AD78" s="321"/>
      <c r="AE78" s="325"/>
      <c r="AF78" s="323"/>
      <c r="AG78" s="321"/>
      <c r="AH78" s="321"/>
      <c r="AI78" s="321"/>
      <c r="AJ78" s="321"/>
      <c r="AK78" s="321"/>
      <c r="AL78" s="321"/>
      <c r="AM78" s="148"/>
    </row>
    <row r="79" spans="2:39" ht="15" customHeight="1" x14ac:dyDescent="0.25">
      <c r="B79" s="321"/>
      <c r="C79" s="322"/>
      <c r="D79" s="323"/>
      <c r="E79" s="321"/>
      <c r="F79" s="321"/>
      <c r="G79" s="321"/>
      <c r="H79" s="321"/>
      <c r="I79" s="321"/>
      <c r="J79" s="321"/>
      <c r="K79" s="321"/>
      <c r="L79" s="321"/>
      <c r="M79" s="321"/>
      <c r="N79" s="323"/>
      <c r="O79" s="321"/>
      <c r="P79" s="321"/>
      <c r="Q79" s="321"/>
      <c r="R79" s="321"/>
      <c r="S79" s="321"/>
      <c r="T79" s="321"/>
      <c r="U79" s="322"/>
      <c r="V79" s="321"/>
      <c r="W79" s="321"/>
      <c r="X79" s="321"/>
      <c r="Y79" s="321"/>
      <c r="Z79" s="321"/>
      <c r="AA79" s="321"/>
      <c r="AB79" s="324"/>
      <c r="AC79" s="324"/>
      <c r="AD79" s="321"/>
      <c r="AE79" s="325"/>
      <c r="AF79" s="323"/>
      <c r="AG79" s="321"/>
      <c r="AH79" s="321"/>
      <c r="AI79" s="321"/>
      <c r="AJ79" s="321"/>
      <c r="AK79" s="321"/>
      <c r="AL79" s="321"/>
      <c r="AM79" s="148"/>
    </row>
    <row r="80" spans="2:39" ht="15" customHeight="1" x14ac:dyDescent="0.25">
      <c r="B80" s="321"/>
      <c r="C80" s="322"/>
      <c r="D80" s="323"/>
      <c r="E80" s="321"/>
      <c r="F80" s="321"/>
      <c r="G80" s="321"/>
      <c r="H80" s="321"/>
      <c r="I80" s="321"/>
      <c r="J80" s="321"/>
      <c r="K80" s="321"/>
      <c r="L80" s="321"/>
      <c r="M80" s="321"/>
      <c r="N80" s="323"/>
      <c r="O80" s="321"/>
      <c r="P80" s="321"/>
      <c r="Q80" s="321"/>
      <c r="R80" s="321"/>
      <c r="S80" s="321"/>
      <c r="T80" s="321"/>
      <c r="U80" s="322"/>
      <c r="V80" s="321"/>
      <c r="W80" s="321"/>
      <c r="X80" s="321"/>
      <c r="Y80" s="321"/>
      <c r="Z80" s="321"/>
      <c r="AA80" s="321"/>
      <c r="AB80" s="324"/>
      <c r="AC80" s="324"/>
      <c r="AD80" s="321"/>
      <c r="AE80" s="325"/>
      <c r="AF80" s="323"/>
      <c r="AG80" s="321"/>
      <c r="AH80" s="321"/>
      <c r="AI80" s="321"/>
      <c r="AJ80" s="321"/>
      <c r="AK80" s="321"/>
      <c r="AL80" s="321"/>
      <c r="AM80" s="148"/>
    </row>
    <row r="81" spans="2:39" ht="15" customHeight="1" x14ac:dyDescent="0.25">
      <c r="B81" s="321"/>
      <c r="C81" s="322"/>
      <c r="D81" s="323"/>
      <c r="E81" s="321"/>
      <c r="F81" s="321"/>
      <c r="G81" s="321"/>
      <c r="H81" s="321"/>
      <c r="I81" s="321"/>
      <c r="J81" s="321"/>
      <c r="K81" s="321"/>
      <c r="L81" s="321"/>
      <c r="M81" s="321"/>
      <c r="N81" s="323"/>
      <c r="O81" s="321"/>
      <c r="P81" s="321"/>
      <c r="Q81" s="321"/>
      <c r="R81" s="321"/>
      <c r="S81" s="321"/>
      <c r="T81" s="321"/>
      <c r="U81" s="322"/>
      <c r="V81" s="321"/>
      <c r="W81" s="321"/>
      <c r="X81" s="321"/>
      <c r="Y81" s="321"/>
      <c r="Z81" s="321"/>
      <c r="AA81" s="321"/>
      <c r="AB81" s="324"/>
      <c r="AC81" s="324"/>
      <c r="AD81" s="321"/>
      <c r="AE81" s="325"/>
      <c r="AF81" s="323"/>
      <c r="AG81" s="321"/>
      <c r="AH81" s="321"/>
      <c r="AI81" s="321"/>
      <c r="AJ81" s="321"/>
      <c r="AK81" s="321"/>
      <c r="AL81" s="321"/>
      <c r="AM81" s="148"/>
    </row>
    <row r="82" spans="2:39" ht="15" customHeight="1" x14ac:dyDescent="0.25">
      <c r="B82" s="321"/>
      <c r="C82" s="322"/>
      <c r="D82" s="323"/>
      <c r="E82" s="321"/>
      <c r="F82" s="321"/>
      <c r="G82" s="321"/>
      <c r="H82" s="321"/>
      <c r="I82" s="321"/>
      <c r="J82" s="321"/>
      <c r="K82" s="321"/>
      <c r="L82" s="321"/>
      <c r="M82" s="321"/>
      <c r="N82" s="323"/>
      <c r="O82" s="321"/>
      <c r="P82" s="321"/>
      <c r="Q82" s="321"/>
      <c r="R82" s="321"/>
      <c r="S82" s="321"/>
      <c r="T82" s="321"/>
      <c r="U82" s="322"/>
      <c r="V82" s="321"/>
      <c r="W82" s="321"/>
      <c r="X82" s="321"/>
      <c r="Y82" s="321"/>
      <c r="Z82" s="321"/>
      <c r="AA82" s="321"/>
      <c r="AB82" s="324"/>
      <c r="AC82" s="324"/>
      <c r="AD82" s="321"/>
      <c r="AE82" s="325"/>
      <c r="AF82" s="323"/>
      <c r="AG82" s="321"/>
      <c r="AH82" s="321"/>
      <c r="AI82" s="321"/>
      <c r="AJ82" s="321"/>
      <c r="AK82" s="321"/>
      <c r="AL82" s="321"/>
      <c r="AM82" s="148"/>
    </row>
    <row r="83" spans="2:39" ht="15" customHeight="1" x14ac:dyDescent="0.25">
      <c r="B83" s="321"/>
      <c r="C83" s="322"/>
      <c r="D83" s="323"/>
      <c r="E83" s="321"/>
      <c r="F83" s="321"/>
      <c r="G83" s="321"/>
      <c r="H83" s="321"/>
      <c r="I83" s="321"/>
      <c r="J83" s="321"/>
      <c r="K83" s="321"/>
      <c r="L83" s="321"/>
      <c r="M83" s="321"/>
      <c r="N83" s="323"/>
      <c r="O83" s="321"/>
      <c r="P83" s="321"/>
      <c r="Q83" s="321"/>
      <c r="R83" s="321"/>
      <c r="S83" s="321"/>
      <c r="T83" s="321"/>
      <c r="U83" s="322"/>
      <c r="V83" s="321"/>
      <c r="W83" s="321"/>
      <c r="X83" s="321"/>
      <c r="Y83" s="321"/>
      <c r="Z83" s="321"/>
      <c r="AA83" s="321"/>
      <c r="AB83" s="324"/>
      <c r="AC83" s="324"/>
      <c r="AD83" s="321"/>
      <c r="AE83" s="325"/>
      <c r="AF83" s="323"/>
      <c r="AG83" s="321"/>
      <c r="AH83" s="321"/>
      <c r="AI83" s="321"/>
      <c r="AJ83" s="321"/>
      <c r="AK83" s="321"/>
      <c r="AL83" s="321"/>
      <c r="AM83" s="148"/>
    </row>
    <row r="84" spans="2:39" ht="15" customHeight="1" x14ac:dyDescent="0.25">
      <c r="B84" s="321"/>
      <c r="C84" s="322"/>
      <c r="D84" s="323"/>
      <c r="E84" s="321"/>
      <c r="F84" s="321"/>
      <c r="G84" s="321"/>
      <c r="H84" s="321"/>
      <c r="I84" s="321"/>
      <c r="J84" s="321"/>
      <c r="K84" s="321"/>
      <c r="L84" s="321"/>
      <c r="M84" s="321"/>
      <c r="N84" s="323"/>
      <c r="O84" s="321"/>
      <c r="P84" s="321"/>
      <c r="Q84" s="321"/>
      <c r="R84" s="321"/>
      <c r="S84" s="321"/>
      <c r="T84" s="321"/>
      <c r="U84" s="322"/>
      <c r="V84" s="321"/>
      <c r="W84" s="321"/>
      <c r="X84" s="321"/>
      <c r="Y84" s="321"/>
      <c r="Z84" s="321"/>
      <c r="AA84" s="321"/>
      <c r="AB84" s="324"/>
      <c r="AC84" s="324"/>
      <c r="AD84" s="321"/>
      <c r="AE84" s="325"/>
      <c r="AF84" s="323"/>
      <c r="AG84" s="321"/>
      <c r="AH84" s="321"/>
      <c r="AI84" s="321"/>
      <c r="AJ84" s="321"/>
      <c r="AK84" s="321"/>
      <c r="AL84" s="321"/>
      <c r="AM84" s="148"/>
    </row>
    <row r="85" spans="2:39" ht="15" customHeight="1" x14ac:dyDescent="0.25">
      <c r="B85" s="321"/>
      <c r="C85" s="322"/>
      <c r="D85" s="323"/>
      <c r="E85" s="321"/>
      <c r="F85" s="321"/>
      <c r="G85" s="321"/>
      <c r="H85" s="321"/>
      <c r="I85" s="321"/>
      <c r="J85" s="321"/>
      <c r="K85" s="321"/>
      <c r="L85" s="321"/>
      <c r="M85" s="321"/>
      <c r="N85" s="323"/>
      <c r="O85" s="321"/>
      <c r="P85" s="321"/>
      <c r="Q85" s="321"/>
      <c r="R85" s="321"/>
      <c r="S85" s="321"/>
      <c r="T85" s="321"/>
      <c r="U85" s="322"/>
      <c r="V85" s="321"/>
      <c r="W85" s="321"/>
      <c r="X85" s="321"/>
      <c r="Y85" s="321"/>
      <c r="Z85" s="321"/>
      <c r="AA85" s="321"/>
      <c r="AB85" s="324"/>
      <c r="AC85" s="324"/>
      <c r="AD85" s="321"/>
      <c r="AE85" s="325"/>
      <c r="AF85" s="323"/>
      <c r="AG85" s="321"/>
      <c r="AH85" s="321"/>
      <c r="AI85" s="321"/>
      <c r="AJ85" s="321"/>
      <c r="AK85" s="321"/>
      <c r="AL85" s="321"/>
      <c r="AM85" s="148"/>
    </row>
    <row r="86" spans="2:39" ht="15" customHeight="1" x14ac:dyDescent="0.25">
      <c r="B86" s="321"/>
      <c r="C86" s="322"/>
      <c r="D86" s="323"/>
      <c r="E86" s="321"/>
      <c r="F86" s="321"/>
      <c r="G86" s="321"/>
      <c r="H86" s="321"/>
      <c r="I86" s="321"/>
      <c r="J86" s="321"/>
      <c r="K86" s="321"/>
      <c r="L86" s="321"/>
      <c r="M86" s="321"/>
      <c r="N86" s="323"/>
      <c r="O86" s="321"/>
      <c r="P86" s="321"/>
      <c r="Q86" s="321"/>
      <c r="R86" s="321"/>
      <c r="S86" s="321"/>
      <c r="T86" s="321"/>
      <c r="U86" s="322"/>
      <c r="V86" s="321"/>
      <c r="W86" s="321"/>
      <c r="X86" s="321"/>
      <c r="Y86" s="321"/>
      <c r="Z86" s="321"/>
      <c r="AA86" s="321"/>
      <c r="AB86" s="324"/>
      <c r="AC86" s="324"/>
      <c r="AD86" s="321"/>
      <c r="AE86" s="325"/>
      <c r="AF86" s="323"/>
      <c r="AG86" s="321"/>
      <c r="AH86" s="321"/>
      <c r="AI86" s="321"/>
      <c r="AJ86" s="321"/>
      <c r="AK86" s="321"/>
      <c r="AL86" s="321"/>
      <c r="AM86" s="148"/>
    </row>
    <row r="87" spans="2:39" ht="15" customHeight="1" x14ac:dyDescent="0.25">
      <c r="B87" s="321"/>
      <c r="C87" s="322"/>
      <c r="D87" s="323"/>
      <c r="E87" s="321"/>
      <c r="F87" s="321"/>
      <c r="G87" s="321"/>
      <c r="H87" s="321"/>
      <c r="I87" s="321"/>
      <c r="J87" s="321"/>
      <c r="K87" s="321"/>
      <c r="L87" s="321"/>
      <c r="M87" s="321"/>
      <c r="N87" s="323"/>
      <c r="O87" s="321"/>
      <c r="P87" s="321"/>
      <c r="Q87" s="321"/>
      <c r="R87" s="321"/>
      <c r="S87" s="321"/>
      <c r="T87" s="321"/>
      <c r="U87" s="322"/>
      <c r="V87" s="321"/>
      <c r="W87" s="321"/>
      <c r="X87" s="321"/>
      <c r="Y87" s="321"/>
      <c r="Z87" s="321"/>
      <c r="AA87" s="321"/>
      <c r="AB87" s="324"/>
      <c r="AC87" s="324"/>
      <c r="AD87" s="321"/>
      <c r="AE87" s="325"/>
      <c r="AF87" s="323"/>
      <c r="AG87" s="321"/>
      <c r="AH87" s="321"/>
      <c r="AI87" s="321"/>
      <c r="AJ87" s="321"/>
      <c r="AK87" s="321"/>
      <c r="AL87" s="321"/>
      <c r="AM87" s="148"/>
    </row>
    <row r="88" spans="2:39" ht="15" customHeight="1" x14ac:dyDescent="0.25">
      <c r="B88" s="321"/>
      <c r="C88" s="322"/>
      <c r="D88" s="323"/>
      <c r="E88" s="321"/>
      <c r="F88" s="321"/>
      <c r="G88" s="321"/>
      <c r="H88" s="321"/>
      <c r="I88" s="321"/>
      <c r="J88" s="321"/>
      <c r="K88" s="321"/>
      <c r="L88" s="321"/>
      <c r="M88" s="321"/>
      <c r="N88" s="323"/>
      <c r="O88" s="321"/>
      <c r="P88" s="321"/>
      <c r="Q88" s="321"/>
      <c r="R88" s="321"/>
      <c r="S88" s="321"/>
      <c r="T88" s="321"/>
      <c r="U88" s="322"/>
      <c r="V88" s="321"/>
      <c r="W88" s="321"/>
      <c r="X88" s="321"/>
      <c r="Y88" s="321"/>
      <c r="Z88" s="321"/>
      <c r="AA88" s="321"/>
      <c r="AB88" s="324"/>
      <c r="AC88" s="324"/>
      <c r="AD88" s="321"/>
      <c r="AE88" s="325"/>
      <c r="AF88" s="323"/>
      <c r="AG88" s="321"/>
      <c r="AH88" s="321"/>
      <c r="AI88" s="321"/>
      <c r="AJ88" s="321"/>
      <c r="AK88" s="321"/>
      <c r="AL88" s="321"/>
      <c r="AM88" s="148"/>
    </row>
    <row r="89" spans="2:39" ht="15" customHeight="1" x14ac:dyDescent="0.25">
      <c r="B89" s="321"/>
      <c r="C89" s="322"/>
      <c r="D89" s="323"/>
      <c r="E89" s="321"/>
      <c r="F89" s="321"/>
      <c r="G89" s="321"/>
      <c r="H89" s="321"/>
      <c r="I89" s="321"/>
      <c r="J89" s="321"/>
      <c r="K89" s="321"/>
      <c r="L89" s="321"/>
      <c r="M89" s="321"/>
      <c r="N89" s="323"/>
      <c r="O89" s="321"/>
      <c r="P89" s="321"/>
      <c r="Q89" s="321"/>
      <c r="R89" s="321"/>
      <c r="S89" s="321"/>
      <c r="T89" s="321"/>
      <c r="U89" s="322"/>
      <c r="V89" s="321"/>
      <c r="W89" s="321"/>
      <c r="X89" s="321"/>
      <c r="Y89" s="321"/>
      <c r="Z89" s="321"/>
      <c r="AA89" s="321"/>
      <c r="AB89" s="324"/>
      <c r="AC89" s="324"/>
      <c r="AD89" s="321"/>
      <c r="AE89" s="325"/>
      <c r="AF89" s="323"/>
      <c r="AG89" s="321"/>
      <c r="AH89" s="321"/>
      <c r="AI89" s="321"/>
      <c r="AJ89" s="321"/>
      <c r="AK89" s="321"/>
      <c r="AL89" s="321"/>
      <c r="AM89" s="148"/>
    </row>
    <row r="90" spans="2:39" ht="15" customHeight="1" x14ac:dyDescent="0.25">
      <c r="B90" s="321"/>
      <c r="C90" s="322"/>
      <c r="D90" s="323"/>
      <c r="E90" s="321"/>
      <c r="F90" s="321"/>
      <c r="G90" s="321"/>
      <c r="H90" s="321"/>
      <c r="I90" s="321"/>
      <c r="J90" s="321"/>
      <c r="K90" s="321"/>
      <c r="L90" s="321"/>
      <c r="M90" s="321"/>
      <c r="N90" s="323"/>
      <c r="O90" s="321"/>
      <c r="P90" s="321"/>
      <c r="Q90" s="321"/>
      <c r="R90" s="321"/>
      <c r="S90" s="321"/>
      <c r="T90" s="321"/>
      <c r="U90" s="322"/>
      <c r="V90" s="321"/>
      <c r="W90" s="321"/>
      <c r="X90" s="321"/>
      <c r="Y90" s="321"/>
      <c r="Z90" s="321"/>
      <c r="AA90" s="321"/>
      <c r="AB90" s="324"/>
      <c r="AC90" s="324"/>
      <c r="AD90" s="321"/>
      <c r="AE90" s="325"/>
      <c r="AF90" s="323"/>
      <c r="AG90" s="321"/>
      <c r="AH90" s="321"/>
      <c r="AI90" s="321"/>
      <c r="AJ90" s="321"/>
      <c r="AK90" s="321"/>
      <c r="AL90" s="321"/>
      <c r="AM90" s="148"/>
    </row>
    <row r="91" spans="2:39" ht="15" customHeight="1" x14ac:dyDescent="0.25">
      <c r="B91" s="321"/>
      <c r="C91" s="322"/>
      <c r="D91" s="323"/>
      <c r="E91" s="321"/>
      <c r="F91" s="321"/>
      <c r="G91" s="321"/>
      <c r="H91" s="321"/>
      <c r="I91" s="321"/>
      <c r="J91" s="321"/>
      <c r="K91" s="321"/>
      <c r="L91" s="321"/>
      <c r="M91" s="321"/>
      <c r="N91" s="323"/>
      <c r="O91" s="321"/>
      <c r="P91" s="321"/>
      <c r="Q91" s="321"/>
      <c r="R91" s="321"/>
      <c r="S91" s="321"/>
      <c r="T91" s="321"/>
      <c r="U91" s="322"/>
      <c r="V91" s="321"/>
      <c r="W91" s="321"/>
      <c r="X91" s="321"/>
      <c r="Y91" s="321"/>
      <c r="Z91" s="321"/>
      <c r="AA91" s="321"/>
      <c r="AB91" s="324"/>
      <c r="AC91" s="324"/>
      <c r="AD91" s="321"/>
      <c r="AE91" s="325"/>
      <c r="AF91" s="323"/>
      <c r="AG91" s="321"/>
      <c r="AH91" s="321"/>
      <c r="AI91" s="321"/>
      <c r="AJ91" s="321"/>
      <c r="AK91" s="321"/>
      <c r="AL91" s="321"/>
      <c r="AM91" s="148"/>
    </row>
    <row r="92" spans="2:39" ht="15" customHeight="1" x14ac:dyDescent="0.25">
      <c r="B92" s="321"/>
      <c r="C92" s="322"/>
      <c r="D92" s="323"/>
      <c r="E92" s="321"/>
      <c r="F92" s="321"/>
      <c r="G92" s="321"/>
      <c r="H92" s="321"/>
      <c r="I92" s="321"/>
      <c r="J92" s="321"/>
      <c r="K92" s="321"/>
      <c r="L92" s="321"/>
      <c r="M92" s="321"/>
      <c r="N92" s="323"/>
      <c r="O92" s="321"/>
      <c r="P92" s="321"/>
      <c r="Q92" s="321"/>
      <c r="R92" s="321"/>
      <c r="S92" s="321"/>
      <c r="T92" s="321"/>
      <c r="U92" s="322"/>
      <c r="V92" s="321"/>
      <c r="W92" s="321"/>
      <c r="X92" s="321"/>
      <c r="Y92" s="321"/>
      <c r="Z92" s="321"/>
      <c r="AA92" s="321"/>
      <c r="AB92" s="324"/>
      <c r="AC92" s="324"/>
      <c r="AD92" s="321"/>
      <c r="AE92" s="325"/>
      <c r="AF92" s="323"/>
      <c r="AG92" s="321"/>
      <c r="AH92" s="321"/>
      <c r="AI92" s="321"/>
      <c r="AJ92" s="321"/>
      <c r="AK92" s="321"/>
      <c r="AL92" s="321"/>
      <c r="AM92" s="148"/>
    </row>
    <row r="93" spans="2:39" ht="15" customHeight="1" x14ac:dyDescent="0.25">
      <c r="B93" s="321"/>
      <c r="C93" s="322"/>
      <c r="D93" s="323"/>
      <c r="E93" s="321"/>
      <c r="F93" s="321"/>
      <c r="G93" s="321"/>
      <c r="H93" s="321"/>
      <c r="I93" s="321"/>
      <c r="J93" s="321"/>
      <c r="K93" s="321"/>
      <c r="L93" s="321"/>
      <c r="M93" s="321"/>
      <c r="N93" s="323"/>
      <c r="O93" s="321"/>
      <c r="P93" s="321"/>
      <c r="Q93" s="321"/>
      <c r="R93" s="321"/>
      <c r="S93" s="321"/>
      <c r="T93" s="321"/>
      <c r="U93" s="322"/>
      <c r="V93" s="321"/>
      <c r="W93" s="321"/>
      <c r="X93" s="321"/>
      <c r="Y93" s="321"/>
      <c r="Z93" s="321"/>
      <c r="AA93" s="321"/>
      <c r="AB93" s="324"/>
      <c r="AC93" s="324"/>
      <c r="AD93" s="321"/>
      <c r="AE93" s="325"/>
      <c r="AF93" s="323"/>
      <c r="AG93" s="321"/>
      <c r="AH93" s="321"/>
      <c r="AI93" s="321"/>
      <c r="AJ93" s="321"/>
      <c r="AK93" s="321"/>
      <c r="AL93" s="321"/>
      <c r="AM93" s="148"/>
    </row>
    <row r="94" spans="2:39" ht="15" customHeight="1" x14ac:dyDescent="0.25">
      <c r="B94" s="321"/>
      <c r="C94" s="322"/>
      <c r="D94" s="323"/>
      <c r="E94" s="321"/>
      <c r="F94" s="321"/>
      <c r="G94" s="321"/>
      <c r="H94" s="321"/>
      <c r="I94" s="321"/>
      <c r="J94" s="321"/>
      <c r="K94" s="321"/>
      <c r="L94" s="321"/>
      <c r="M94" s="321"/>
      <c r="N94" s="323"/>
      <c r="O94" s="321"/>
      <c r="P94" s="321"/>
      <c r="Q94" s="321"/>
      <c r="R94" s="321"/>
      <c r="S94" s="321"/>
      <c r="T94" s="321"/>
      <c r="U94" s="322"/>
      <c r="V94" s="321"/>
      <c r="W94" s="321"/>
      <c r="X94" s="321"/>
      <c r="Y94" s="321"/>
      <c r="Z94" s="321"/>
      <c r="AA94" s="321"/>
      <c r="AB94" s="324"/>
      <c r="AC94" s="324"/>
      <c r="AD94" s="321"/>
      <c r="AE94" s="325"/>
      <c r="AF94" s="323"/>
      <c r="AG94" s="321"/>
      <c r="AH94" s="321"/>
      <c r="AI94" s="321"/>
      <c r="AJ94" s="321"/>
      <c r="AK94" s="321"/>
      <c r="AL94" s="321"/>
      <c r="AM94" s="148"/>
    </row>
    <row r="95" spans="2:39" ht="15" customHeight="1" x14ac:dyDescent="0.25">
      <c r="B95" s="321"/>
      <c r="C95" s="322"/>
      <c r="D95" s="323"/>
      <c r="E95" s="321"/>
      <c r="F95" s="321"/>
      <c r="G95" s="321"/>
      <c r="H95" s="321"/>
      <c r="I95" s="321"/>
      <c r="J95" s="321"/>
      <c r="K95" s="321"/>
      <c r="L95" s="321"/>
      <c r="M95" s="321"/>
      <c r="N95" s="323"/>
      <c r="O95" s="321"/>
      <c r="P95" s="321"/>
      <c r="Q95" s="321"/>
      <c r="R95" s="321"/>
      <c r="S95" s="321"/>
      <c r="T95" s="321"/>
      <c r="U95" s="322"/>
      <c r="V95" s="321"/>
      <c r="W95" s="321"/>
      <c r="X95" s="321"/>
      <c r="Y95" s="321"/>
      <c r="Z95" s="321"/>
      <c r="AA95" s="321"/>
      <c r="AB95" s="324"/>
      <c r="AC95" s="324"/>
      <c r="AD95" s="321"/>
      <c r="AE95" s="325"/>
      <c r="AF95" s="323"/>
      <c r="AG95" s="321"/>
      <c r="AH95" s="321"/>
      <c r="AI95" s="321"/>
      <c r="AJ95" s="321"/>
      <c r="AK95" s="321"/>
      <c r="AL95" s="321"/>
      <c r="AM95" s="148"/>
    </row>
    <row r="96" spans="2:39" ht="15" customHeight="1" x14ac:dyDescent="0.25">
      <c r="B96" s="321"/>
      <c r="C96" s="322"/>
      <c r="D96" s="323"/>
      <c r="E96" s="321"/>
      <c r="F96" s="321"/>
      <c r="G96" s="321"/>
      <c r="H96" s="321"/>
      <c r="I96" s="321"/>
      <c r="J96" s="321"/>
      <c r="K96" s="321"/>
      <c r="L96" s="321"/>
      <c r="M96" s="321"/>
      <c r="N96" s="323"/>
      <c r="O96" s="321"/>
      <c r="P96" s="321"/>
      <c r="Q96" s="321"/>
      <c r="R96" s="321"/>
      <c r="S96" s="321"/>
      <c r="T96" s="321"/>
      <c r="U96" s="322"/>
      <c r="V96" s="321"/>
      <c r="W96" s="321"/>
      <c r="X96" s="321"/>
      <c r="Y96" s="321"/>
      <c r="Z96" s="321"/>
      <c r="AA96" s="321"/>
      <c r="AB96" s="324"/>
      <c r="AC96" s="324"/>
      <c r="AD96" s="321"/>
      <c r="AE96" s="325"/>
      <c r="AF96" s="323"/>
      <c r="AG96" s="321"/>
      <c r="AH96" s="321"/>
      <c r="AI96" s="321"/>
      <c r="AJ96" s="321"/>
      <c r="AK96" s="321"/>
      <c r="AL96" s="321"/>
      <c r="AM96" s="148"/>
    </row>
    <row r="97" spans="2:39" ht="15" customHeight="1" x14ac:dyDescent="0.25">
      <c r="B97" s="321"/>
      <c r="C97" s="322"/>
      <c r="D97" s="323"/>
      <c r="E97" s="321"/>
      <c r="F97" s="321"/>
      <c r="G97" s="321"/>
      <c r="H97" s="321"/>
      <c r="I97" s="321"/>
      <c r="J97" s="321"/>
      <c r="K97" s="321"/>
      <c r="L97" s="321"/>
      <c r="M97" s="321"/>
      <c r="N97" s="323"/>
      <c r="O97" s="321"/>
      <c r="P97" s="321"/>
      <c r="Q97" s="321"/>
      <c r="R97" s="321"/>
      <c r="S97" s="321"/>
      <c r="T97" s="321"/>
      <c r="U97" s="322"/>
      <c r="V97" s="321"/>
      <c r="W97" s="321"/>
      <c r="X97" s="321"/>
      <c r="Y97" s="321"/>
      <c r="Z97" s="321"/>
      <c r="AA97" s="321"/>
      <c r="AB97" s="324"/>
      <c r="AC97" s="324"/>
      <c r="AD97" s="321"/>
      <c r="AE97" s="325"/>
      <c r="AF97" s="323"/>
      <c r="AG97" s="321"/>
      <c r="AH97" s="321"/>
      <c r="AI97" s="321"/>
      <c r="AJ97" s="321"/>
      <c r="AK97" s="321"/>
      <c r="AL97" s="321"/>
      <c r="AM97" s="148"/>
    </row>
    <row r="98" spans="2:39" ht="15" customHeight="1" x14ac:dyDescent="0.25">
      <c r="B98" s="321"/>
      <c r="C98" s="322"/>
      <c r="D98" s="323"/>
      <c r="E98" s="321"/>
      <c r="F98" s="321"/>
      <c r="G98" s="321"/>
      <c r="H98" s="321"/>
      <c r="I98" s="321"/>
      <c r="J98" s="321"/>
      <c r="K98" s="321"/>
      <c r="L98" s="321"/>
      <c r="M98" s="321"/>
      <c r="N98" s="323"/>
      <c r="O98" s="321"/>
      <c r="P98" s="321"/>
      <c r="Q98" s="321"/>
      <c r="R98" s="321"/>
      <c r="S98" s="321"/>
      <c r="T98" s="321"/>
      <c r="U98" s="322"/>
      <c r="V98" s="321"/>
      <c r="W98" s="321"/>
      <c r="X98" s="321"/>
      <c r="Y98" s="321"/>
      <c r="Z98" s="321"/>
      <c r="AA98" s="321"/>
      <c r="AB98" s="324"/>
      <c r="AC98" s="324"/>
      <c r="AD98" s="321"/>
      <c r="AE98" s="325"/>
      <c r="AF98" s="323"/>
      <c r="AG98" s="321"/>
      <c r="AH98" s="321"/>
      <c r="AI98" s="321"/>
      <c r="AJ98" s="321"/>
      <c r="AK98" s="321"/>
      <c r="AL98" s="321"/>
      <c r="AM98" s="148"/>
    </row>
    <row r="99" spans="2:39" ht="15" customHeight="1" x14ac:dyDescent="0.25">
      <c r="B99" s="321"/>
      <c r="C99" s="322"/>
      <c r="D99" s="323"/>
      <c r="E99" s="321"/>
      <c r="F99" s="321"/>
      <c r="G99" s="321"/>
      <c r="H99" s="321"/>
      <c r="I99" s="321"/>
      <c r="J99" s="321"/>
      <c r="K99" s="321"/>
      <c r="L99" s="321"/>
      <c r="M99" s="321"/>
      <c r="N99" s="323"/>
      <c r="O99" s="321"/>
      <c r="P99" s="321"/>
      <c r="Q99" s="321"/>
      <c r="R99" s="321"/>
      <c r="S99" s="321"/>
      <c r="T99" s="321"/>
      <c r="U99" s="322"/>
      <c r="V99" s="321"/>
      <c r="W99" s="321"/>
      <c r="X99" s="321"/>
      <c r="Y99" s="321"/>
      <c r="Z99" s="321"/>
      <c r="AA99" s="321"/>
      <c r="AB99" s="324"/>
      <c r="AC99" s="324"/>
      <c r="AD99" s="321"/>
      <c r="AE99" s="325"/>
      <c r="AF99" s="323"/>
      <c r="AG99" s="321"/>
      <c r="AH99" s="321"/>
      <c r="AI99" s="321"/>
      <c r="AJ99" s="321"/>
      <c r="AK99" s="321"/>
      <c r="AL99" s="321"/>
      <c r="AM99" s="148"/>
    </row>
    <row r="100" spans="2:39" ht="15" customHeight="1" x14ac:dyDescent="0.25">
      <c r="B100" s="321"/>
      <c r="C100" s="322"/>
      <c r="D100" s="323"/>
      <c r="E100" s="321"/>
      <c r="F100" s="321"/>
      <c r="G100" s="321"/>
      <c r="H100" s="321"/>
      <c r="I100" s="321"/>
      <c r="J100" s="321"/>
      <c r="K100" s="321"/>
      <c r="L100" s="321"/>
      <c r="M100" s="321"/>
      <c r="N100" s="323"/>
      <c r="O100" s="321"/>
      <c r="P100" s="321"/>
      <c r="Q100" s="321"/>
      <c r="R100" s="321"/>
      <c r="S100" s="321"/>
      <c r="T100" s="321"/>
      <c r="U100" s="322"/>
      <c r="V100" s="321"/>
      <c r="W100" s="321"/>
      <c r="X100" s="321"/>
      <c r="Y100" s="321"/>
      <c r="Z100" s="321"/>
      <c r="AA100" s="321"/>
      <c r="AB100" s="324"/>
      <c r="AC100" s="324"/>
      <c r="AD100" s="321"/>
      <c r="AE100" s="325"/>
      <c r="AF100" s="323"/>
      <c r="AG100" s="321"/>
      <c r="AH100" s="321"/>
      <c r="AI100" s="321"/>
      <c r="AJ100" s="321"/>
      <c r="AK100" s="321"/>
      <c r="AL100" s="321"/>
      <c r="AM100" s="148"/>
    </row>
    <row r="101" spans="2:39" ht="15" customHeight="1" x14ac:dyDescent="0.25">
      <c r="B101" s="321"/>
      <c r="C101" s="322"/>
      <c r="D101" s="323"/>
      <c r="E101" s="321"/>
      <c r="F101" s="321"/>
      <c r="G101" s="321"/>
      <c r="H101" s="321"/>
      <c r="I101" s="321"/>
      <c r="J101" s="321"/>
      <c r="K101" s="321"/>
      <c r="L101" s="321"/>
      <c r="M101" s="321"/>
      <c r="N101" s="323"/>
      <c r="O101" s="321"/>
      <c r="P101" s="321"/>
      <c r="Q101" s="321"/>
      <c r="R101" s="321"/>
      <c r="S101" s="321"/>
      <c r="T101" s="321"/>
      <c r="U101" s="322"/>
      <c r="V101" s="321"/>
      <c r="W101" s="321"/>
      <c r="X101" s="321"/>
      <c r="Y101" s="321"/>
      <c r="Z101" s="321"/>
      <c r="AA101" s="321"/>
      <c r="AB101" s="324"/>
      <c r="AC101" s="324"/>
      <c r="AD101" s="321"/>
      <c r="AE101" s="325"/>
      <c r="AF101" s="323"/>
      <c r="AG101" s="321"/>
      <c r="AH101" s="321"/>
      <c r="AI101" s="321"/>
      <c r="AJ101" s="321"/>
      <c r="AK101" s="321"/>
      <c r="AL101" s="321"/>
      <c r="AM101" s="148"/>
    </row>
    <row r="102" spans="2:39" ht="15" customHeight="1" x14ac:dyDescent="0.25">
      <c r="B102" s="321"/>
      <c r="C102" s="322"/>
      <c r="D102" s="323"/>
      <c r="E102" s="321"/>
      <c r="F102" s="321"/>
      <c r="G102" s="321"/>
      <c r="H102" s="321"/>
      <c r="I102" s="321"/>
      <c r="J102" s="321"/>
      <c r="K102" s="321"/>
      <c r="L102" s="321"/>
      <c r="M102" s="321"/>
      <c r="N102" s="323"/>
      <c r="O102" s="321"/>
      <c r="P102" s="321"/>
      <c r="Q102" s="321"/>
      <c r="R102" s="321"/>
      <c r="S102" s="321"/>
      <c r="T102" s="321"/>
      <c r="U102" s="322"/>
      <c r="V102" s="321"/>
      <c r="W102" s="321"/>
      <c r="X102" s="321"/>
      <c r="Y102" s="321"/>
      <c r="Z102" s="321"/>
      <c r="AA102" s="321"/>
      <c r="AB102" s="324"/>
      <c r="AC102" s="324"/>
      <c r="AD102" s="321"/>
      <c r="AE102" s="325"/>
      <c r="AF102" s="323"/>
      <c r="AG102" s="321"/>
      <c r="AH102" s="321"/>
      <c r="AI102" s="321"/>
      <c r="AJ102" s="321"/>
      <c r="AK102" s="321"/>
      <c r="AL102" s="321"/>
      <c r="AM102" s="148"/>
    </row>
    <row r="103" spans="2:39" ht="15" customHeight="1" x14ac:dyDescent="0.25">
      <c r="B103" s="321"/>
      <c r="C103" s="322"/>
      <c r="D103" s="323"/>
      <c r="E103" s="321"/>
      <c r="F103" s="321"/>
      <c r="G103" s="321"/>
      <c r="H103" s="321"/>
      <c r="I103" s="321"/>
      <c r="J103" s="321"/>
      <c r="K103" s="321"/>
      <c r="L103" s="321"/>
      <c r="M103" s="321"/>
      <c r="N103" s="323"/>
      <c r="O103" s="321"/>
      <c r="P103" s="321"/>
      <c r="Q103" s="321"/>
      <c r="R103" s="321"/>
      <c r="S103" s="321"/>
      <c r="T103" s="321"/>
      <c r="U103" s="322"/>
      <c r="V103" s="321"/>
      <c r="W103" s="321"/>
      <c r="X103" s="321"/>
      <c r="Y103" s="321"/>
      <c r="Z103" s="321"/>
      <c r="AA103" s="321"/>
      <c r="AB103" s="324"/>
      <c r="AC103" s="324"/>
      <c r="AD103" s="321"/>
      <c r="AE103" s="325"/>
      <c r="AF103" s="323"/>
      <c r="AG103" s="321"/>
      <c r="AH103" s="321"/>
      <c r="AI103" s="321"/>
      <c r="AJ103" s="321"/>
      <c r="AK103" s="321"/>
      <c r="AL103" s="321"/>
      <c r="AM103" s="148"/>
    </row>
    <row r="104" spans="2:39" ht="15" customHeight="1" x14ac:dyDescent="0.25">
      <c r="B104" s="321"/>
      <c r="C104" s="322"/>
      <c r="D104" s="323"/>
      <c r="E104" s="321"/>
      <c r="F104" s="321"/>
      <c r="G104" s="321"/>
      <c r="H104" s="321"/>
      <c r="I104" s="321"/>
      <c r="J104" s="321"/>
      <c r="K104" s="321"/>
      <c r="L104" s="321"/>
      <c r="M104" s="321"/>
      <c r="N104" s="323"/>
      <c r="O104" s="321"/>
      <c r="P104" s="321"/>
      <c r="Q104" s="321"/>
      <c r="R104" s="321"/>
      <c r="S104" s="321"/>
      <c r="T104" s="321"/>
      <c r="U104" s="322"/>
      <c r="V104" s="321"/>
      <c r="W104" s="321"/>
      <c r="X104" s="321"/>
      <c r="Y104" s="321"/>
      <c r="Z104" s="321"/>
      <c r="AA104" s="321"/>
      <c r="AB104" s="324"/>
      <c r="AC104" s="324"/>
      <c r="AD104" s="321"/>
      <c r="AE104" s="325"/>
      <c r="AF104" s="323"/>
      <c r="AG104" s="321"/>
      <c r="AH104" s="321"/>
      <c r="AI104" s="321"/>
      <c r="AJ104" s="321"/>
      <c r="AK104" s="321"/>
      <c r="AL104" s="321"/>
      <c r="AM104" s="148"/>
    </row>
    <row r="105" spans="2:39" ht="15" customHeight="1" x14ac:dyDescent="0.25">
      <c r="B105" s="321"/>
      <c r="C105" s="322"/>
      <c r="D105" s="323"/>
      <c r="E105" s="321"/>
      <c r="F105" s="321"/>
      <c r="G105" s="321"/>
      <c r="H105" s="321"/>
      <c r="I105" s="321"/>
      <c r="J105" s="321"/>
      <c r="K105" s="321"/>
      <c r="L105" s="321"/>
      <c r="M105" s="321"/>
      <c r="N105" s="323"/>
      <c r="O105" s="321"/>
      <c r="P105" s="321"/>
      <c r="Q105" s="321"/>
      <c r="R105" s="321"/>
      <c r="S105" s="321"/>
      <c r="T105" s="321"/>
      <c r="U105" s="322"/>
      <c r="V105" s="321"/>
      <c r="W105" s="321"/>
      <c r="X105" s="321"/>
      <c r="Y105" s="321"/>
      <c r="Z105" s="321"/>
      <c r="AA105" s="321"/>
      <c r="AB105" s="324"/>
      <c r="AC105" s="324"/>
      <c r="AD105" s="321"/>
      <c r="AE105" s="325"/>
      <c r="AF105" s="323"/>
      <c r="AG105" s="321"/>
      <c r="AH105" s="321"/>
      <c r="AI105" s="321"/>
      <c r="AJ105" s="321"/>
      <c r="AK105" s="321"/>
      <c r="AL105" s="321"/>
      <c r="AM105" s="148"/>
    </row>
    <row r="106" spans="2:39" ht="15" customHeight="1" x14ac:dyDescent="0.25">
      <c r="B106" s="326"/>
      <c r="C106" s="322"/>
      <c r="D106" s="323"/>
      <c r="E106" s="321"/>
      <c r="F106" s="321"/>
      <c r="G106" s="321"/>
      <c r="H106" s="321"/>
      <c r="I106" s="321"/>
      <c r="J106" s="321"/>
      <c r="K106" s="321"/>
      <c r="L106" s="321"/>
      <c r="M106" s="321"/>
      <c r="N106" s="323"/>
      <c r="O106" s="321"/>
      <c r="P106" s="321"/>
      <c r="Q106" s="321"/>
      <c r="R106" s="321"/>
      <c r="S106" s="321"/>
      <c r="T106" s="321"/>
      <c r="U106" s="322"/>
      <c r="V106" s="321"/>
      <c r="W106" s="321"/>
      <c r="X106" s="321"/>
      <c r="Y106" s="321"/>
      <c r="Z106" s="321"/>
      <c r="AA106" s="321"/>
      <c r="AB106" s="324"/>
      <c r="AC106" s="324"/>
      <c r="AD106" s="321"/>
      <c r="AE106" s="325"/>
      <c r="AF106" s="323"/>
      <c r="AG106" s="321"/>
      <c r="AH106" s="321"/>
      <c r="AI106" s="321"/>
      <c r="AJ106" s="321"/>
      <c r="AK106" s="321"/>
      <c r="AL106" s="321"/>
      <c r="AM106" s="148"/>
    </row>
    <row r="107" spans="2:39" ht="15" customHeight="1" x14ac:dyDescent="0.25">
      <c r="B107" s="326"/>
      <c r="C107" s="322"/>
      <c r="D107" s="323"/>
      <c r="E107" s="321"/>
      <c r="F107" s="321"/>
      <c r="G107" s="321"/>
      <c r="H107" s="321"/>
      <c r="I107" s="321"/>
      <c r="J107" s="321"/>
      <c r="K107" s="321"/>
      <c r="L107" s="321"/>
      <c r="M107" s="321"/>
      <c r="N107" s="323"/>
      <c r="O107" s="321"/>
      <c r="P107" s="321"/>
      <c r="Q107" s="321"/>
      <c r="R107" s="321"/>
      <c r="S107" s="321"/>
      <c r="T107" s="321"/>
      <c r="U107" s="322"/>
      <c r="V107" s="321"/>
      <c r="W107" s="321"/>
      <c r="X107" s="321"/>
      <c r="Y107" s="321"/>
      <c r="Z107" s="321"/>
      <c r="AA107" s="321"/>
      <c r="AB107" s="324"/>
      <c r="AC107" s="324"/>
      <c r="AD107" s="321"/>
      <c r="AE107" s="325"/>
      <c r="AF107" s="323"/>
      <c r="AG107" s="321"/>
      <c r="AH107" s="321"/>
      <c r="AI107" s="321"/>
      <c r="AJ107" s="321"/>
      <c r="AK107" s="321"/>
      <c r="AL107" s="321"/>
      <c r="AM107" s="148"/>
    </row>
    <row r="108" spans="2:39" ht="15" customHeight="1" x14ac:dyDescent="0.25">
      <c r="B108" s="321"/>
      <c r="C108" s="322"/>
      <c r="D108" s="323"/>
      <c r="E108" s="321"/>
      <c r="F108" s="321"/>
      <c r="G108" s="321"/>
      <c r="H108" s="321"/>
      <c r="I108" s="321"/>
      <c r="J108" s="321"/>
      <c r="K108" s="321"/>
      <c r="L108" s="321"/>
      <c r="M108" s="321"/>
      <c r="N108" s="323"/>
      <c r="O108" s="321"/>
      <c r="P108" s="321"/>
      <c r="Q108" s="321"/>
      <c r="R108" s="321"/>
      <c r="S108" s="321"/>
      <c r="T108" s="321"/>
      <c r="U108" s="322"/>
      <c r="V108" s="321"/>
      <c r="W108" s="321"/>
      <c r="X108" s="321"/>
      <c r="Y108" s="321"/>
      <c r="Z108" s="321"/>
      <c r="AA108" s="321"/>
      <c r="AB108" s="324"/>
      <c r="AC108" s="324"/>
      <c r="AD108" s="321"/>
      <c r="AE108" s="325"/>
      <c r="AF108" s="323"/>
      <c r="AG108" s="321"/>
      <c r="AH108" s="321"/>
      <c r="AI108" s="321"/>
      <c r="AJ108" s="321"/>
      <c r="AK108" s="321"/>
      <c r="AL108" s="321"/>
      <c r="AM108" s="148"/>
    </row>
    <row r="109" spans="2:39" ht="15" customHeight="1" x14ac:dyDescent="0.25">
      <c r="B109" s="321"/>
      <c r="C109" s="322"/>
      <c r="D109" s="323"/>
      <c r="E109" s="321"/>
      <c r="F109" s="321"/>
      <c r="G109" s="321"/>
      <c r="H109" s="321"/>
      <c r="I109" s="321"/>
      <c r="J109" s="321"/>
      <c r="K109" s="321"/>
      <c r="L109" s="321"/>
      <c r="M109" s="321"/>
      <c r="N109" s="323"/>
      <c r="O109" s="321"/>
      <c r="P109" s="321"/>
      <c r="Q109" s="321"/>
      <c r="R109" s="321"/>
      <c r="S109" s="321"/>
      <c r="T109" s="321"/>
      <c r="U109" s="322"/>
      <c r="V109" s="321"/>
      <c r="W109" s="321"/>
      <c r="X109" s="321"/>
      <c r="Y109" s="321"/>
      <c r="Z109" s="321"/>
      <c r="AA109" s="321"/>
      <c r="AB109" s="324"/>
      <c r="AC109" s="324"/>
      <c r="AD109" s="321"/>
      <c r="AE109" s="325"/>
      <c r="AF109" s="323"/>
      <c r="AG109" s="321"/>
      <c r="AH109" s="321"/>
      <c r="AI109" s="321"/>
      <c r="AJ109" s="321"/>
      <c r="AK109" s="321"/>
      <c r="AL109" s="321"/>
      <c r="AM109" s="148"/>
    </row>
    <row r="110" spans="2:39" ht="15" customHeight="1" x14ac:dyDescent="0.25">
      <c r="B110" s="321"/>
      <c r="C110" s="322"/>
      <c r="D110" s="323"/>
      <c r="E110" s="321"/>
      <c r="F110" s="321"/>
      <c r="G110" s="321"/>
      <c r="H110" s="321"/>
      <c r="I110" s="321"/>
      <c r="J110" s="321"/>
      <c r="K110" s="321"/>
      <c r="L110" s="321"/>
      <c r="M110" s="321"/>
      <c r="N110" s="323"/>
      <c r="O110" s="321"/>
      <c r="P110" s="321"/>
      <c r="Q110" s="321"/>
      <c r="R110" s="321"/>
      <c r="S110" s="321"/>
      <c r="T110" s="321"/>
      <c r="U110" s="322"/>
      <c r="V110" s="321"/>
      <c r="W110" s="321"/>
      <c r="X110" s="321"/>
      <c r="Y110" s="321"/>
      <c r="Z110" s="321"/>
      <c r="AA110" s="321"/>
      <c r="AB110" s="324"/>
      <c r="AC110" s="324"/>
      <c r="AD110" s="321"/>
      <c r="AE110" s="325"/>
      <c r="AF110" s="323"/>
      <c r="AG110" s="321"/>
      <c r="AH110" s="321"/>
      <c r="AI110" s="321"/>
      <c r="AJ110" s="321"/>
      <c r="AK110" s="321"/>
      <c r="AL110" s="321"/>
      <c r="AM110" s="148"/>
    </row>
    <row r="111" spans="2:39" ht="15" customHeight="1" x14ac:dyDescent="0.25">
      <c r="B111" s="321"/>
      <c r="C111" s="322"/>
      <c r="D111" s="323"/>
      <c r="E111" s="321"/>
      <c r="F111" s="321"/>
      <c r="G111" s="321"/>
      <c r="H111" s="321"/>
      <c r="I111" s="321"/>
      <c r="J111" s="321"/>
      <c r="K111" s="321"/>
      <c r="L111" s="321"/>
      <c r="M111" s="321"/>
      <c r="N111" s="323"/>
      <c r="O111" s="321"/>
      <c r="P111" s="321"/>
      <c r="Q111" s="321"/>
      <c r="R111" s="321"/>
      <c r="S111" s="321"/>
      <c r="T111" s="321"/>
      <c r="U111" s="322"/>
      <c r="V111" s="321"/>
      <c r="W111" s="321"/>
      <c r="X111" s="321"/>
      <c r="Y111" s="321"/>
      <c r="Z111" s="321"/>
      <c r="AA111" s="321"/>
      <c r="AB111" s="324"/>
      <c r="AC111" s="324"/>
      <c r="AD111" s="321"/>
      <c r="AE111" s="325"/>
      <c r="AF111" s="323"/>
      <c r="AG111" s="321"/>
      <c r="AH111" s="321"/>
      <c r="AI111" s="321"/>
      <c r="AJ111" s="321"/>
      <c r="AK111" s="321"/>
      <c r="AL111" s="321"/>
      <c r="AM111" s="148"/>
    </row>
    <row r="112" spans="2:39" ht="15" customHeight="1" x14ac:dyDescent="0.25">
      <c r="B112" s="321"/>
      <c r="C112" s="322"/>
      <c r="D112" s="323"/>
      <c r="E112" s="321"/>
      <c r="F112" s="321"/>
      <c r="G112" s="321"/>
      <c r="H112" s="321"/>
      <c r="I112" s="321"/>
      <c r="J112" s="321"/>
      <c r="K112" s="321"/>
      <c r="L112" s="321"/>
      <c r="M112" s="321"/>
      <c r="N112" s="323"/>
      <c r="O112" s="321"/>
      <c r="P112" s="321"/>
      <c r="Q112" s="321"/>
      <c r="R112" s="321"/>
      <c r="S112" s="321"/>
      <c r="T112" s="321"/>
      <c r="U112" s="322"/>
      <c r="V112" s="321"/>
      <c r="W112" s="321"/>
      <c r="X112" s="321"/>
      <c r="Y112" s="321"/>
      <c r="Z112" s="321"/>
      <c r="AA112" s="321"/>
      <c r="AB112" s="324"/>
      <c r="AC112" s="324"/>
      <c r="AD112" s="321"/>
      <c r="AE112" s="325"/>
      <c r="AF112" s="323"/>
      <c r="AG112" s="321"/>
      <c r="AH112" s="321"/>
      <c r="AI112" s="321"/>
      <c r="AJ112" s="321"/>
      <c r="AK112" s="321"/>
      <c r="AL112" s="321"/>
      <c r="AM112" s="148"/>
    </row>
    <row r="113" spans="2:39" ht="15" customHeight="1" x14ac:dyDescent="0.25">
      <c r="B113" s="321"/>
      <c r="C113" s="322"/>
      <c r="D113" s="323"/>
      <c r="E113" s="321"/>
      <c r="F113" s="321"/>
      <c r="G113" s="321"/>
      <c r="H113" s="321"/>
      <c r="I113" s="321"/>
      <c r="J113" s="321"/>
      <c r="K113" s="321"/>
      <c r="L113" s="321"/>
      <c r="M113" s="321"/>
      <c r="N113" s="323"/>
      <c r="O113" s="321"/>
      <c r="P113" s="321"/>
      <c r="Q113" s="321"/>
      <c r="R113" s="321"/>
      <c r="S113" s="321"/>
      <c r="T113" s="321"/>
      <c r="U113" s="322"/>
      <c r="V113" s="321"/>
      <c r="W113" s="321"/>
      <c r="X113" s="321"/>
      <c r="Y113" s="321"/>
      <c r="Z113" s="321"/>
      <c r="AA113" s="321"/>
      <c r="AB113" s="324"/>
      <c r="AC113" s="324"/>
      <c r="AD113" s="321"/>
      <c r="AE113" s="325"/>
      <c r="AF113" s="323"/>
      <c r="AG113" s="321"/>
      <c r="AH113" s="321"/>
      <c r="AI113" s="321"/>
      <c r="AJ113" s="321"/>
      <c r="AK113" s="321"/>
      <c r="AL113" s="321"/>
      <c r="AM113" s="148"/>
    </row>
    <row r="114" spans="2:39" ht="15" customHeight="1" x14ac:dyDescent="0.25">
      <c r="B114" s="321"/>
      <c r="C114" s="322"/>
      <c r="D114" s="323"/>
      <c r="E114" s="321"/>
      <c r="F114" s="321"/>
      <c r="G114" s="321"/>
      <c r="H114" s="321"/>
      <c r="I114" s="321"/>
      <c r="J114" s="321"/>
      <c r="K114" s="321"/>
      <c r="L114" s="321"/>
      <c r="M114" s="321"/>
      <c r="N114" s="323"/>
      <c r="O114" s="321"/>
      <c r="P114" s="321"/>
      <c r="Q114" s="321"/>
      <c r="R114" s="321"/>
      <c r="S114" s="321"/>
      <c r="T114" s="321"/>
      <c r="U114" s="322"/>
      <c r="V114" s="321"/>
      <c r="W114" s="321"/>
      <c r="X114" s="321"/>
      <c r="Y114" s="321"/>
      <c r="Z114" s="321"/>
      <c r="AA114" s="321"/>
      <c r="AB114" s="324"/>
      <c r="AC114" s="324"/>
      <c r="AD114" s="321"/>
      <c r="AE114" s="325"/>
      <c r="AF114" s="323"/>
      <c r="AG114" s="321"/>
      <c r="AH114" s="321"/>
      <c r="AI114" s="321"/>
      <c r="AJ114" s="321"/>
      <c r="AK114" s="321"/>
      <c r="AL114" s="321"/>
      <c r="AM114" s="148"/>
    </row>
    <row r="115" spans="2:39" ht="15" customHeight="1" x14ac:dyDescent="0.25">
      <c r="B115" s="321"/>
      <c r="C115" s="322"/>
      <c r="D115" s="323"/>
      <c r="E115" s="321"/>
      <c r="F115" s="321"/>
      <c r="G115" s="321"/>
      <c r="H115" s="321"/>
      <c r="I115" s="321"/>
      <c r="J115" s="321"/>
      <c r="K115" s="321"/>
      <c r="L115" s="321"/>
      <c r="M115" s="321"/>
      <c r="N115" s="323"/>
      <c r="O115" s="321"/>
      <c r="P115" s="321"/>
      <c r="Q115" s="321"/>
      <c r="R115" s="321"/>
      <c r="S115" s="321"/>
      <c r="T115" s="321"/>
      <c r="U115" s="322"/>
      <c r="V115" s="321"/>
      <c r="W115" s="321"/>
      <c r="X115" s="321"/>
      <c r="Y115" s="321"/>
      <c r="Z115" s="321"/>
      <c r="AA115" s="321"/>
      <c r="AB115" s="324"/>
      <c r="AC115" s="324"/>
      <c r="AD115" s="321"/>
      <c r="AE115" s="325"/>
      <c r="AF115" s="323"/>
      <c r="AG115" s="321"/>
      <c r="AH115" s="321"/>
      <c r="AI115" s="321"/>
      <c r="AJ115" s="321"/>
      <c r="AK115" s="321"/>
      <c r="AL115" s="321"/>
      <c r="AM115" s="148"/>
    </row>
    <row r="116" spans="2:39" ht="15" customHeight="1" x14ac:dyDescent="0.25">
      <c r="B116" s="321"/>
      <c r="C116" s="322"/>
      <c r="D116" s="323"/>
      <c r="E116" s="321"/>
      <c r="F116" s="321"/>
      <c r="G116" s="321"/>
      <c r="H116" s="321"/>
      <c r="I116" s="321"/>
      <c r="J116" s="321"/>
      <c r="K116" s="321"/>
      <c r="L116" s="321"/>
      <c r="M116" s="321"/>
      <c r="N116" s="323"/>
      <c r="O116" s="321"/>
      <c r="P116" s="321"/>
      <c r="Q116" s="321"/>
      <c r="R116" s="321"/>
      <c r="S116" s="321"/>
      <c r="T116" s="321"/>
      <c r="U116" s="322"/>
      <c r="V116" s="321"/>
      <c r="W116" s="321"/>
      <c r="X116" s="321"/>
      <c r="Y116" s="321"/>
      <c r="Z116" s="321"/>
      <c r="AA116" s="321"/>
      <c r="AB116" s="324"/>
      <c r="AC116" s="324"/>
      <c r="AD116" s="321"/>
      <c r="AE116" s="325"/>
      <c r="AF116" s="323"/>
      <c r="AG116" s="321"/>
      <c r="AH116" s="321"/>
      <c r="AI116" s="321"/>
      <c r="AJ116" s="321"/>
      <c r="AK116" s="321"/>
      <c r="AL116" s="321"/>
      <c r="AM116" s="148"/>
    </row>
    <row r="117" spans="2:39" ht="15" customHeight="1" x14ac:dyDescent="0.25">
      <c r="B117" s="321"/>
      <c r="C117" s="322"/>
      <c r="D117" s="323"/>
      <c r="E117" s="321"/>
      <c r="F117" s="321"/>
      <c r="G117" s="321"/>
      <c r="H117" s="321"/>
      <c r="I117" s="321"/>
      <c r="J117" s="321"/>
      <c r="K117" s="321"/>
      <c r="L117" s="321"/>
      <c r="M117" s="321"/>
      <c r="N117" s="323"/>
      <c r="O117" s="321"/>
      <c r="P117" s="321"/>
      <c r="Q117" s="321"/>
      <c r="R117" s="321"/>
      <c r="S117" s="321"/>
      <c r="T117" s="321"/>
      <c r="U117" s="322"/>
      <c r="V117" s="321"/>
      <c r="W117" s="321"/>
      <c r="X117" s="321"/>
      <c r="Y117" s="321"/>
      <c r="Z117" s="321"/>
      <c r="AA117" s="321"/>
      <c r="AB117" s="324"/>
      <c r="AC117" s="324"/>
      <c r="AD117" s="321"/>
      <c r="AE117" s="325"/>
      <c r="AF117" s="323"/>
      <c r="AG117" s="321"/>
      <c r="AH117" s="321"/>
      <c r="AI117" s="321"/>
      <c r="AJ117" s="321"/>
      <c r="AK117" s="321"/>
      <c r="AL117" s="321"/>
      <c r="AM117" s="148"/>
    </row>
    <row r="118" spans="2:39" ht="15" customHeight="1" x14ac:dyDescent="0.25">
      <c r="B118" s="321"/>
      <c r="C118" s="322"/>
      <c r="D118" s="323"/>
      <c r="E118" s="321"/>
      <c r="F118" s="321"/>
      <c r="G118" s="321"/>
      <c r="H118" s="321"/>
      <c r="I118" s="321"/>
      <c r="J118" s="321"/>
      <c r="K118" s="321"/>
      <c r="L118" s="321"/>
      <c r="M118" s="321"/>
      <c r="N118" s="323"/>
      <c r="O118" s="321"/>
      <c r="P118" s="321"/>
      <c r="Q118" s="321"/>
      <c r="R118" s="321"/>
      <c r="S118" s="321"/>
      <c r="T118" s="321"/>
      <c r="U118" s="322"/>
      <c r="V118" s="321"/>
      <c r="W118" s="321"/>
      <c r="X118" s="321"/>
      <c r="Y118" s="321"/>
      <c r="Z118" s="321"/>
      <c r="AA118" s="321"/>
      <c r="AB118" s="324"/>
      <c r="AC118" s="324"/>
      <c r="AD118" s="321"/>
      <c r="AE118" s="325"/>
      <c r="AF118" s="323"/>
      <c r="AG118" s="321"/>
      <c r="AH118" s="321"/>
      <c r="AI118" s="321"/>
      <c r="AJ118" s="321"/>
      <c r="AK118" s="321"/>
      <c r="AL118" s="321"/>
      <c r="AM118" s="148"/>
    </row>
    <row r="119" spans="2:39" ht="15" customHeight="1" x14ac:dyDescent="0.25">
      <c r="B119" s="321"/>
      <c r="C119" s="322"/>
      <c r="D119" s="323"/>
      <c r="E119" s="321"/>
      <c r="F119" s="321"/>
      <c r="G119" s="321"/>
      <c r="H119" s="321"/>
      <c r="I119" s="321"/>
      <c r="J119" s="321"/>
      <c r="K119" s="321"/>
      <c r="L119" s="321"/>
      <c r="M119" s="321"/>
      <c r="N119" s="323"/>
      <c r="O119" s="321"/>
      <c r="P119" s="321"/>
      <c r="Q119" s="321"/>
      <c r="R119" s="321"/>
      <c r="S119" s="321"/>
      <c r="T119" s="321"/>
      <c r="U119" s="322"/>
      <c r="V119" s="321"/>
      <c r="W119" s="321"/>
      <c r="X119" s="321"/>
      <c r="Y119" s="321"/>
      <c r="Z119" s="321"/>
      <c r="AA119" s="321"/>
      <c r="AB119" s="324"/>
      <c r="AC119" s="324"/>
      <c r="AD119" s="321"/>
      <c r="AE119" s="325"/>
      <c r="AF119" s="323"/>
      <c r="AG119" s="321"/>
      <c r="AH119" s="321"/>
      <c r="AI119" s="321"/>
      <c r="AJ119" s="321"/>
      <c r="AK119" s="321"/>
      <c r="AL119" s="321"/>
      <c r="AM119" s="148"/>
    </row>
    <row r="120" spans="2:39" ht="15" customHeight="1" x14ac:dyDescent="0.25">
      <c r="B120" s="321"/>
      <c r="C120" s="322"/>
      <c r="D120" s="323"/>
      <c r="E120" s="321"/>
      <c r="F120" s="321"/>
      <c r="G120" s="321"/>
      <c r="H120" s="321"/>
      <c r="I120" s="321"/>
      <c r="J120" s="321"/>
      <c r="K120" s="321"/>
      <c r="L120" s="321"/>
      <c r="M120" s="321"/>
      <c r="N120" s="323"/>
      <c r="O120" s="321"/>
      <c r="P120" s="321"/>
      <c r="Q120" s="321"/>
      <c r="R120" s="321"/>
      <c r="S120" s="321"/>
      <c r="T120" s="321"/>
      <c r="U120" s="322"/>
      <c r="V120" s="321"/>
      <c r="W120" s="321"/>
      <c r="X120" s="321"/>
      <c r="Y120" s="321"/>
      <c r="Z120" s="321"/>
      <c r="AA120" s="321"/>
      <c r="AB120" s="324"/>
      <c r="AC120" s="324"/>
      <c r="AD120" s="321"/>
      <c r="AE120" s="325"/>
      <c r="AF120" s="323"/>
      <c r="AG120" s="321"/>
      <c r="AH120" s="321"/>
      <c r="AI120" s="321"/>
      <c r="AJ120" s="321"/>
      <c r="AK120" s="321"/>
      <c r="AL120" s="321"/>
      <c r="AM120" s="148"/>
    </row>
    <row r="121" spans="2:39" ht="15" customHeight="1" x14ac:dyDescent="0.25">
      <c r="B121" s="321"/>
      <c r="C121" s="322"/>
      <c r="D121" s="323"/>
      <c r="E121" s="321"/>
      <c r="F121" s="321"/>
      <c r="G121" s="321"/>
      <c r="H121" s="321"/>
      <c r="I121" s="321"/>
      <c r="J121" s="321"/>
      <c r="K121" s="321"/>
      <c r="L121" s="321"/>
      <c r="M121" s="321"/>
      <c r="N121" s="323"/>
      <c r="O121" s="321"/>
      <c r="P121" s="321"/>
      <c r="Q121" s="321"/>
      <c r="R121" s="321"/>
      <c r="S121" s="321"/>
      <c r="T121" s="321"/>
      <c r="U121" s="322"/>
      <c r="V121" s="321"/>
      <c r="W121" s="321"/>
      <c r="X121" s="321"/>
      <c r="Y121" s="321"/>
      <c r="Z121" s="321"/>
      <c r="AA121" s="321"/>
      <c r="AB121" s="324"/>
      <c r="AC121" s="324"/>
      <c r="AD121" s="321"/>
      <c r="AE121" s="325"/>
      <c r="AF121" s="323"/>
      <c r="AG121" s="321"/>
      <c r="AH121" s="321"/>
      <c r="AI121" s="321"/>
      <c r="AJ121" s="321"/>
      <c r="AK121" s="321"/>
      <c r="AL121" s="321"/>
      <c r="AM121" s="148"/>
    </row>
    <row r="122" spans="2:39" ht="15" customHeight="1" x14ac:dyDescent="0.25">
      <c r="B122" s="321"/>
      <c r="C122" s="322"/>
      <c r="D122" s="323"/>
      <c r="E122" s="321"/>
      <c r="F122" s="321"/>
      <c r="G122" s="321"/>
      <c r="H122" s="321"/>
      <c r="I122" s="321"/>
      <c r="J122" s="321"/>
      <c r="K122" s="321"/>
      <c r="L122" s="321"/>
      <c r="M122" s="321"/>
      <c r="N122" s="323"/>
      <c r="O122" s="321"/>
      <c r="P122" s="321"/>
      <c r="Q122" s="321"/>
      <c r="R122" s="321"/>
      <c r="S122" s="321"/>
      <c r="T122" s="321"/>
      <c r="U122" s="322"/>
      <c r="V122" s="321"/>
      <c r="W122" s="321"/>
      <c r="X122" s="321"/>
      <c r="Y122" s="321"/>
      <c r="Z122" s="321"/>
      <c r="AA122" s="321"/>
      <c r="AB122" s="324"/>
      <c r="AC122" s="324"/>
      <c r="AD122" s="321"/>
      <c r="AE122" s="325"/>
      <c r="AF122" s="323"/>
      <c r="AG122" s="321"/>
      <c r="AH122" s="321"/>
      <c r="AI122" s="321"/>
      <c r="AJ122" s="321"/>
      <c r="AK122" s="321"/>
      <c r="AL122" s="321"/>
      <c r="AM122" s="148"/>
    </row>
    <row r="123" spans="2:39" ht="15" customHeight="1" x14ac:dyDescent="0.25">
      <c r="B123" s="321"/>
      <c r="C123" s="322"/>
      <c r="D123" s="323"/>
      <c r="E123" s="321"/>
      <c r="F123" s="321"/>
      <c r="G123" s="321"/>
      <c r="H123" s="321"/>
      <c r="I123" s="321"/>
      <c r="J123" s="321"/>
      <c r="K123" s="321"/>
      <c r="L123" s="321"/>
      <c r="M123" s="321"/>
      <c r="N123" s="323"/>
      <c r="O123" s="321"/>
      <c r="P123" s="321"/>
      <c r="Q123" s="321"/>
      <c r="R123" s="321"/>
      <c r="S123" s="321"/>
      <c r="T123" s="321"/>
      <c r="U123" s="322"/>
      <c r="V123" s="321"/>
      <c r="W123" s="321"/>
      <c r="X123" s="321"/>
      <c r="Y123" s="321"/>
      <c r="Z123" s="321"/>
      <c r="AA123" s="321"/>
      <c r="AB123" s="324"/>
      <c r="AC123" s="324"/>
      <c r="AD123" s="321"/>
      <c r="AE123" s="325"/>
      <c r="AF123" s="323"/>
      <c r="AG123" s="321"/>
      <c r="AH123" s="321"/>
      <c r="AI123" s="321"/>
      <c r="AJ123" s="321"/>
      <c r="AK123" s="321"/>
      <c r="AL123" s="321"/>
      <c r="AM123" s="148"/>
    </row>
    <row r="124" spans="2:39" ht="15" customHeight="1" x14ac:dyDescent="0.25">
      <c r="B124" s="321"/>
      <c r="C124" s="322"/>
      <c r="D124" s="323"/>
      <c r="E124" s="321"/>
      <c r="F124" s="321"/>
      <c r="G124" s="321"/>
      <c r="H124" s="321"/>
      <c r="I124" s="321"/>
      <c r="J124" s="321"/>
      <c r="K124" s="321"/>
      <c r="L124" s="321"/>
      <c r="M124" s="321"/>
      <c r="N124" s="323"/>
      <c r="O124" s="321"/>
      <c r="P124" s="321"/>
      <c r="Q124" s="321"/>
      <c r="R124" s="321"/>
      <c r="S124" s="321"/>
      <c r="T124" s="321"/>
      <c r="U124" s="322"/>
      <c r="V124" s="321"/>
      <c r="W124" s="321"/>
      <c r="X124" s="321"/>
      <c r="Y124" s="321"/>
      <c r="Z124" s="321"/>
      <c r="AA124" s="321"/>
      <c r="AB124" s="324"/>
      <c r="AC124" s="324"/>
      <c r="AD124" s="321"/>
      <c r="AE124" s="325"/>
      <c r="AF124" s="323"/>
      <c r="AG124" s="321"/>
      <c r="AH124" s="321"/>
      <c r="AI124" s="321"/>
      <c r="AJ124" s="321"/>
      <c r="AK124" s="321"/>
      <c r="AL124" s="321"/>
      <c r="AM124" s="148"/>
    </row>
    <row r="125" spans="2:39" ht="15" customHeight="1" x14ac:dyDescent="0.25">
      <c r="B125" s="321"/>
      <c r="C125" s="322"/>
      <c r="D125" s="323"/>
      <c r="E125" s="321"/>
      <c r="F125" s="321"/>
      <c r="G125" s="321"/>
      <c r="H125" s="321"/>
      <c r="I125" s="321"/>
      <c r="J125" s="321"/>
      <c r="K125" s="321"/>
      <c r="L125" s="321"/>
      <c r="M125" s="321"/>
      <c r="N125" s="323"/>
      <c r="O125" s="321"/>
      <c r="P125" s="321"/>
      <c r="Q125" s="321"/>
      <c r="R125" s="321"/>
      <c r="S125" s="321"/>
      <c r="T125" s="321"/>
      <c r="U125" s="322"/>
      <c r="V125" s="321"/>
      <c r="W125" s="321"/>
      <c r="X125" s="321"/>
      <c r="Y125" s="321"/>
      <c r="Z125" s="321"/>
      <c r="AA125" s="321"/>
      <c r="AB125" s="324"/>
      <c r="AC125" s="324"/>
      <c r="AD125" s="321"/>
      <c r="AE125" s="325"/>
      <c r="AF125" s="323"/>
      <c r="AG125" s="321"/>
      <c r="AH125" s="321"/>
      <c r="AI125" s="321"/>
      <c r="AJ125" s="321"/>
      <c r="AK125" s="321"/>
      <c r="AL125" s="321"/>
      <c r="AM125" s="148"/>
    </row>
    <row r="126" spans="2:39" ht="15" customHeight="1" x14ac:dyDescent="0.25">
      <c r="B126" s="321"/>
      <c r="C126" s="322"/>
      <c r="D126" s="323"/>
      <c r="E126" s="321"/>
      <c r="F126" s="321"/>
      <c r="G126" s="321"/>
      <c r="H126" s="321"/>
      <c r="I126" s="321"/>
      <c r="J126" s="321"/>
      <c r="K126" s="321"/>
      <c r="L126" s="321"/>
      <c r="M126" s="321"/>
      <c r="N126" s="323"/>
      <c r="O126" s="321"/>
      <c r="P126" s="321"/>
      <c r="Q126" s="321"/>
      <c r="R126" s="321"/>
      <c r="S126" s="321"/>
      <c r="T126" s="321"/>
      <c r="U126" s="322"/>
      <c r="V126" s="321"/>
      <c r="W126" s="321"/>
      <c r="X126" s="321"/>
      <c r="Y126" s="321"/>
      <c r="Z126" s="321"/>
      <c r="AA126" s="321"/>
      <c r="AB126" s="324"/>
      <c r="AC126" s="324"/>
      <c r="AD126" s="321"/>
      <c r="AE126" s="325"/>
      <c r="AF126" s="323"/>
      <c r="AG126" s="321"/>
      <c r="AH126" s="321"/>
      <c r="AI126" s="321"/>
      <c r="AJ126" s="321"/>
      <c r="AK126" s="321"/>
      <c r="AL126" s="321"/>
      <c r="AM126" s="148"/>
    </row>
    <row r="127" spans="2:39" ht="15" customHeight="1" x14ac:dyDescent="0.25">
      <c r="B127" s="321"/>
      <c r="C127" s="322"/>
      <c r="D127" s="323"/>
      <c r="E127" s="321"/>
      <c r="F127" s="321"/>
      <c r="G127" s="321"/>
      <c r="H127" s="321"/>
      <c r="I127" s="321"/>
      <c r="J127" s="321"/>
      <c r="K127" s="321"/>
      <c r="L127" s="321"/>
      <c r="M127" s="321"/>
      <c r="N127" s="323"/>
      <c r="O127" s="321"/>
      <c r="P127" s="321"/>
      <c r="Q127" s="321"/>
      <c r="R127" s="321"/>
      <c r="S127" s="321"/>
      <c r="T127" s="321"/>
      <c r="U127" s="322"/>
      <c r="V127" s="321"/>
      <c r="W127" s="321"/>
      <c r="X127" s="321"/>
      <c r="Y127" s="321"/>
      <c r="Z127" s="321"/>
      <c r="AA127" s="321"/>
      <c r="AB127" s="324"/>
      <c r="AC127" s="324"/>
      <c r="AD127" s="321"/>
      <c r="AE127" s="325"/>
      <c r="AF127" s="323"/>
      <c r="AG127" s="321"/>
      <c r="AH127" s="321"/>
      <c r="AI127" s="321"/>
      <c r="AJ127" s="321"/>
      <c r="AK127" s="321"/>
      <c r="AL127" s="321"/>
      <c r="AM127" s="148"/>
    </row>
    <row r="128" spans="2:39" ht="15" customHeight="1" x14ac:dyDescent="0.25">
      <c r="B128" s="321"/>
      <c r="C128" s="322"/>
      <c r="D128" s="323"/>
      <c r="E128" s="321"/>
      <c r="F128" s="321"/>
      <c r="G128" s="321"/>
      <c r="H128" s="321"/>
      <c r="I128" s="321"/>
      <c r="J128" s="321"/>
      <c r="K128" s="321"/>
      <c r="L128" s="321"/>
      <c r="M128" s="321"/>
      <c r="N128" s="323"/>
      <c r="O128" s="321"/>
      <c r="P128" s="321"/>
      <c r="Q128" s="321"/>
      <c r="R128" s="321"/>
      <c r="S128" s="321"/>
      <c r="T128" s="321"/>
      <c r="U128" s="322"/>
      <c r="V128" s="321"/>
      <c r="W128" s="321"/>
      <c r="X128" s="321"/>
      <c r="Y128" s="321"/>
      <c r="Z128" s="321"/>
      <c r="AA128" s="321"/>
      <c r="AB128" s="324"/>
      <c r="AC128" s="324"/>
      <c r="AD128" s="321"/>
      <c r="AE128" s="325"/>
      <c r="AF128" s="323"/>
      <c r="AG128" s="321"/>
      <c r="AH128" s="321"/>
      <c r="AI128" s="321"/>
      <c r="AJ128" s="321"/>
      <c r="AK128" s="321"/>
      <c r="AL128" s="321"/>
      <c r="AM128" s="148"/>
    </row>
    <row r="129" spans="2:39" ht="15" customHeight="1" x14ac:dyDescent="0.25">
      <c r="B129" s="321"/>
      <c r="C129" s="322"/>
      <c r="D129" s="323"/>
      <c r="E129" s="321"/>
      <c r="F129" s="321"/>
      <c r="G129" s="321"/>
      <c r="H129" s="321"/>
      <c r="I129" s="321"/>
      <c r="J129" s="321"/>
      <c r="K129" s="321"/>
      <c r="L129" s="321"/>
      <c r="M129" s="321"/>
      <c r="N129" s="323"/>
      <c r="O129" s="321"/>
      <c r="P129" s="321"/>
      <c r="Q129" s="321"/>
      <c r="R129" s="321"/>
      <c r="S129" s="321"/>
      <c r="T129" s="321"/>
      <c r="U129" s="322"/>
      <c r="V129" s="321"/>
      <c r="W129" s="321"/>
      <c r="X129" s="321"/>
      <c r="Y129" s="321"/>
      <c r="Z129" s="321"/>
      <c r="AA129" s="321"/>
      <c r="AB129" s="324"/>
      <c r="AC129" s="324"/>
      <c r="AD129" s="321"/>
      <c r="AE129" s="325"/>
      <c r="AF129" s="323"/>
      <c r="AG129" s="321"/>
      <c r="AH129" s="321"/>
      <c r="AI129" s="321"/>
      <c r="AJ129" s="321"/>
      <c r="AK129" s="321"/>
      <c r="AL129" s="321"/>
      <c r="AM129" s="148"/>
    </row>
    <row r="130" spans="2:39" ht="15" customHeight="1" x14ac:dyDescent="0.25">
      <c r="B130" s="321"/>
      <c r="C130" s="322"/>
      <c r="D130" s="323"/>
      <c r="E130" s="321"/>
      <c r="F130" s="321"/>
      <c r="G130" s="321"/>
      <c r="H130" s="321"/>
      <c r="I130" s="321"/>
      <c r="J130" s="321"/>
      <c r="K130" s="321"/>
      <c r="L130" s="321"/>
      <c r="M130" s="321"/>
      <c r="N130" s="323"/>
      <c r="O130" s="321"/>
      <c r="P130" s="321"/>
      <c r="Q130" s="321"/>
      <c r="R130" s="321"/>
      <c r="S130" s="321"/>
      <c r="T130" s="321"/>
      <c r="U130" s="322"/>
      <c r="V130" s="321"/>
      <c r="W130" s="321"/>
      <c r="X130" s="321"/>
      <c r="Y130" s="321"/>
      <c r="Z130" s="321"/>
      <c r="AA130" s="321"/>
      <c r="AB130" s="324"/>
      <c r="AC130" s="324"/>
      <c r="AD130" s="321"/>
      <c r="AE130" s="325"/>
      <c r="AF130" s="323"/>
      <c r="AG130" s="321"/>
      <c r="AH130" s="321"/>
      <c r="AI130" s="321"/>
      <c r="AJ130" s="321"/>
      <c r="AK130" s="321"/>
      <c r="AL130" s="321"/>
      <c r="AM130" s="148"/>
    </row>
    <row r="131" spans="2:39" ht="15" customHeight="1" x14ac:dyDescent="0.25">
      <c r="B131" s="321"/>
      <c r="C131" s="322"/>
      <c r="D131" s="323"/>
      <c r="E131" s="321"/>
      <c r="F131" s="321"/>
      <c r="G131" s="321"/>
      <c r="H131" s="321"/>
      <c r="I131" s="321"/>
      <c r="J131" s="321"/>
      <c r="K131" s="321"/>
      <c r="L131" s="321"/>
      <c r="M131" s="321"/>
      <c r="N131" s="323"/>
      <c r="O131" s="321"/>
      <c r="P131" s="321"/>
      <c r="Q131" s="321"/>
      <c r="R131" s="321"/>
      <c r="S131" s="321"/>
      <c r="T131" s="321"/>
      <c r="U131" s="322"/>
      <c r="V131" s="321"/>
      <c r="W131" s="321"/>
      <c r="X131" s="321"/>
      <c r="Y131" s="321"/>
      <c r="Z131" s="321"/>
      <c r="AA131" s="321"/>
      <c r="AB131" s="324"/>
      <c r="AC131" s="324"/>
      <c r="AD131" s="321"/>
      <c r="AE131" s="325"/>
      <c r="AF131" s="323"/>
      <c r="AG131" s="321"/>
      <c r="AH131" s="321"/>
      <c r="AI131" s="321"/>
      <c r="AJ131" s="321"/>
      <c r="AK131" s="321"/>
      <c r="AL131" s="321"/>
      <c r="AM131" s="148"/>
    </row>
    <row r="132" spans="2:39" ht="15" customHeight="1" x14ac:dyDescent="0.25">
      <c r="B132" s="321"/>
      <c r="C132" s="322"/>
      <c r="D132" s="323"/>
      <c r="E132" s="321"/>
      <c r="F132" s="321"/>
      <c r="G132" s="321"/>
      <c r="H132" s="321"/>
      <c r="I132" s="321"/>
      <c r="J132" s="321"/>
      <c r="K132" s="321"/>
      <c r="L132" s="321"/>
      <c r="M132" s="321"/>
      <c r="N132" s="323"/>
      <c r="O132" s="321"/>
      <c r="P132" s="321"/>
      <c r="Q132" s="321"/>
      <c r="R132" s="321"/>
      <c r="S132" s="321"/>
      <c r="T132" s="321"/>
      <c r="U132" s="322"/>
      <c r="V132" s="321"/>
      <c r="W132" s="321"/>
      <c r="X132" s="321"/>
      <c r="Y132" s="321"/>
      <c r="Z132" s="321"/>
      <c r="AA132" s="321"/>
      <c r="AB132" s="324"/>
      <c r="AC132" s="324"/>
      <c r="AD132" s="321"/>
      <c r="AE132" s="325"/>
      <c r="AF132" s="323"/>
      <c r="AG132" s="321"/>
      <c r="AH132" s="321"/>
      <c r="AI132" s="321"/>
      <c r="AJ132" s="321"/>
      <c r="AK132" s="321"/>
      <c r="AL132" s="321"/>
      <c r="AM132" s="148"/>
    </row>
    <row r="133" spans="2:39" ht="15" customHeight="1" x14ac:dyDescent="0.25">
      <c r="B133" s="321"/>
      <c r="C133" s="322"/>
      <c r="D133" s="323"/>
      <c r="E133" s="321"/>
      <c r="F133" s="321"/>
      <c r="G133" s="321"/>
      <c r="H133" s="321"/>
      <c r="I133" s="321"/>
      <c r="J133" s="321"/>
      <c r="K133" s="321"/>
      <c r="L133" s="321"/>
      <c r="M133" s="321"/>
      <c r="N133" s="323"/>
      <c r="O133" s="321"/>
      <c r="P133" s="321"/>
      <c r="Q133" s="321"/>
      <c r="R133" s="321"/>
      <c r="S133" s="321"/>
      <c r="T133" s="321"/>
      <c r="U133" s="322"/>
      <c r="V133" s="321"/>
      <c r="W133" s="321"/>
      <c r="X133" s="321"/>
      <c r="Y133" s="321"/>
      <c r="Z133" s="321"/>
      <c r="AA133" s="321"/>
      <c r="AB133" s="324"/>
      <c r="AC133" s="324"/>
      <c r="AD133" s="321"/>
      <c r="AE133" s="325"/>
      <c r="AF133" s="323"/>
      <c r="AG133" s="321"/>
      <c r="AH133" s="321"/>
      <c r="AI133" s="321"/>
      <c r="AJ133" s="321"/>
      <c r="AK133" s="321"/>
      <c r="AL133" s="321"/>
      <c r="AM133" s="148"/>
    </row>
    <row r="134" spans="2:39" ht="15" customHeight="1" x14ac:dyDescent="0.25">
      <c r="B134" s="321"/>
      <c r="C134" s="322"/>
      <c r="D134" s="323"/>
      <c r="E134" s="321"/>
      <c r="F134" s="321"/>
      <c r="G134" s="321"/>
      <c r="H134" s="321"/>
      <c r="I134" s="321"/>
      <c r="J134" s="321"/>
      <c r="K134" s="321"/>
      <c r="L134" s="321"/>
      <c r="M134" s="321"/>
      <c r="N134" s="323"/>
      <c r="O134" s="321"/>
      <c r="P134" s="321"/>
      <c r="Q134" s="321"/>
      <c r="R134" s="321"/>
      <c r="S134" s="321"/>
      <c r="T134" s="321"/>
      <c r="U134" s="322"/>
      <c r="V134" s="321"/>
      <c r="W134" s="321"/>
      <c r="X134" s="321"/>
      <c r="Y134" s="321"/>
      <c r="Z134" s="321"/>
      <c r="AA134" s="321"/>
      <c r="AB134" s="324"/>
      <c r="AC134" s="324"/>
      <c r="AD134" s="321"/>
      <c r="AE134" s="325"/>
      <c r="AF134" s="323"/>
      <c r="AG134" s="321"/>
      <c r="AH134" s="321"/>
      <c r="AI134" s="321"/>
      <c r="AJ134" s="321"/>
      <c r="AK134" s="321"/>
      <c r="AL134" s="321"/>
      <c r="AM134" s="148"/>
    </row>
    <row r="135" spans="2:39" ht="15" customHeight="1" x14ac:dyDescent="0.25">
      <c r="B135" s="321"/>
      <c r="C135" s="322"/>
      <c r="D135" s="323"/>
      <c r="E135" s="321"/>
      <c r="F135" s="321"/>
      <c r="G135" s="321"/>
      <c r="H135" s="321"/>
      <c r="I135" s="321"/>
      <c r="J135" s="321"/>
      <c r="K135" s="321"/>
      <c r="L135" s="321"/>
      <c r="M135" s="321"/>
      <c r="N135" s="323"/>
      <c r="O135" s="321"/>
      <c r="P135" s="321"/>
      <c r="Q135" s="321"/>
      <c r="R135" s="321"/>
      <c r="S135" s="321"/>
      <c r="T135" s="321"/>
      <c r="U135" s="322"/>
      <c r="V135" s="321"/>
      <c r="W135" s="321"/>
      <c r="X135" s="321"/>
      <c r="Y135" s="321"/>
      <c r="Z135" s="321"/>
      <c r="AA135" s="321"/>
      <c r="AB135" s="324"/>
      <c r="AC135" s="324"/>
      <c r="AD135" s="321"/>
      <c r="AE135" s="325"/>
      <c r="AF135" s="323"/>
      <c r="AG135" s="321"/>
      <c r="AH135" s="321"/>
      <c r="AI135" s="321"/>
      <c r="AJ135" s="321"/>
      <c r="AK135" s="321"/>
      <c r="AL135" s="321"/>
      <c r="AM135" s="148"/>
    </row>
    <row r="136" spans="2:39" ht="15" customHeight="1" x14ac:dyDescent="0.25">
      <c r="B136" s="321"/>
      <c r="C136" s="322"/>
      <c r="D136" s="323"/>
      <c r="E136" s="321"/>
      <c r="F136" s="321"/>
      <c r="G136" s="321"/>
      <c r="H136" s="321"/>
      <c r="I136" s="321"/>
      <c r="J136" s="321"/>
      <c r="K136" s="321"/>
      <c r="L136" s="321"/>
      <c r="M136" s="321"/>
      <c r="N136" s="323"/>
      <c r="O136" s="321"/>
      <c r="P136" s="321"/>
      <c r="Q136" s="321"/>
      <c r="R136" s="321"/>
      <c r="S136" s="321"/>
      <c r="T136" s="321"/>
      <c r="U136" s="322"/>
      <c r="V136" s="321"/>
      <c r="W136" s="321"/>
      <c r="X136" s="321"/>
      <c r="Y136" s="321"/>
      <c r="Z136" s="321"/>
      <c r="AA136" s="321"/>
      <c r="AB136" s="324"/>
      <c r="AC136" s="324"/>
      <c r="AD136" s="321"/>
      <c r="AE136" s="325"/>
      <c r="AF136" s="323"/>
      <c r="AG136" s="321"/>
      <c r="AH136" s="321"/>
      <c r="AI136" s="321"/>
      <c r="AJ136" s="321"/>
      <c r="AK136" s="321"/>
      <c r="AL136" s="321"/>
      <c r="AM136" s="148"/>
    </row>
    <row r="137" spans="2:39" ht="15" customHeight="1" x14ac:dyDescent="0.25">
      <c r="B137" s="321"/>
      <c r="C137" s="322"/>
      <c r="D137" s="323"/>
      <c r="E137" s="321"/>
      <c r="F137" s="321"/>
      <c r="G137" s="321"/>
      <c r="H137" s="321"/>
      <c r="I137" s="321"/>
      <c r="J137" s="321"/>
      <c r="K137" s="321"/>
      <c r="L137" s="321"/>
      <c r="M137" s="321"/>
      <c r="N137" s="323"/>
      <c r="O137" s="321"/>
      <c r="P137" s="321"/>
      <c r="Q137" s="321"/>
      <c r="R137" s="321"/>
      <c r="S137" s="321"/>
      <c r="T137" s="321"/>
      <c r="U137" s="322"/>
      <c r="V137" s="321"/>
      <c r="W137" s="321"/>
      <c r="X137" s="321"/>
      <c r="Y137" s="321"/>
      <c r="Z137" s="321"/>
      <c r="AA137" s="321"/>
      <c r="AB137" s="324"/>
      <c r="AC137" s="324"/>
      <c r="AD137" s="321"/>
      <c r="AE137" s="325"/>
      <c r="AF137" s="323"/>
      <c r="AG137" s="321"/>
      <c r="AH137" s="321"/>
      <c r="AI137" s="321"/>
      <c r="AJ137" s="321"/>
      <c r="AK137" s="321"/>
      <c r="AL137" s="321"/>
      <c r="AM137" s="148"/>
    </row>
    <row r="138" spans="2:39" ht="15" customHeight="1" x14ac:dyDescent="0.25">
      <c r="B138" s="321"/>
      <c r="C138" s="322"/>
      <c r="D138" s="323"/>
      <c r="E138" s="321"/>
      <c r="F138" s="321"/>
      <c r="G138" s="321"/>
      <c r="H138" s="321"/>
      <c r="I138" s="321"/>
      <c r="J138" s="321"/>
      <c r="K138" s="321"/>
      <c r="L138" s="321"/>
      <c r="M138" s="321"/>
      <c r="N138" s="323"/>
      <c r="O138" s="321"/>
      <c r="P138" s="321"/>
      <c r="Q138" s="321"/>
      <c r="R138" s="321"/>
      <c r="S138" s="321"/>
      <c r="T138" s="321"/>
      <c r="U138" s="322"/>
      <c r="V138" s="321"/>
      <c r="W138" s="321"/>
      <c r="X138" s="321"/>
      <c r="Y138" s="321"/>
      <c r="Z138" s="321"/>
      <c r="AA138" s="321"/>
      <c r="AB138" s="324"/>
      <c r="AC138" s="324"/>
      <c r="AD138" s="321"/>
      <c r="AE138" s="325"/>
      <c r="AF138" s="323"/>
      <c r="AG138" s="321"/>
      <c r="AH138" s="321"/>
      <c r="AI138" s="321"/>
      <c r="AJ138" s="321"/>
      <c r="AK138" s="321"/>
      <c r="AL138" s="321"/>
      <c r="AM138" s="148"/>
    </row>
    <row r="139" spans="2:39" ht="15" customHeight="1" x14ac:dyDescent="0.25">
      <c r="B139" s="321"/>
      <c r="C139" s="322"/>
      <c r="D139" s="323"/>
      <c r="E139" s="321"/>
      <c r="F139" s="321"/>
      <c r="G139" s="321"/>
      <c r="H139" s="321"/>
      <c r="I139" s="321"/>
      <c r="J139" s="321"/>
      <c r="K139" s="321"/>
      <c r="L139" s="321"/>
      <c r="M139" s="321"/>
      <c r="N139" s="323"/>
      <c r="O139" s="321"/>
      <c r="P139" s="321"/>
      <c r="Q139" s="321"/>
      <c r="R139" s="321"/>
      <c r="S139" s="321"/>
      <c r="T139" s="321"/>
      <c r="U139" s="322"/>
      <c r="V139" s="321"/>
      <c r="W139" s="321"/>
      <c r="X139" s="321"/>
      <c r="Y139" s="321"/>
      <c r="Z139" s="321"/>
      <c r="AA139" s="321"/>
      <c r="AB139" s="324"/>
      <c r="AC139" s="324"/>
      <c r="AD139" s="321"/>
      <c r="AE139" s="325"/>
      <c r="AF139" s="323"/>
      <c r="AG139" s="321"/>
      <c r="AH139" s="321"/>
      <c r="AI139" s="321"/>
      <c r="AJ139" s="321"/>
      <c r="AK139" s="321"/>
      <c r="AL139" s="321"/>
      <c r="AM139" s="148"/>
    </row>
    <row r="140" spans="2:39" ht="15" customHeight="1" x14ac:dyDescent="0.25">
      <c r="B140" s="321"/>
      <c r="C140" s="322"/>
      <c r="D140" s="323"/>
      <c r="E140" s="321"/>
      <c r="F140" s="321"/>
      <c r="G140" s="321"/>
      <c r="H140" s="321"/>
      <c r="I140" s="321"/>
      <c r="J140" s="321"/>
      <c r="K140" s="321"/>
      <c r="L140" s="321"/>
      <c r="M140" s="321"/>
      <c r="N140" s="323"/>
      <c r="O140" s="321"/>
      <c r="P140" s="321"/>
      <c r="Q140" s="321"/>
      <c r="R140" s="321"/>
      <c r="S140" s="321"/>
      <c r="T140" s="321"/>
      <c r="U140" s="322"/>
      <c r="V140" s="321"/>
      <c r="W140" s="321"/>
      <c r="X140" s="321"/>
      <c r="Y140" s="321"/>
      <c r="Z140" s="321"/>
      <c r="AA140" s="321"/>
      <c r="AB140" s="324"/>
      <c r="AC140" s="324"/>
      <c r="AD140" s="321"/>
      <c r="AE140" s="325"/>
      <c r="AF140" s="323"/>
      <c r="AG140" s="321"/>
      <c r="AH140" s="321"/>
      <c r="AI140" s="321"/>
      <c r="AJ140" s="321"/>
      <c r="AK140" s="321"/>
      <c r="AL140" s="321"/>
      <c r="AM140" s="148"/>
    </row>
    <row r="141" spans="2:39" ht="15" customHeight="1" x14ac:dyDescent="0.25">
      <c r="B141" s="321"/>
      <c r="C141" s="322"/>
      <c r="D141" s="323"/>
      <c r="E141" s="321"/>
      <c r="F141" s="321"/>
      <c r="G141" s="321"/>
      <c r="H141" s="321"/>
      <c r="I141" s="321"/>
      <c r="J141" s="321"/>
      <c r="K141" s="321"/>
      <c r="L141" s="321"/>
      <c r="M141" s="321"/>
      <c r="N141" s="323"/>
      <c r="O141" s="321"/>
      <c r="P141" s="321"/>
      <c r="Q141" s="321"/>
      <c r="R141" s="321"/>
      <c r="S141" s="321"/>
      <c r="T141" s="321"/>
      <c r="U141" s="322"/>
      <c r="V141" s="321"/>
      <c r="W141" s="321"/>
      <c r="X141" s="321"/>
      <c r="Y141" s="321"/>
      <c r="Z141" s="321"/>
      <c r="AA141" s="321"/>
      <c r="AB141" s="324"/>
      <c r="AC141" s="324"/>
      <c r="AD141" s="321"/>
      <c r="AE141" s="325"/>
      <c r="AF141" s="323"/>
      <c r="AG141" s="321"/>
      <c r="AH141" s="321"/>
      <c r="AI141" s="321"/>
      <c r="AJ141" s="321"/>
      <c r="AK141" s="321"/>
      <c r="AL141" s="321"/>
      <c r="AM141" s="148"/>
    </row>
    <row r="142" spans="2:39" ht="15" customHeight="1" x14ac:dyDescent="0.25">
      <c r="B142" s="321"/>
      <c r="C142" s="322"/>
      <c r="D142" s="323"/>
      <c r="E142" s="321"/>
      <c r="F142" s="321"/>
      <c r="G142" s="321"/>
      <c r="H142" s="321"/>
      <c r="I142" s="321"/>
      <c r="J142" s="321"/>
      <c r="K142" s="321"/>
      <c r="L142" s="321"/>
      <c r="M142" s="321"/>
      <c r="N142" s="323"/>
      <c r="O142" s="321"/>
      <c r="P142" s="321"/>
      <c r="Q142" s="321"/>
      <c r="R142" s="321"/>
      <c r="S142" s="321"/>
      <c r="T142" s="321"/>
      <c r="U142" s="322"/>
      <c r="V142" s="321"/>
      <c r="W142" s="321"/>
      <c r="X142" s="321"/>
      <c r="Y142" s="321"/>
      <c r="Z142" s="321"/>
      <c r="AA142" s="321"/>
      <c r="AB142" s="324"/>
      <c r="AC142" s="324"/>
      <c r="AD142" s="321"/>
      <c r="AE142" s="325"/>
      <c r="AF142" s="323"/>
      <c r="AG142" s="321"/>
      <c r="AH142" s="321"/>
      <c r="AI142" s="321"/>
      <c r="AJ142" s="321"/>
      <c r="AK142" s="321"/>
      <c r="AL142" s="321"/>
      <c r="AM142" s="148"/>
    </row>
    <row r="143" spans="2:39" ht="15" customHeight="1" x14ac:dyDescent="0.25">
      <c r="B143" s="321"/>
      <c r="C143" s="322"/>
      <c r="D143" s="323"/>
      <c r="E143" s="321"/>
      <c r="F143" s="321"/>
      <c r="G143" s="321"/>
      <c r="H143" s="321"/>
      <c r="I143" s="321"/>
      <c r="J143" s="321"/>
      <c r="K143" s="321"/>
      <c r="L143" s="321"/>
      <c r="M143" s="321"/>
      <c r="N143" s="323"/>
      <c r="O143" s="321"/>
      <c r="P143" s="321"/>
      <c r="Q143" s="321"/>
      <c r="R143" s="321"/>
      <c r="S143" s="321"/>
      <c r="T143" s="321"/>
      <c r="U143" s="322"/>
      <c r="V143" s="321"/>
      <c r="W143" s="321"/>
      <c r="X143" s="321"/>
      <c r="Y143" s="321"/>
      <c r="Z143" s="321"/>
      <c r="AA143" s="321"/>
      <c r="AB143" s="324"/>
      <c r="AC143" s="324"/>
      <c r="AD143" s="321"/>
      <c r="AE143" s="325"/>
      <c r="AF143" s="323"/>
      <c r="AG143" s="321"/>
      <c r="AH143" s="321"/>
      <c r="AI143" s="321"/>
      <c r="AJ143" s="321"/>
      <c r="AK143" s="321"/>
      <c r="AL143" s="321"/>
      <c r="AM143" s="148"/>
    </row>
    <row r="144" spans="2:39" ht="15" customHeight="1" x14ac:dyDescent="0.25">
      <c r="B144" s="321"/>
      <c r="C144" s="322"/>
      <c r="D144" s="323"/>
      <c r="E144" s="321"/>
      <c r="F144" s="321"/>
      <c r="G144" s="321"/>
      <c r="H144" s="321"/>
      <c r="I144" s="321"/>
      <c r="J144" s="321"/>
      <c r="K144" s="321"/>
      <c r="L144" s="321"/>
      <c r="M144" s="321"/>
      <c r="N144" s="323"/>
      <c r="O144" s="321"/>
      <c r="P144" s="321"/>
      <c r="Q144" s="321"/>
      <c r="R144" s="321"/>
      <c r="S144" s="321"/>
      <c r="T144" s="321"/>
      <c r="U144" s="322"/>
      <c r="V144" s="321"/>
      <c r="W144" s="321"/>
      <c r="X144" s="321"/>
      <c r="Y144" s="321"/>
      <c r="Z144" s="321"/>
      <c r="AA144" s="321"/>
      <c r="AB144" s="324"/>
      <c r="AC144" s="324"/>
      <c r="AD144" s="321"/>
      <c r="AE144" s="325"/>
      <c r="AF144" s="323"/>
      <c r="AG144" s="321"/>
      <c r="AH144" s="321"/>
      <c r="AI144" s="321"/>
      <c r="AJ144" s="321"/>
      <c r="AK144" s="321"/>
      <c r="AL144" s="321"/>
      <c r="AM144" s="148"/>
    </row>
    <row r="145" spans="2:39" ht="15" customHeight="1" x14ac:dyDescent="0.25">
      <c r="B145" s="321"/>
      <c r="C145" s="322"/>
      <c r="D145" s="323"/>
      <c r="E145" s="321"/>
      <c r="F145" s="321"/>
      <c r="G145" s="321"/>
      <c r="H145" s="321"/>
      <c r="I145" s="321"/>
      <c r="J145" s="321"/>
      <c r="K145" s="321"/>
      <c r="L145" s="321"/>
      <c r="M145" s="321"/>
      <c r="N145" s="323"/>
      <c r="O145" s="321"/>
      <c r="P145" s="321"/>
      <c r="Q145" s="321"/>
      <c r="R145" s="321"/>
      <c r="S145" s="321"/>
      <c r="T145" s="321"/>
      <c r="U145" s="322"/>
      <c r="V145" s="321"/>
      <c r="W145" s="321"/>
      <c r="X145" s="321"/>
      <c r="Y145" s="321"/>
      <c r="Z145" s="321"/>
      <c r="AA145" s="321"/>
      <c r="AB145" s="324"/>
      <c r="AC145" s="324"/>
      <c r="AD145" s="321"/>
      <c r="AE145" s="325"/>
      <c r="AF145" s="323"/>
      <c r="AG145" s="321"/>
      <c r="AH145" s="321"/>
      <c r="AI145" s="321"/>
      <c r="AJ145" s="321"/>
      <c r="AK145" s="321"/>
      <c r="AL145" s="321"/>
      <c r="AM145" s="148"/>
    </row>
    <row r="146" spans="2:39" ht="15" customHeight="1" x14ac:dyDescent="0.25">
      <c r="B146" s="321"/>
      <c r="C146" s="322"/>
      <c r="D146" s="323"/>
      <c r="E146" s="321"/>
      <c r="F146" s="321"/>
      <c r="G146" s="321"/>
      <c r="H146" s="321"/>
      <c r="I146" s="321"/>
      <c r="J146" s="321"/>
      <c r="K146" s="321"/>
      <c r="L146" s="321"/>
      <c r="M146" s="321"/>
      <c r="N146" s="323"/>
      <c r="O146" s="321"/>
      <c r="P146" s="321"/>
      <c r="Q146" s="321"/>
      <c r="R146" s="321"/>
      <c r="S146" s="321"/>
      <c r="T146" s="321"/>
      <c r="U146" s="322"/>
      <c r="V146" s="321"/>
      <c r="W146" s="321"/>
      <c r="X146" s="321"/>
      <c r="Y146" s="321"/>
      <c r="Z146" s="321"/>
      <c r="AA146" s="321"/>
      <c r="AB146" s="324"/>
      <c r="AC146" s="324"/>
      <c r="AD146" s="321"/>
      <c r="AE146" s="325"/>
      <c r="AF146" s="323"/>
      <c r="AG146" s="321"/>
      <c r="AH146" s="321"/>
      <c r="AI146" s="321"/>
      <c r="AJ146" s="321"/>
      <c r="AK146" s="321"/>
      <c r="AL146" s="321"/>
      <c r="AM146" s="148"/>
    </row>
    <row r="147" spans="2:39" ht="15" customHeight="1" x14ac:dyDescent="0.25">
      <c r="B147" s="321"/>
      <c r="C147" s="322"/>
      <c r="D147" s="323"/>
      <c r="E147" s="321"/>
      <c r="F147" s="321"/>
      <c r="G147" s="321"/>
      <c r="H147" s="321"/>
      <c r="I147" s="321"/>
      <c r="J147" s="321"/>
      <c r="K147" s="321"/>
      <c r="L147" s="321"/>
      <c r="M147" s="321"/>
      <c r="N147" s="323"/>
      <c r="O147" s="321"/>
      <c r="P147" s="321"/>
      <c r="Q147" s="321"/>
      <c r="R147" s="321"/>
      <c r="S147" s="321"/>
      <c r="T147" s="321"/>
      <c r="U147" s="322"/>
      <c r="V147" s="321"/>
      <c r="W147" s="321"/>
      <c r="X147" s="321"/>
      <c r="Y147" s="321"/>
      <c r="Z147" s="321"/>
      <c r="AA147" s="321"/>
      <c r="AB147" s="324"/>
      <c r="AC147" s="324"/>
      <c r="AD147" s="321"/>
      <c r="AE147" s="325"/>
      <c r="AF147" s="323"/>
      <c r="AG147" s="321"/>
      <c r="AH147" s="321"/>
      <c r="AI147" s="321"/>
      <c r="AJ147" s="321"/>
      <c r="AK147" s="321"/>
      <c r="AL147" s="321"/>
      <c r="AM147" s="148"/>
    </row>
    <row r="148" spans="2:39" ht="15" customHeight="1" x14ac:dyDescent="0.25">
      <c r="B148" s="321"/>
      <c r="C148" s="322"/>
      <c r="D148" s="323"/>
      <c r="E148" s="321"/>
      <c r="F148" s="321"/>
      <c r="G148" s="321"/>
      <c r="H148" s="321"/>
      <c r="I148" s="321"/>
      <c r="J148" s="321"/>
      <c r="K148" s="321"/>
      <c r="L148" s="321"/>
      <c r="M148" s="321"/>
      <c r="N148" s="323"/>
      <c r="O148" s="321"/>
      <c r="P148" s="321"/>
      <c r="Q148" s="321"/>
      <c r="R148" s="321"/>
      <c r="S148" s="321"/>
      <c r="T148" s="321"/>
      <c r="U148" s="322"/>
      <c r="V148" s="321"/>
      <c r="W148" s="321"/>
      <c r="X148" s="321"/>
      <c r="Y148" s="321"/>
      <c r="Z148" s="321"/>
      <c r="AA148" s="321"/>
      <c r="AB148" s="324"/>
      <c r="AC148" s="324"/>
      <c r="AD148" s="321"/>
      <c r="AE148" s="325"/>
      <c r="AF148" s="323"/>
      <c r="AG148" s="321"/>
      <c r="AH148" s="321"/>
      <c r="AI148" s="321"/>
      <c r="AJ148" s="321"/>
      <c r="AK148" s="321"/>
      <c r="AL148" s="321"/>
      <c r="AM148" s="148"/>
    </row>
    <row r="149" spans="2:39" ht="15" customHeight="1" x14ac:dyDescent="0.25">
      <c r="B149" s="321"/>
      <c r="C149" s="322"/>
      <c r="D149" s="323"/>
      <c r="E149" s="321"/>
      <c r="F149" s="321"/>
      <c r="G149" s="321"/>
      <c r="H149" s="321"/>
      <c r="I149" s="321"/>
      <c r="J149" s="321"/>
      <c r="K149" s="321"/>
      <c r="L149" s="321"/>
      <c r="M149" s="321"/>
      <c r="N149" s="323"/>
      <c r="O149" s="321"/>
      <c r="P149" s="321"/>
      <c r="Q149" s="321"/>
      <c r="R149" s="321"/>
      <c r="S149" s="321"/>
      <c r="T149" s="321"/>
      <c r="U149" s="322"/>
      <c r="V149" s="321"/>
      <c r="W149" s="321"/>
      <c r="X149" s="321"/>
      <c r="Y149" s="321"/>
      <c r="Z149" s="321"/>
      <c r="AA149" s="321"/>
      <c r="AB149" s="324"/>
      <c r="AC149" s="324"/>
      <c r="AD149" s="321"/>
      <c r="AE149" s="325"/>
      <c r="AF149" s="323"/>
      <c r="AG149" s="321"/>
      <c r="AH149" s="321"/>
      <c r="AI149" s="321"/>
      <c r="AJ149" s="321"/>
      <c r="AK149" s="321"/>
      <c r="AL149" s="321"/>
      <c r="AM149" s="148"/>
    </row>
    <row r="150" spans="2:39" ht="15" customHeight="1" x14ac:dyDescent="0.25">
      <c r="B150" s="321"/>
      <c r="C150" s="322"/>
      <c r="D150" s="323"/>
      <c r="E150" s="321"/>
      <c r="F150" s="321"/>
      <c r="G150" s="321"/>
      <c r="H150" s="321"/>
      <c r="I150" s="321"/>
      <c r="J150" s="321"/>
      <c r="K150" s="321"/>
      <c r="L150" s="321"/>
      <c r="M150" s="321"/>
      <c r="N150" s="323"/>
      <c r="O150" s="321"/>
      <c r="P150" s="321"/>
      <c r="Q150" s="321"/>
      <c r="R150" s="321"/>
      <c r="S150" s="321"/>
      <c r="T150" s="321"/>
      <c r="U150" s="322"/>
      <c r="V150" s="321"/>
      <c r="W150" s="321"/>
      <c r="X150" s="321"/>
      <c r="Y150" s="321"/>
      <c r="Z150" s="321"/>
      <c r="AA150" s="321"/>
      <c r="AB150" s="324"/>
      <c r="AC150" s="324"/>
      <c r="AD150" s="321"/>
      <c r="AE150" s="325"/>
      <c r="AF150" s="323"/>
      <c r="AG150" s="321"/>
      <c r="AH150" s="321"/>
      <c r="AI150" s="321"/>
      <c r="AJ150" s="321"/>
      <c r="AK150" s="321"/>
      <c r="AL150" s="321"/>
      <c r="AM150" s="148"/>
    </row>
    <row r="151" spans="2:39" ht="15" customHeight="1" x14ac:dyDescent="0.25">
      <c r="B151" s="321"/>
      <c r="C151" s="322"/>
      <c r="D151" s="323"/>
      <c r="E151" s="321"/>
      <c r="F151" s="321"/>
      <c r="G151" s="321"/>
      <c r="H151" s="321"/>
      <c r="I151" s="321"/>
      <c r="J151" s="321"/>
      <c r="K151" s="321"/>
      <c r="L151" s="321"/>
      <c r="M151" s="321"/>
      <c r="N151" s="323"/>
      <c r="O151" s="321"/>
      <c r="P151" s="321"/>
      <c r="Q151" s="321"/>
      <c r="R151" s="321"/>
      <c r="S151" s="321"/>
      <c r="T151" s="321"/>
      <c r="U151" s="322"/>
      <c r="V151" s="321"/>
      <c r="W151" s="321"/>
      <c r="X151" s="321"/>
      <c r="Y151" s="321"/>
      <c r="Z151" s="321"/>
      <c r="AA151" s="321"/>
      <c r="AB151" s="324"/>
      <c r="AC151" s="324"/>
      <c r="AD151" s="321"/>
      <c r="AE151" s="325"/>
      <c r="AF151" s="323"/>
      <c r="AG151" s="321"/>
      <c r="AH151" s="321"/>
      <c r="AI151" s="321"/>
      <c r="AJ151" s="321"/>
      <c r="AK151" s="321"/>
      <c r="AL151" s="321"/>
      <c r="AM151" s="148"/>
    </row>
    <row r="152" spans="2:39" ht="15" customHeight="1" x14ac:dyDescent="0.25">
      <c r="B152" s="321"/>
      <c r="C152" s="322"/>
      <c r="D152" s="323"/>
      <c r="E152" s="321"/>
      <c r="F152" s="321"/>
      <c r="G152" s="321"/>
      <c r="H152" s="321"/>
      <c r="I152" s="321"/>
      <c r="J152" s="321"/>
      <c r="K152" s="321"/>
      <c r="L152" s="321"/>
      <c r="M152" s="321"/>
      <c r="N152" s="323"/>
      <c r="O152" s="321"/>
      <c r="P152" s="321"/>
      <c r="Q152" s="321"/>
      <c r="R152" s="321"/>
      <c r="S152" s="321"/>
      <c r="T152" s="321"/>
      <c r="U152" s="322"/>
      <c r="V152" s="321"/>
      <c r="W152" s="321"/>
      <c r="X152" s="321"/>
      <c r="Y152" s="321"/>
      <c r="Z152" s="321"/>
      <c r="AA152" s="321"/>
      <c r="AB152" s="324"/>
      <c r="AC152" s="324"/>
      <c r="AD152" s="321"/>
      <c r="AE152" s="325"/>
      <c r="AF152" s="323"/>
      <c r="AG152" s="321"/>
      <c r="AH152" s="321"/>
      <c r="AI152" s="321"/>
      <c r="AJ152" s="321"/>
      <c r="AK152" s="321"/>
      <c r="AL152" s="321"/>
      <c r="AM152" s="148"/>
    </row>
    <row r="153" spans="2:39" ht="15" customHeight="1" x14ac:dyDescent="0.25">
      <c r="B153" s="321"/>
      <c r="C153" s="322"/>
      <c r="D153" s="323"/>
      <c r="E153" s="321"/>
      <c r="F153" s="321"/>
      <c r="G153" s="321"/>
      <c r="H153" s="321"/>
      <c r="I153" s="321"/>
      <c r="J153" s="321"/>
      <c r="K153" s="321"/>
      <c r="L153" s="321"/>
      <c r="M153" s="321"/>
      <c r="N153" s="323"/>
      <c r="O153" s="321"/>
      <c r="P153" s="321"/>
      <c r="Q153" s="321"/>
      <c r="R153" s="321"/>
      <c r="S153" s="321"/>
      <c r="T153" s="321"/>
      <c r="U153" s="322"/>
      <c r="V153" s="321"/>
      <c r="W153" s="321"/>
      <c r="X153" s="321"/>
      <c r="Y153" s="321"/>
      <c r="Z153" s="321"/>
      <c r="AA153" s="321"/>
      <c r="AB153" s="324"/>
      <c r="AC153" s="324"/>
      <c r="AD153" s="321"/>
      <c r="AE153" s="325"/>
      <c r="AF153" s="323"/>
      <c r="AG153" s="321"/>
      <c r="AH153" s="321"/>
      <c r="AI153" s="321"/>
      <c r="AJ153" s="321"/>
      <c r="AK153" s="321"/>
      <c r="AL153" s="321"/>
      <c r="AM153" s="148"/>
    </row>
    <row r="154" spans="2:39" ht="15" customHeight="1" x14ac:dyDescent="0.25">
      <c r="B154" s="321"/>
      <c r="C154" s="322"/>
      <c r="D154" s="323"/>
      <c r="E154" s="321"/>
      <c r="F154" s="321"/>
      <c r="G154" s="321"/>
      <c r="H154" s="321"/>
      <c r="I154" s="321"/>
      <c r="J154" s="321"/>
      <c r="K154" s="321"/>
      <c r="L154" s="321"/>
      <c r="M154" s="321"/>
      <c r="N154" s="323"/>
      <c r="O154" s="321"/>
      <c r="P154" s="321"/>
      <c r="Q154" s="321"/>
      <c r="R154" s="321"/>
      <c r="S154" s="321"/>
      <c r="T154" s="321"/>
      <c r="U154" s="322"/>
      <c r="V154" s="321"/>
      <c r="W154" s="321"/>
      <c r="X154" s="321"/>
      <c r="Y154" s="321"/>
      <c r="Z154" s="321"/>
      <c r="AA154" s="321"/>
      <c r="AB154" s="324"/>
      <c r="AC154" s="324"/>
      <c r="AD154" s="321"/>
      <c r="AE154" s="325"/>
      <c r="AF154" s="323"/>
      <c r="AG154" s="321"/>
      <c r="AH154" s="321"/>
      <c r="AI154" s="321"/>
      <c r="AJ154" s="321"/>
      <c r="AK154" s="321"/>
      <c r="AL154" s="321"/>
      <c r="AM154" s="148"/>
    </row>
    <row r="155" spans="2:39" ht="15" customHeight="1" x14ac:dyDescent="0.25">
      <c r="B155" s="321"/>
      <c r="C155" s="322"/>
      <c r="D155" s="323"/>
      <c r="E155" s="321"/>
      <c r="F155" s="321"/>
      <c r="G155" s="321"/>
      <c r="H155" s="321"/>
      <c r="I155" s="321"/>
      <c r="J155" s="321"/>
      <c r="K155" s="321"/>
      <c r="L155" s="321"/>
      <c r="M155" s="321"/>
      <c r="N155" s="323"/>
      <c r="O155" s="321"/>
      <c r="P155" s="321"/>
      <c r="Q155" s="321"/>
      <c r="R155" s="321"/>
      <c r="S155" s="321"/>
      <c r="T155" s="321"/>
      <c r="U155" s="322"/>
      <c r="V155" s="321"/>
      <c r="W155" s="321"/>
      <c r="X155" s="321"/>
      <c r="Y155" s="321"/>
      <c r="Z155" s="321"/>
      <c r="AA155" s="321"/>
      <c r="AB155" s="324"/>
      <c r="AC155" s="324"/>
      <c r="AD155" s="321"/>
      <c r="AE155" s="325"/>
      <c r="AF155" s="323"/>
      <c r="AG155" s="321"/>
      <c r="AH155" s="321"/>
      <c r="AI155" s="321"/>
      <c r="AJ155" s="321"/>
      <c r="AK155" s="321"/>
      <c r="AL155" s="321"/>
      <c r="AM155" s="148"/>
    </row>
    <row r="156" spans="2:39" ht="15" customHeight="1" x14ac:dyDescent="0.25">
      <c r="B156" s="321"/>
      <c r="C156" s="322"/>
      <c r="D156" s="323"/>
      <c r="E156" s="321"/>
      <c r="F156" s="321"/>
      <c r="G156" s="321"/>
      <c r="H156" s="321"/>
      <c r="I156" s="321"/>
      <c r="J156" s="321"/>
      <c r="K156" s="321"/>
      <c r="L156" s="321"/>
      <c r="M156" s="321"/>
      <c r="N156" s="323"/>
      <c r="O156" s="321"/>
      <c r="P156" s="321"/>
      <c r="Q156" s="321"/>
      <c r="R156" s="321"/>
      <c r="S156" s="321"/>
      <c r="T156" s="321"/>
      <c r="U156" s="322"/>
      <c r="V156" s="321"/>
      <c r="W156" s="321"/>
      <c r="X156" s="321"/>
      <c r="Y156" s="321"/>
      <c r="Z156" s="321"/>
      <c r="AA156" s="321"/>
      <c r="AB156" s="324"/>
      <c r="AC156" s="324"/>
      <c r="AD156" s="321"/>
      <c r="AE156" s="325"/>
      <c r="AF156" s="323"/>
      <c r="AG156" s="321"/>
      <c r="AH156" s="321"/>
      <c r="AI156" s="321"/>
      <c r="AJ156" s="321"/>
      <c r="AK156" s="321"/>
      <c r="AL156" s="321"/>
      <c r="AM156" s="148"/>
    </row>
    <row r="157" spans="2:39" ht="15" customHeight="1" x14ac:dyDescent="0.25">
      <c r="B157" s="321"/>
      <c r="C157" s="322"/>
      <c r="D157" s="323"/>
      <c r="E157" s="321"/>
      <c r="F157" s="321"/>
      <c r="G157" s="321"/>
      <c r="H157" s="321"/>
      <c r="I157" s="321"/>
      <c r="J157" s="321"/>
      <c r="K157" s="321"/>
      <c r="L157" s="321"/>
      <c r="M157" s="321"/>
      <c r="N157" s="323"/>
      <c r="O157" s="321"/>
      <c r="P157" s="321"/>
      <c r="Q157" s="321"/>
      <c r="R157" s="321"/>
      <c r="S157" s="321"/>
      <c r="T157" s="321"/>
      <c r="U157" s="322"/>
      <c r="V157" s="321"/>
      <c r="W157" s="321"/>
      <c r="X157" s="321"/>
      <c r="Y157" s="321"/>
      <c r="Z157" s="321"/>
      <c r="AA157" s="321"/>
      <c r="AB157" s="324"/>
      <c r="AC157" s="324"/>
      <c r="AD157" s="321"/>
      <c r="AE157" s="325"/>
      <c r="AF157" s="323"/>
      <c r="AG157" s="321"/>
      <c r="AH157" s="321"/>
      <c r="AI157" s="321"/>
      <c r="AJ157" s="321"/>
      <c r="AK157" s="321"/>
      <c r="AL157" s="321"/>
      <c r="AM157" s="148"/>
    </row>
    <row r="158" spans="2:39" ht="15" customHeight="1" x14ac:dyDescent="0.25">
      <c r="B158" s="321"/>
      <c r="C158" s="322"/>
      <c r="D158" s="323"/>
      <c r="E158" s="321"/>
      <c r="F158" s="321"/>
      <c r="G158" s="321"/>
      <c r="H158" s="321"/>
      <c r="I158" s="321"/>
      <c r="J158" s="321"/>
      <c r="K158" s="321"/>
      <c r="L158" s="321"/>
      <c r="M158" s="321"/>
      <c r="N158" s="323"/>
      <c r="O158" s="321"/>
      <c r="P158" s="321"/>
      <c r="Q158" s="321"/>
      <c r="R158" s="321"/>
      <c r="S158" s="321"/>
      <c r="T158" s="321"/>
      <c r="U158" s="322"/>
      <c r="V158" s="321"/>
      <c r="W158" s="321"/>
      <c r="X158" s="321"/>
      <c r="Y158" s="321"/>
      <c r="Z158" s="321"/>
      <c r="AA158" s="321"/>
      <c r="AB158" s="324"/>
      <c r="AC158" s="324"/>
      <c r="AD158" s="321"/>
      <c r="AE158" s="325"/>
      <c r="AF158" s="323"/>
      <c r="AG158" s="321"/>
      <c r="AH158" s="321"/>
      <c r="AI158" s="321"/>
      <c r="AJ158" s="321"/>
      <c r="AK158" s="321"/>
      <c r="AL158" s="321"/>
      <c r="AM158" s="148"/>
    </row>
    <row r="159" spans="2:39" ht="15" customHeight="1" x14ac:dyDescent="0.25">
      <c r="B159" s="321"/>
      <c r="C159" s="322"/>
      <c r="D159" s="323"/>
      <c r="E159" s="321"/>
      <c r="F159" s="321"/>
      <c r="G159" s="321"/>
      <c r="H159" s="321"/>
      <c r="I159" s="321"/>
      <c r="J159" s="321"/>
      <c r="K159" s="321"/>
      <c r="L159" s="321"/>
      <c r="M159" s="321"/>
      <c r="N159" s="323"/>
      <c r="O159" s="321"/>
      <c r="P159" s="321"/>
      <c r="Q159" s="321"/>
      <c r="R159" s="321"/>
      <c r="S159" s="321"/>
      <c r="T159" s="321"/>
      <c r="U159" s="322"/>
      <c r="V159" s="321"/>
      <c r="W159" s="321"/>
      <c r="X159" s="321"/>
      <c r="Y159" s="321"/>
      <c r="Z159" s="321"/>
      <c r="AA159" s="321"/>
      <c r="AB159" s="324"/>
      <c r="AC159" s="324"/>
      <c r="AD159" s="321"/>
      <c r="AE159" s="325"/>
      <c r="AF159" s="323"/>
      <c r="AG159" s="321"/>
      <c r="AH159" s="321"/>
      <c r="AI159" s="321"/>
      <c r="AJ159" s="321"/>
      <c r="AK159" s="321"/>
      <c r="AL159" s="321"/>
      <c r="AM159" s="148"/>
    </row>
    <row r="160" spans="2:39" ht="15" customHeight="1" x14ac:dyDescent="0.25">
      <c r="B160" s="321"/>
      <c r="C160" s="322"/>
      <c r="D160" s="323"/>
      <c r="E160" s="321"/>
      <c r="F160" s="321"/>
      <c r="G160" s="321"/>
      <c r="H160" s="321"/>
      <c r="I160" s="321"/>
      <c r="J160" s="321"/>
      <c r="K160" s="321"/>
      <c r="L160" s="321"/>
      <c r="M160" s="321"/>
      <c r="N160" s="323"/>
      <c r="O160" s="321"/>
      <c r="P160" s="321"/>
      <c r="Q160" s="321"/>
      <c r="R160" s="321"/>
      <c r="S160" s="321"/>
      <c r="T160" s="321"/>
      <c r="U160" s="322"/>
      <c r="V160" s="321"/>
      <c r="W160" s="321"/>
      <c r="X160" s="321"/>
      <c r="Y160" s="321"/>
      <c r="Z160" s="321"/>
      <c r="AA160" s="321"/>
      <c r="AB160" s="324"/>
      <c r="AC160" s="324"/>
      <c r="AD160" s="321"/>
      <c r="AE160" s="325"/>
      <c r="AF160" s="323"/>
      <c r="AG160" s="321"/>
      <c r="AH160" s="321"/>
      <c r="AI160" s="321"/>
      <c r="AJ160" s="321"/>
      <c r="AK160" s="321"/>
      <c r="AL160" s="321"/>
      <c r="AM160" s="148"/>
    </row>
    <row r="161" spans="2:39" ht="15" customHeight="1" x14ac:dyDescent="0.25">
      <c r="B161" s="321"/>
      <c r="C161" s="322"/>
      <c r="D161" s="323"/>
      <c r="E161" s="321"/>
      <c r="F161" s="321"/>
      <c r="G161" s="321"/>
      <c r="H161" s="321"/>
      <c r="I161" s="321"/>
      <c r="J161" s="321"/>
      <c r="K161" s="321"/>
      <c r="L161" s="321"/>
      <c r="M161" s="321"/>
      <c r="N161" s="323"/>
      <c r="O161" s="321"/>
      <c r="P161" s="321"/>
      <c r="Q161" s="321"/>
      <c r="R161" s="321"/>
      <c r="S161" s="321"/>
      <c r="T161" s="321"/>
      <c r="U161" s="322"/>
      <c r="V161" s="321"/>
      <c r="W161" s="321"/>
      <c r="X161" s="321"/>
      <c r="Y161" s="321"/>
      <c r="Z161" s="321"/>
      <c r="AA161" s="321"/>
      <c r="AB161" s="324"/>
      <c r="AC161" s="324"/>
      <c r="AD161" s="321"/>
      <c r="AE161" s="325"/>
      <c r="AF161" s="323"/>
      <c r="AG161" s="321"/>
      <c r="AH161" s="321"/>
      <c r="AI161" s="321"/>
      <c r="AJ161" s="321"/>
      <c r="AK161" s="321"/>
      <c r="AL161" s="321"/>
      <c r="AM161" s="148"/>
    </row>
    <row r="162" spans="2:39" ht="15" customHeight="1" x14ac:dyDescent="0.25">
      <c r="B162" s="321"/>
      <c r="C162" s="322"/>
      <c r="D162" s="323"/>
      <c r="E162" s="321"/>
      <c r="F162" s="321"/>
      <c r="G162" s="321"/>
      <c r="H162" s="321"/>
      <c r="I162" s="321"/>
      <c r="J162" s="321"/>
      <c r="K162" s="321"/>
      <c r="L162" s="321"/>
      <c r="M162" s="321"/>
      <c r="N162" s="323"/>
      <c r="O162" s="321"/>
      <c r="P162" s="321"/>
      <c r="Q162" s="321"/>
      <c r="R162" s="321"/>
      <c r="S162" s="321"/>
      <c r="T162" s="321"/>
      <c r="U162" s="322"/>
      <c r="V162" s="321"/>
      <c r="W162" s="321"/>
      <c r="X162" s="321"/>
      <c r="Y162" s="321"/>
      <c r="Z162" s="321"/>
      <c r="AA162" s="321"/>
      <c r="AB162" s="324"/>
      <c r="AC162" s="324"/>
      <c r="AD162" s="321"/>
      <c r="AE162" s="325"/>
      <c r="AF162" s="323"/>
      <c r="AG162" s="321"/>
      <c r="AH162" s="321"/>
      <c r="AI162" s="321"/>
      <c r="AJ162" s="321"/>
      <c r="AK162" s="321"/>
      <c r="AL162" s="321"/>
      <c r="AM162" s="148"/>
    </row>
    <row r="163" spans="2:39" ht="15" customHeight="1" x14ac:dyDescent="0.25">
      <c r="B163" s="321"/>
      <c r="C163" s="322"/>
      <c r="D163" s="323"/>
      <c r="E163" s="321"/>
      <c r="F163" s="321"/>
      <c r="G163" s="321"/>
      <c r="H163" s="321"/>
      <c r="I163" s="321"/>
      <c r="J163" s="321"/>
      <c r="K163" s="321"/>
      <c r="L163" s="321"/>
      <c r="M163" s="321"/>
      <c r="N163" s="323"/>
      <c r="O163" s="321"/>
      <c r="P163" s="321"/>
      <c r="Q163" s="321"/>
      <c r="R163" s="321"/>
      <c r="S163" s="321"/>
      <c r="T163" s="321"/>
      <c r="U163" s="322"/>
      <c r="V163" s="321"/>
      <c r="W163" s="321"/>
      <c r="X163" s="321"/>
      <c r="Y163" s="321"/>
      <c r="Z163" s="321"/>
      <c r="AA163" s="321"/>
      <c r="AB163" s="324"/>
      <c r="AC163" s="324"/>
      <c r="AD163" s="321"/>
      <c r="AE163" s="325"/>
      <c r="AF163" s="323"/>
      <c r="AG163" s="321"/>
      <c r="AH163" s="321"/>
      <c r="AI163" s="321"/>
      <c r="AJ163" s="321"/>
      <c r="AK163" s="321"/>
      <c r="AL163" s="321"/>
      <c r="AM163" s="148"/>
    </row>
    <row r="164" spans="2:39" ht="15" customHeight="1" x14ac:dyDescent="0.25">
      <c r="B164" s="321"/>
      <c r="C164" s="322"/>
      <c r="D164" s="323"/>
      <c r="E164" s="321"/>
      <c r="F164" s="321"/>
      <c r="G164" s="321"/>
      <c r="H164" s="321"/>
      <c r="I164" s="321"/>
      <c r="J164" s="321"/>
      <c r="K164" s="321"/>
      <c r="L164" s="321"/>
      <c r="M164" s="321"/>
      <c r="N164" s="323"/>
      <c r="O164" s="321"/>
      <c r="P164" s="321"/>
      <c r="Q164" s="321"/>
      <c r="R164" s="321"/>
      <c r="S164" s="321"/>
      <c r="T164" s="321"/>
      <c r="U164" s="322"/>
      <c r="V164" s="321"/>
      <c r="W164" s="321"/>
      <c r="X164" s="321"/>
      <c r="Y164" s="321"/>
      <c r="Z164" s="321"/>
      <c r="AA164" s="321"/>
      <c r="AB164" s="324"/>
      <c r="AC164" s="324"/>
      <c r="AD164" s="321"/>
      <c r="AE164" s="325"/>
      <c r="AF164" s="323"/>
      <c r="AG164" s="321"/>
      <c r="AH164" s="321"/>
      <c r="AI164" s="321"/>
      <c r="AJ164" s="321"/>
      <c r="AK164" s="321"/>
      <c r="AL164" s="321"/>
      <c r="AM164" s="148"/>
    </row>
    <row r="165" spans="2:39" ht="15" customHeight="1" x14ac:dyDescent="0.25">
      <c r="B165" s="321"/>
      <c r="C165" s="322"/>
      <c r="D165" s="323"/>
      <c r="E165" s="321"/>
      <c r="F165" s="321"/>
      <c r="G165" s="321"/>
      <c r="H165" s="321"/>
      <c r="I165" s="321"/>
      <c r="J165" s="321"/>
      <c r="K165" s="321"/>
      <c r="L165" s="321"/>
      <c r="M165" s="321"/>
      <c r="N165" s="323"/>
      <c r="O165" s="321"/>
      <c r="P165" s="321"/>
      <c r="Q165" s="321"/>
      <c r="R165" s="321"/>
      <c r="S165" s="321"/>
      <c r="T165" s="321"/>
      <c r="U165" s="322"/>
      <c r="V165" s="321"/>
      <c r="W165" s="321"/>
      <c r="X165" s="321"/>
      <c r="Y165" s="321"/>
      <c r="Z165" s="321"/>
      <c r="AA165" s="321"/>
      <c r="AB165" s="324"/>
      <c r="AC165" s="324"/>
      <c r="AD165" s="321"/>
      <c r="AE165" s="325"/>
      <c r="AF165" s="323"/>
      <c r="AG165" s="321"/>
      <c r="AH165" s="321"/>
      <c r="AI165" s="321"/>
      <c r="AJ165" s="321"/>
      <c r="AK165" s="321"/>
      <c r="AL165" s="321"/>
      <c r="AM165" s="148"/>
    </row>
    <row r="166" spans="2:39" ht="15" customHeight="1" x14ac:dyDescent="0.25">
      <c r="B166" s="321"/>
      <c r="C166" s="322"/>
      <c r="D166" s="323"/>
      <c r="E166" s="321"/>
      <c r="F166" s="321"/>
      <c r="G166" s="321"/>
      <c r="H166" s="321"/>
      <c r="I166" s="321"/>
      <c r="J166" s="321"/>
      <c r="K166" s="321"/>
      <c r="L166" s="321"/>
      <c r="M166" s="321"/>
      <c r="N166" s="323"/>
      <c r="O166" s="321"/>
      <c r="P166" s="321"/>
      <c r="Q166" s="321"/>
      <c r="R166" s="321"/>
      <c r="S166" s="321"/>
      <c r="T166" s="321"/>
      <c r="U166" s="322"/>
      <c r="V166" s="321"/>
      <c r="W166" s="321"/>
      <c r="X166" s="321"/>
      <c r="Y166" s="321"/>
      <c r="Z166" s="321"/>
      <c r="AA166" s="321"/>
      <c r="AB166" s="324"/>
      <c r="AC166" s="324"/>
      <c r="AD166" s="321"/>
      <c r="AE166" s="325"/>
      <c r="AF166" s="323"/>
      <c r="AG166" s="321"/>
      <c r="AH166" s="321"/>
      <c r="AI166" s="321"/>
      <c r="AJ166" s="321"/>
      <c r="AK166" s="321"/>
      <c r="AL166" s="321"/>
      <c r="AM166" s="148"/>
    </row>
    <row r="167" spans="2:39" ht="15" customHeight="1" x14ac:dyDescent="0.25">
      <c r="B167" s="321"/>
      <c r="C167" s="322"/>
      <c r="D167" s="323"/>
      <c r="E167" s="321"/>
      <c r="F167" s="321"/>
      <c r="G167" s="321"/>
      <c r="H167" s="321"/>
      <c r="I167" s="321"/>
      <c r="J167" s="321"/>
      <c r="K167" s="321"/>
      <c r="L167" s="321"/>
      <c r="M167" s="321"/>
      <c r="N167" s="323"/>
      <c r="O167" s="321"/>
      <c r="P167" s="321"/>
      <c r="Q167" s="321"/>
      <c r="R167" s="321"/>
      <c r="S167" s="321"/>
      <c r="T167" s="321"/>
      <c r="U167" s="322"/>
      <c r="V167" s="321"/>
      <c r="W167" s="321"/>
      <c r="X167" s="321"/>
      <c r="Y167" s="321"/>
      <c r="Z167" s="321"/>
      <c r="AA167" s="321"/>
      <c r="AB167" s="324"/>
      <c r="AC167" s="324"/>
      <c r="AD167" s="321"/>
      <c r="AE167" s="325"/>
      <c r="AF167" s="323"/>
      <c r="AG167" s="321"/>
      <c r="AH167" s="321"/>
      <c r="AI167" s="321"/>
      <c r="AJ167" s="321"/>
      <c r="AK167" s="321"/>
      <c r="AL167" s="321"/>
      <c r="AM167" s="148"/>
    </row>
    <row r="168" spans="2:39" ht="15" customHeight="1" x14ac:dyDescent="0.25">
      <c r="B168" s="321"/>
      <c r="C168" s="322"/>
      <c r="D168" s="323"/>
      <c r="E168" s="321"/>
      <c r="F168" s="321"/>
      <c r="G168" s="321"/>
      <c r="H168" s="321"/>
      <c r="I168" s="321"/>
      <c r="J168" s="321"/>
      <c r="K168" s="321"/>
      <c r="L168" s="321"/>
      <c r="M168" s="321"/>
      <c r="N168" s="323"/>
      <c r="O168" s="321"/>
      <c r="P168" s="321"/>
      <c r="Q168" s="321"/>
      <c r="R168" s="321"/>
      <c r="S168" s="321"/>
      <c r="T168" s="321"/>
      <c r="U168" s="322"/>
      <c r="V168" s="321"/>
      <c r="W168" s="321"/>
      <c r="X168" s="321"/>
      <c r="Y168" s="321"/>
      <c r="Z168" s="321"/>
      <c r="AA168" s="321"/>
      <c r="AB168" s="324"/>
      <c r="AC168" s="324"/>
      <c r="AD168" s="321"/>
      <c r="AE168" s="325"/>
      <c r="AF168" s="323"/>
      <c r="AG168" s="321"/>
      <c r="AH168" s="321"/>
      <c r="AI168" s="321"/>
      <c r="AJ168" s="321"/>
      <c r="AK168" s="321"/>
      <c r="AL168" s="321"/>
      <c r="AM168" s="148"/>
    </row>
    <row r="169" spans="2:39" ht="15" customHeight="1" x14ac:dyDescent="0.25">
      <c r="B169" s="321"/>
      <c r="C169" s="322"/>
      <c r="D169" s="323"/>
      <c r="E169" s="321"/>
      <c r="F169" s="321"/>
      <c r="G169" s="321"/>
      <c r="H169" s="321"/>
      <c r="I169" s="321"/>
      <c r="J169" s="321"/>
      <c r="K169" s="321"/>
      <c r="L169" s="321"/>
      <c r="M169" s="321"/>
      <c r="N169" s="323"/>
      <c r="O169" s="321"/>
      <c r="P169" s="321"/>
      <c r="Q169" s="321"/>
      <c r="R169" s="321"/>
      <c r="S169" s="321"/>
      <c r="T169" s="321"/>
      <c r="U169" s="322"/>
      <c r="V169" s="321"/>
      <c r="W169" s="321"/>
      <c r="X169" s="321"/>
      <c r="Y169" s="321"/>
      <c r="Z169" s="321"/>
      <c r="AA169" s="321"/>
      <c r="AB169" s="324"/>
      <c r="AC169" s="324"/>
      <c r="AD169" s="321"/>
      <c r="AE169" s="325"/>
      <c r="AF169" s="323"/>
      <c r="AG169" s="321"/>
      <c r="AH169" s="321"/>
      <c r="AI169" s="321"/>
      <c r="AJ169" s="321"/>
      <c r="AK169" s="321"/>
      <c r="AL169" s="321"/>
      <c r="AM169" s="148"/>
    </row>
    <row r="170" spans="2:39" ht="15" customHeight="1" x14ac:dyDescent="0.25">
      <c r="B170" s="321"/>
      <c r="C170" s="322"/>
      <c r="D170" s="323"/>
      <c r="E170" s="321"/>
      <c r="F170" s="321"/>
      <c r="G170" s="321"/>
      <c r="H170" s="321"/>
      <c r="I170" s="321"/>
      <c r="J170" s="321"/>
      <c r="K170" s="321"/>
      <c r="L170" s="321"/>
      <c r="M170" s="321"/>
      <c r="N170" s="323"/>
      <c r="O170" s="321"/>
      <c r="P170" s="321"/>
      <c r="Q170" s="321"/>
      <c r="R170" s="321"/>
      <c r="S170" s="321"/>
      <c r="T170" s="321"/>
      <c r="U170" s="322"/>
      <c r="V170" s="321"/>
      <c r="W170" s="321"/>
      <c r="X170" s="321"/>
      <c r="Y170" s="321"/>
      <c r="Z170" s="321"/>
      <c r="AA170" s="321"/>
      <c r="AB170" s="324"/>
      <c r="AC170" s="324"/>
      <c r="AD170" s="321"/>
      <c r="AE170" s="325"/>
      <c r="AF170" s="323"/>
      <c r="AG170" s="321"/>
      <c r="AH170" s="321"/>
      <c r="AI170" s="321"/>
      <c r="AJ170" s="321"/>
      <c r="AK170" s="321"/>
      <c r="AL170" s="321"/>
      <c r="AM170" s="148"/>
    </row>
    <row r="171" spans="2:39" ht="15" customHeight="1" x14ac:dyDescent="0.25">
      <c r="B171" s="321"/>
      <c r="C171" s="322"/>
      <c r="D171" s="323"/>
      <c r="E171" s="321"/>
      <c r="F171" s="321"/>
      <c r="G171" s="321"/>
      <c r="H171" s="321"/>
      <c r="I171" s="321"/>
      <c r="J171" s="321"/>
      <c r="K171" s="321"/>
      <c r="L171" s="321"/>
      <c r="M171" s="321"/>
      <c r="N171" s="323"/>
      <c r="O171" s="321"/>
      <c r="P171" s="321"/>
      <c r="Q171" s="321"/>
      <c r="R171" s="321"/>
      <c r="S171" s="321"/>
      <c r="T171" s="321"/>
      <c r="U171" s="322"/>
      <c r="V171" s="321"/>
      <c r="W171" s="321"/>
      <c r="X171" s="321"/>
      <c r="Y171" s="321"/>
      <c r="Z171" s="321"/>
      <c r="AA171" s="321"/>
      <c r="AB171" s="324"/>
      <c r="AC171" s="324"/>
      <c r="AD171" s="321"/>
      <c r="AE171" s="325"/>
      <c r="AF171" s="323"/>
      <c r="AG171" s="321"/>
      <c r="AH171" s="321"/>
      <c r="AI171" s="321"/>
      <c r="AJ171" s="321"/>
      <c r="AK171" s="321"/>
      <c r="AL171" s="321"/>
      <c r="AM171" s="148"/>
    </row>
    <row r="172" spans="2:39" ht="15" customHeight="1" x14ac:dyDescent="0.25">
      <c r="B172" s="321"/>
      <c r="C172" s="322"/>
      <c r="D172" s="323"/>
      <c r="E172" s="321"/>
      <c r="F172" s="321"/>
      <c r="G172" s="321"/>
      <c r="H172" s="321"/>
      <c r="I172" s="321"/>
      <c r="J172" s="321"/>
      <c r="K172" s="321"/>
      <c r="L172" s="321"/>
      <c r="M172" s="321"/>
      <c r="N172" s="323"/>
      <c r="O172" s="321"/>
      <c r="P172" s="321"/>
      <c r="Q172" s="321"/>
      <c r="R172" s="321"/>
      <c r="S172" s="321"/>
      <c r="T172" s="321"/>
      <c r="U172" s="322"/>
      <c r="V172" s="321"/>
      <c r="W172" s="321"/>
      <c r="X172" s="321"/>
      <c r="Y172" s="321"/>
      <c r="Z172" s="321"/>
      <c r="AA172" s="321"/>
      <c r="AB172" s="324"/>
      <c r="AC172" s="324"/>
      <c r="AD172" s="321"/>
      <c r="AE172" s="325"/>
      <c r="AF172" s="323"/>
      <c r="AG172" s="321"/>
      <c r="AH172" s="321"/>
      <c r="AI172" s="321"/>
      <c r="AJ172" s="321"/>
      <c r="AK172" s="321"/>
      <c r="AL172" s="321"/>
      <c r="AM172" s="148"/>
    </row>
    <row r="173" spans="2:39" ht="15" customHeight="1" x14ac:dyDescent="0.25">
      <c r="B173" s="321"/>
      <c r="C173" s="322"/>
      <c r="D173" s="323"/>
      <c r="E173" s="321"/>
      <c r="F173" s="321"/>
      <c r="G173" s="321"/>
      <c r="H173" s="321"/>
      <c r="I173" s="321"/>
      <c r="J173" s="321"/>
      <c r="K173" s="321"/>
      <c r="L173" s="321"/>
      <c r="M173" s="321"/>
      <c r="N173" s="323"/>
      <c r="O173" s="321"/>
      <c r="P173" s="321"/>
      <c r="Q173" s="321"/>
      <c r="R173" s="321"/>
      <c r="S173" s="321"/>
      <c r="T173" s="321"/>
      <c r="U173" s="322"/>
      <c r="V173" s="321"/>
      <c r="W173" s="321"/>
      <c r="X173" s="321"/>
      <c r="Y173" s="321"/>
      <c r="Z173" s="321"/>
      <c r="AA173" s="321"/>
      <c r="AB173" s="324"/>
      <c r="AC173" s="324"/>
      <c r="AD173" s="321"/>
      <c r="AE173" s="325"/>
      <c r="AF173" s="323"/>
      <c r="AG173" s="321"/>
      <c r="AH173" s="321"/>
      <c r="AI173" s="321"/>
      <c r="AJ173" s="321"/>
      <c r="AK173" s="321"/>
      <c r="AL173" s="321"/>
      <c r="AM173" s="148"/>
    </row>
    <row r="174" spans="2:39" ht="15" customHeight="1" x14ac:dyDescent="0.25">
      <c r="B174" s="321"/>
      <c r="C174" s="322"/>
      <c r="D174" s="323"/>
      <c r="E174" s="321"/>
      <c r="F174" s="321"/>
      <c r="G174" s="321"/>
      <c r="H174" s="321"/>
      <c r="I174" s="321"/>
      <c r="J174" s="321"/>
      <c r="K174" s="321"/>
      <c r="L174" s="321"/>
      <c r="M174" s="321"/>
      <c r="N174" s="323"/>
      <c r="O174" s="321"/>
      <c r="P174" s="321"/>
      <c r="Q174" s="321"/>
      <c r="R174" s="321"/>
      <c r="S174" s="321"/>
      <c r="T174" s="321"/>
      <c r="U174" s="322"/>
      <c r="V174" s="321"/>
      <c r="W174" s="321"/>
      <c r="X174" s="321"/>
      <c r="Y174" s="321"/>
      <c r="Z174" s="321"/>
      <c r="AA174" s="321"/>
      <c r="AB174" s="324"/>
      <c r="AC174" s="324"/>
      <c r="AD174" s="321"/>
      <c r="AE174" s="325"/>
      <c r="AF174" s="323"/>
      <c r="AG174" s="321"/>
      <c r="AH174" s="321"/>
      <c r="AI174" s="321"/>
      <c r="AJ174" s="321"/>
      <c r="AK174" s="321"/>
      <c r="AL174" s="321"/>
      <c r="AM174" s="148"/>
    </row>
    <row r="175" spans="2:39" ht="15" customHeight="1" x14ac:dyDescent="0.25">
      <c r="B175" s="321"/>
      <c r="C175" s="322"/>
      <c r="D175" s="323"/>
      <c r="E175" s="321"/>
      <c r="F175" s="321"/>
      <c r="G175" s="321"/>
      <c r="H175" s="321"/>
      <c r="I175" s="321"/>
      <c r="J175" s="321"/>
      <c r="K175" s="321"/>
      <c r="L175" s="321"/>
      <c r="M175" s="321"/>
      <c r="N175" s="323"/>
      <c r="O175" s="321"/>
      <c r="P175" s="321"/>
      <c r="Q175" s="321"/>
      <c r="R175" s="321"/>
      <c r="S175" s="321"/>
      <c r="T175" s="321"/>
      <c r="U175" s="322"/>
      <c r="V175" s="321"/>
      <c r="W175" s="321"/>
      <c r="X175" s="321"/>
      <c r="Y175" s="321"/>
      <c r="Z175" s="321"/>
      <c r="AA175" s="321"/>
      <c r="AB175" s="324"/>
      <c r="AC175" s="324"/>
      <c r="AD175" s="321"/>
      <c r="AE175" s="325"/>
      <c r="AF175" s="323"/>
      <c r="AG175" s="321"/>
      <c r="AH175" s="321"/>
      <c r="AI175" s="321"/>
      <c r="AJ175" s="321"/>
      <c r="AK175" s="321"/>
      <c r="AL175" s="321"/>
      <c r="AM175" s="148"/>
    </row>
    <row r="176" spans="2:39" ht="15" customHeight="1" x14ac:dyDescent="0.25">
      <c r="B176" s="321"/>
      <c r="C176" s="322"/>
      <c r="D176" s="323"/>
      <c r="E176" s="321"/>
      <c r="F176" s="321"/>
      <c r="G176" s="321"/>
      <c r="H176" s="321"/>
      <c r="I176" s="321"/>
      <c r="J176" s="321"/>
      <c r="K176" s="321"/>
      <c r="L176" s="321"/>
      <c r="M176" s="321"/>
      <c r="N176" s="323"/>
      <c r="O176" s="321"/>
      <c r="P176" s="321"/>
      <c r="Q176" s="321"/>
      <c r="R176" s="321"/>
      <c r="S176" s="321"/>
      <c r="T176" s="321"/>
      <c r="U176" s="322"/>
      <c r="V176" s="321"/>
      <c r="W176" s="321"/>
      <c r="X176" s="321"/>
      <c r="Y176" s="321"/>
      <c r="Z176" s="321"/>
      <c r="AA176" s="321"/>
      <c r="AB176" s="324"/>
      <c r="AC176" s="324"/>
      <c r="AD176" s="321"/>
      <c r="AE176" s="325"/>
      <c r="AF176" s="323"/>
      <c r="AG176" s="321"/>
      <c r="AH176" s="321"/>
      <c r="AI176" s="321"/>
      <c r="AJ176" s="321"/>
      <c r="AK176" s="321"/>
      <c r="AL176" s="321"/>
      <c r="AM176" s="148"/>
    </row>
    <row r="177" spans="2:39" ht="15" customHeight="1" x14ac:dyDescent="0.25">
      <c r="B177" s="321"/>
      <c r="C177" s="322"/>
      <c r="D177" s="323"/>
      <c r="E177" s="321"/>
      <c r="F177" s="321"/>
      <c r="G177" s="321"/>
      <c r="H177" s="321"/>
      <c r="I177" s="321"/>
      <c r="J177" s="321"/>
      <c r="K177" s="321"/>
      <c r="L177" s="321"/>
      <c r="M177" s="321"/>
      <c r="N177" s="323"/>
      <c r="O177" s="321"/>
      <c r="P177" s="321"/>
      <c r="Q177" s="321"/>
      <c r="R177" s="321"/>
      <c r="S177" s="321"/>
      <c r="T177" s="321"/>
      <c r="U177" s="322"/>
      <c r="V177" s="321"/>
      <c r="W177" s="321"/>
      <c r="X177" s="321"/>
      <c r="Y177" s="321"/>
      <c r="Z177" s="321"/>
      <c r="AA177" s="321"/>
      <c r="AB177" s="324"/>
      <c r="AC177" s="324"/>
      <c r="AD177" s="321"/>
      <c r="AE177" s="325"/>
      <c r="AF177" s="323"/>
      <c r="AG177" s="321"/>
      <c r="AH177" s="321"/>
      <c r="AI177" s="321"/>
      <c r="AJ177" s="321"/>
      <c r="AK177" s="321"/>
      <c r="AL177" s="321"/>
      <c r="AM177" s="148"/>
    </row>
    <row r="178" spans="2:39" ht="15" customHeight="1" x14ac:dyDescent="0.25">
      <c r="B178" s="321"/>
      <c r="C178" s="322"/>
      <c r="D178" s="323"/>
      <c r="E178" s="321"/>
      <c r="F178" s="321"/>
      <c r="G178" s="321"/>
      <c r="H178" s="321"/>
      <c r="I178" s="321"/>
      <c r="J178" s="321"/>
      <c r="K178" s="321"/>
      <c r="L178" s="321"/>
      <c r="M178" s="321"/>
      <c r="N178" s="323"/>
      <c r="O178" s="321"/>
      <c r="P178" s="321"/>
      <c r="Q178" s="321"/>
      <c r="R178" s="321"/>
      <c r="S178" s="321"/>
      <c r="T178" s="321"/>
      <c r="U178" s="322"/>
      <c r="V178" s="321"/>
      <c r="W178" s="321"/>
      <c r="X178" s="321"/>
      <c r="Y178" s="321"/>
      <c r="Z178" s="321"/>
      <c r="AA178" s="321"/>
      <c r="AB178" s="324"/>
      <c r="AC178" s="324"/>
      <c r="AD178" s="321"/>
      <c r="AE178" s="325"/>
      <c r="AF178" s="323"/>
      <c r="AG178" s="321"/>
      <c r="AH178" s="321"/>
      <c r="AI178" s="321"/>
      <c r="AJ178" s="321"/>
      <c r="AK178" s="321"/>
      <c r="AL178" s="321"/>
      <c r="AM178" s="148"/>
    </row>
    <row r="179" spans="2:39" ht="15" customHeight="1" x14ac:dyDescent="0.25">
      <c r="B179" s="321"/>
      <c r="C179" s="322"/>
      <c r="D179" s="323"/>
      <c r="E179" s="321"/>
      <c r="F179" s="321"/>
      <c r="G179" s="321"/>
      <c r="H179" s="321"/>
      <c r="I179" s="321"/>
      <c r="J179" s="321"/>
      <c r="K179" s="321"/>
      <c r="L179" s="321"/>
      <c r="M179" s="321"/>
      <c r="N179" s="323"/>
      <c r="O179" s="321"/>
      <c r="P179" s="321"/>
      <c r="Q179" s="321"/>
      <c r="R179" s="321"/>
      <c r="S179" s="321"/>
      <c r="T179" s="321"/>
      <c r="U179" s="322"/>
      <c r="V179" s="321"/>
      <c r="W179" s="321"/>
      <c r="X179" s="321"/>
      <c r="Y179" s="321"/>
      <c r="Z179" s="321"/>
      <c r="AA179" s="321"/>
      <c r="AB179" s="324"/>
      <c r="AC179" s="324"/>
      <c r="AD179" s="321"/>
      <c r="AE179" s="325"/>
      <c r="AF179" s="323"/>
      <c r="AG179" s="321"/>
      <c r="AH179" s="321"/>
      <c r="AI179" s="321"/>
      <c r="AJ179" s="321"/>
      <c r="AK179" s="321"/>
      <c r="AL179" s="321"/>
      <c r="AM179" s="148"/>
    </row>
    <row r="180" spans="2:39" ht="15" customHeight="1" x14ac:dyDescent="0.25">
      <c r="B180" s="321"/>
      <c r="C180" s="322"/>
      <c r="D180" s="323"/>
      <c r="E180" s="321"/>
      <c r="F180" s="321"/>
      <c r="G180" s="321"/>
      <c r="H180" s="321"/>
      <c r="I180" s="321"/>
      <c r="J180" s="321"/>
      <c r="K180" s="321"/>
      <c r="L180" s="321"/>
      <c r="M180" s="321"/>
      <c r="N180" s="323"/>
      <c r="O180" s="321"/>
      <c r="P180" s="321"/>
      <c r="Q180" s="321"/>
      <c r="R180" s="321"/>
      <c r="S180" s="321"/>
      <c r="T180" s="321"/>
      <c r="U180" s="322"/>
      <c r="V180" s="321"/>
      <c r="W180" s="321"/>
      <c r="X180" s="321"/>
      <c r="Y180" s="321"/>
      <c r="Z180" s="321"/>
      <c r="AA180" s="321"/>
      <c r="AB180" s="324"/>
      <c r="AC180" s="324"/>
      <c r="AD180" s="321"/>
      <c r="AE180" s="325"/>
      <c r="AF180" s="323"/>
      <c r="AG180" s="321"/>
      <c r="AH180" s="321"/>
      <c r="AI180" s="321"/>
      <c r="AJ180" s="321"/>
      <c r="AK180" s="321"/>
      <c r="AL180" s="321"/>
      <c r="AM180" s="148"/>
    </row>
    <row r="181" spans="2:39" ht="15" customHeight="1" x14ac:dyDescent="0.25">
      <c r="B181" s="321"/>
      <c r="C181" s="322"/>
      <c r="D181" s="323"/>
      <c r="E181" s="321"/>
      <c r="F181" s="321"/>
      <c r="G181" s="321"/>
      <c r="H181" s="321"/>
      <c r="I181" s="321"/>
      <c r="J181" s="321"/>
      <c r="K181" s="321"/>
      <c r="L181" s="321"/>
      <c r="M181" s="321"/>
      <c r="N181" s="323"/>
      <c r="O181" s="321"/>
      <c r="P181" s="321"/>
      <c r="Q181" s="321"/>
      <c r="R181" s="321"/>
      <c r="S181" s="321"/>
      <c r="T181" s="321"/>
      <c r="U181" s="322"/>
      <c r="V181" s="321"/>
      <c r="W181" s="321"/>
      <c r="X181" s="321"/>
      <c r="Y181" s="321"/>
      <c r="Z181" s="321"/>
      <c r="AA181" s="321"/>
      <c r="AB181" s="324"/>
      <c r="AC181" s="324"/>
      <c r="AD181" s="321"/>
      <c r="AE181" s="325"/>
      <c r="AF181" s="323"/>
      <c r="AG181" s="321"/>
      <c r="AH181" s="321"/>
      <c r="AI181" s="321"/>
      <c r="AJ181" s="321"/>
      <c r="AK181" s="321"/>
      <c r="AL181" s="321"/>
      <c r="AM181" s="148"/>
    </row>
    <row r="182" spans="2:39" ht="15" customHeight="1" x14ac:dyDescent="0.25">
      <c r="B182" s="321"/>
      <c r="C182" s="322"/>
      <c r="D182" s="323"/>
      <c r="E182" s="321"/>
      <c r="F182" s="321"/>
      <c r="G182" s="321"/>
      <c r="H182" s="321"/>
      <c r="I182" s="321"/>
      <c r="J182" s="321"/>
      <c r="K182" s="321"/>
      <c r="L182" s="321"/>
      <c r="M182" s="321"/>
      <c r="N182" s="323"/>
      <c r="O182" s="321"/>
      <c r="P182" s="321"/>
      <c r="Q182" s="321"/>
      <c r="R182" s="321"/>
      <c r="S182" s="321"/>
      <c r="T182" s="321"/>
      <c r="U182" s="322"/>
      <c r="V182" s="321"/>
      <c r="W182" s="321"/>
      <c r="X182" s="321"/>
      <c r="Y182" s="321"/>
      <c r="Z182" s="321"/>
      <c r="AA182" s="321"/>
      <c r="AB182" s="324"/>
      <c r="AC182" s="324"/>
      <c r="AD182" s="321"/>
      <c r="AE182" s="325"/>
      <c r="AF182" s="323"/>
      <c r="AG182" s="321"/>
      <c r="AH182" s="321"/>
      <c r="AI182" s="321"/>
      <c r="AJ182" s="321"/>
      <c r="AK182" s="321"/>
      <c r="AL182" s="321"/>
      <c r="AM182" s="148"/>
    </row>
    <row r="183" spans="2:39" ht="15" customHeight="1" x14ac:dyDescent="0.25">
      <c r="B183" s="321"/>
      <c r="C183" s="322"/>
      <c r="D183" s="323"/>
      <c r="E183" s="321"/>
      <c r="F183" s="321"/>
      <c r="G183" s="321"/>
      <c r="H183" s="321"/>
      <c r="I183" s="321"/>
      <c r="J183" s="321"/>
      <c r="K183" s="321"/>
      <c r="L183" s="321"/>
      <c r="M183" s="321"/>
      <c r="N183" s="323"/>
      <c r="O183" s="321"/>
      <c r="P183" s="321"/>
      <c r="Q183" s="321"/>
      <c r="R183" s="321"/>
      <c r="S183" s="321"/>
      <c r="T183" s="321"/>
      <c r="U183" s="322"/>
      <c r="V183" s="321"/>
      <c r="W183" s="321"/>
      <c r="X183" s="321"/>
      <c r="Y183" s="321"/>
      <c r="Z183" s="321"/>
      <c r="AA183" s="321"/>
      <c r="AB183" s="324"/>
      <c r="AC183" s="324"/>
      <c r="AD183" s="321"/>
      <c r="AE183" s="325"/>
      <c r="AF183" s="323"/>
      <c r="AG183" s="321"/>
      <c r="AH183" s="321"/>
      <c r="AI183" s="321"/>
      <c r="AJ183" s="321"/>
      <c r="AK183" s="321"/>
      <c r="AL183" s="321"/>
      <c r="AM183" s="148"/>
    </row>
    <row r="184" spans="2:39" ht="15" customHeight="1" x14ac:dyDescent="0.25">
      <c r="B184" s="321"/>
      <c r="C184" s="322"/>
      <c r="D184" s="323"/>
      <c r="E184" s="321"/>
      <c r="F184" s="321"/>
      <c r="G184" s="321"/>
      <c r="H184" s="321"/>
      <c r="I184" s="321"/>
      <c r="J184" s="321"/>
      <c r="K184" s="321"/>
      <c r="L184" s="321"/>
      <c r="M184" s="321"/>
      <c r="N184" s="323"/>
      <c r="O184" s="321"/>
      <c r="P184" s="321"/>
      <c r="Q184" s="321"/>
      <c r="R184" s="321"/>
      <c r="S184" s="321"/>
      <c r="T184" s="321"/>
      <c r="U184" s="322"/>
      <c r="V184" s="321"/>
      <c r="W184" s="321"/>
      <c r="X184" s="321"/>
      <c r="Y184" s="321"/>
      <c r="Z184" s="321"/>
      <c r="AA184" s="321"/>
      <c r="AB184" s="324"/>
      <c r="AC184" s="324"/>
      <c r="AD184" s="321"/>
      <c r="AE184" s="325"/>
      <c r="AF184" s="323"/>
      <c r="AG184" s="321"/>
      <c r="AH184" s="321"/>
      <c r="AI184" s="321"/>
      <c r="AJ184" s="321"/>
      <c r="AK184" s="321"/>
      <c r="AL184" s="321"/>
      <c r="AM184" s="148"/>
    </row>
    <row r="185" spans="2:39" ht="15" customHeight="1" x14ac:dyDescent="0.25">
      <c r="B185" s="321"/>
      <c r="C185" s="322"/>
      <c r="D185" s="323"/>
      <c r="E185" s="321"/>
      <c r="F185" s="321"/>
      <c r="G185" s="321"/>
      <c r="H185" s="321"/>
      <c r="I185" s="321"/>
      <c r="J185" s="321"/>
      <c r="K185" s="321"/>
      <c r="L185" s="321"/>
      <c r="M185" s="321"/>
      <c r="N185" s="323"/>
      <c r="O185" s="321"/>
      <c r="P185" s="321"/>
      <c r="Q185" s="321"/>
      <c r="R185" s="321"/>
      <c r="S185" s="321"/>
      <c r="T185" s="321"/>
      <c r="U185" s="322"/>
      <c r="V185" s="321"/>
      <c r="W185" s="321"/>
      <c r="X185" s="321"/>
      <c r="Y185" s="321"/>
      <c r="Z185" s="321"/>
      <c r="AA185" s="321"/>
      <c r="AB185" s="324"/>
      <c r="AC185" s="324"/>
      <c r="AD185" s="321"/>
      <c r="AE185" s="325"/>
      <c r="AF185" s="323"/>
      <c r="AG185" s="321"/>
      <c r="AH185" s="321"/>
      <c r="AI185" s="321"/>
      <c r="AJ185" s="321"/>
      <c r="AK185" s="321"/>
      <c r="AL185" s="321"/>
      <c r="AM185" s="148"/>
    </row>
    <row r="186" spans="2:39" ht="15" customHeight="1" x14ac:dyDescent="0.25">
      <c r="B186" s="321"/>
      <c r="C186" s="322"/>
      <c r="D186" s="323"/>
      <c r="E186" s="321"/>
      <c r="F186" s="321"/>
      <c r="G186" s="321"/>
      <c r="H186" s="321"/>
      <c r="I186" s="321"/>
      <c r="J186" s="321"/>
      <c r="K186" s="321"/>
      <c r="L186" s="321"/>
      <c r="M186" s="321"/>
      <c r="N186" s="323"/>
      <c r="O186" s="321"/>
      <c r="P186" s="321"/>
      <c r="Q186" s="321"/>
      <c r="R186" s="321"/>
      <c r="S186" s="321"/>
      <c r="T186" s="321"/>
      <c r="U186" s="322"/>
      <c r="V186" s="321"/>
      <c r="W186" s="321"/>
      <c r="X186" s="321"/>
      <c r="Y186" s="321"/>
      <c r="Z186" s="321"/>
      <c r="AA186" s="321"/>
      <c r="AB186" s="324"/>
      <c r="AC186" s="324"/>
      <c r="AD186" s="321"/>
      <c r="AE186" s="325"/>
      <c r="AF186" s="323"/>
      <c r="AG186" s="321"/>
      <c r="AH186" s="321"/>
      <c r="AI186" s="321"/>
      <c r="AJ186" s="321"/>
      <c r="AK186" s="321"/>
      <c r="AL186" s="321"/>
      <c r="AM186" s="148"/>
    </row>
    <row r="187" spans="2:39" ht="15" customHeight="1" x14ac:dyDescent="0.25">
      <c r="B187" s="321"/>
      <c r="C187" s="322"/>
      <c r="D187" s="323"/>
      <c r="E187" s="321"/>
      <c r="F187" s="321"/>
      <c r="G187" s="321"/>
      <c r="H187" s="321"/>
      <c r="I187" s="321"/>
      <c r="J187" s="321"/>
      <c r="K187" s="321"/>
      <c r="L187" s="321"/>
      <c r="M187" s="321"/>
      <c r="N187" s="323"/>
      <c r="O187" s="321"/>
      <c r="P187" s="321"/>
      <c r="Q187" s="321"/>
      <c r="R187" s="321"/>
      <c r="S187" s="321"/>
      <c r="T187" s="321"/>
      <c r="U187" s="322"/>
      <c r="V187" s="321"/>
      <c r="W187" s="321"/>
      <c r="X187" s="321"/>
      <c r="Y187" s="321"/>
      <c r="Z187" s="321"/>
      <c r="AA187" s="321"/>
      <c r="AB187" s="324"/>
      <c r="AC187" s="324"/>
      <c r="AD187" s="321"/>
      <c r="AE187" s="325"/>
      <c r="AF187" s="323"/>
      <c r="AG187" s="321"/>
      <c r="AH187" s="321"/>
      <c r="AI187" s="321"/>
      <c r="AJ187" s="321"/>
      <c r="AK187" s="321"/>
      <c r="AL187" s="321"/>
      <c r="AM187" s="148"/>
    </row>
    <row r="188" spans="2:39" ht="15" customHeight="1" x14ac:dyDescent="0.25">
      <c r="B188" s="321"/>
      <c r="C188" s="322"/>
      <c r="D188" s="323"/>
      <c r="E188" s="321"/>
      <c r="F188" s="321"/>
      <c r="G188" s="321"/>
      <c r="H188" s="321"/>
      <c r="I188" s="321"/>
      <c r="J188" s="321"/>
      <c r="K188" s="321"/>
      <c r="L188" s="321"/>
      <c r="M188" s="321"/>
      <c r="N188" s="323"/>
      <c r="O188" s="321"/>
      <c r="P188" s="321"/>
      <c r="Q188" s="321"/>
      <c r="R188" s="321"/>
      <c r="S188" s="321"/>
      <c r="T188" s="321"/>
      <c r="U188" s="322"/>
      <c r="V188" s="321"/>
      <c r="W188" s="321"/>
      <c r="X188" s="321"/>
      <c r="Y188" s="321"/>
      <c r="Z188" s="321"/>
      <c r="AA188" s="321"/>
      <c r="AB188" s="324"/>
      <c r="AC188" s="324"/>
      <c r="AD188" s="321"/>
      <c r="AE188" s="325"/>
      <c r="AF188" s="323"/>
      <c r="AG188" s="321"/>
      <c r="AH188" s="321"/>
      <c r="AI188" s="321"/>
      <c r="AJ188" s="321"/>
      <c r="AK188" s="321"/>
      <c r="AL188" s="321"/>
      <c r="AM188" s="148"/>
    </row>
    <row r="189" spans="2:39" ht="15" customHeight="1" x14ac:dyDescent="0.25">
      <c r="B189" s="321"/>
      <c r="C189" s="322"/>
      <c r="D189" s="323"/>
      <c r="E189" s="321"/>
      <c r="F189" s="321"/>
      <c r="G189" s="321"/>
      <c r="H189" s="321"/>
      <c r="I189" s="321"/>
      <c r="J189" s="321"/>
      <c r="K189" s="321"/>
      <c r="L189" s="321"/>
      <c r="M189" s="321"/>
      <c r="N189" s="323"/>
      <c r="O189" s="321"/>
      <c r="P189" s="321"/>
      <c r="Q189" s="321"/>
      <c r="R189" s="321"/>
      <c r="S189" s="321"/>
      <c r="T189" s="321"/>
      <c r="U189" s="322"/>
      <c r="V189" s="321"/>
      <c r="W189" s="321"/>
      <c r="X189" s="321"/>
      <c r="Y189" s="321"/>
      <c r="Z189" s="321"/>
      <c r="AA189" s="321"/>
      <c r="AB189" s="324"/>
      <c r="AC189" s="324"/>
      <c r="AD189" s="321"/>
      <c r="AE189" s="325"/>
      <c r="AF189" s="323"/>
      <c r="AG189" s="321"/>
      <c r="AH189" s="321"/>
      <c r="AI189" s="321"/>
      <c r="AJ189" s="321"/>
      <c r="AK189" s="321"/>
      <c r="AL189" s="321"/>
      <c r="AM189" s="148"/>
    </row>
    <row r="190" spans="2:39" ht="15" customHeight="1" x14ac:dyDescent="0.25">
      <c r="B190" s="321"/>
      <c r="C190" s="322"/>
      <c r="D190" s="323"/>
      <c r="E190" s="321"/>
      <c r="F190" s="321"/>
      <c r="G190" s="321"/>
      <c r="H190" s="321"/>
      <c r="I190" s="321"/>
      <c r="J190" s="321"/>
      <c r="K190" s="321"/>
      <c r="L190" s="321"/>
      <c r="M190" s="321"/>
      <c r="N190" s="323"/>
      <c r="O190" s="321"/>
      <c r="P190" s="321"/>
      <c r="Q190" s="321"/>
      <c r="R190" s="321"/>
      <c r="S190" s="321"/>
      <c r="T190" s="321"/>
      <c r="U190" s="322"/>
      <c r="V190" s="321"/>
      <c r="W190" s="321"/>
      <c r="X190" s="321"/>
      <c r="Y190" s="321"/>
      <c r="Z190" s="321"/>
      <c r="AA190" s="321"/>
      <c r="AB190" s="324"/>
      <c r="AC190" s="324"/>
      <c r="AD190" s="321"/>
      <c r="AE190" s="325"/>
      <c r="AF190" s="323"/>
      <c r="AG190" s="321"/>
      <c r="AH190" s="321"/>
      <c r="AI190" s="321"/>
      <c r="AJ190" s="321"/>
      <c r="AK190" s="321"/>
      <c r="AL190" s="321"/>
      <c r="AM190" s="148"/>
    </row>
    <row r="191" spans="2:39" ht="15" customHeight="1" x14ac:dyDescent="0.25">
      <c r="B191" s="321"/>
      <c r="C191" s="322"/>
      <c r="D191" s="323"/>
      <c r="E191" s="321"/>
      <c r="F191" s="321"/>
      <c r="G191" s="321"/>
      <c r="H191" s="321"/>
      <c r="I191" s="321"/>
      <c r="J191" s="321"/>
      <c r="K191" s="321"/>
      <c r="L191" s="321"/>
      <c r="M191" s="321"/>
      <c r="N191" s="323"/>
      <c r="O191" s="321"/>
      <c r="P191" s="321"/>
      <c r="Q191" s="321"/>
      <c r="R191" s="321"/>
      <c r="S191" s="321"/>
      <c r="T191" s="321"/>
      <c r="U191" s="322"/>
      <c r="V191" s="321"/>
      <c r="W191" s="321"/>
      <c r="X191" s="321"/>
      <c r="Y191" s="321"/>
      <c r="Z191" s="321"/>
      <c r="AA191" s="321"/>
      <c r="AB191" s="324"/>
      <c r="AC191" s="324"/>
      <c r="AD191" s="321"/>
      <c r="AE191" s="325"/>
      <c r="AF191" s="323"/>
      <c r="AG191" s="321"/>
      <c r="AH191" s="321"/>
      <c r="AI191" s="321"/>
      <c r="AJ191" s="321"/>
      <c r="AK191" s="321"/>
      <c r="AL191" s="321"/>
      <c r="AM191" s="148"/>
    </row>
    <row r="192" spans="2:39" ht="15" customHeight="1" x14ac:dyDescent="0.25">
      <c r="B192" s="321"/>
      <c r="C192" s="322"/>
      <c r="D192" s="323"/>
      <c r="E192" s="321"/>
      <c r="F192" s="321"/>
      <c r="G192" s="321"/>
      <c r="H192" s="321"/>
      <c r="I192" s="321"/>
      <c r="J192" s="321"/>
      <c r="K192" s="321"/>
      <c r="L192" s="321"/>
      <c r="M192" s="321"/>
      <c r="N192" s="323"/>
      <c r="O192" s="321"/>
      <c r="P192" s="321"/>
      <c r="Q192" s="321"/>
      <c r="R192" s="321"/>
      <c r="S192" s="321"/>
      <c r="T192" s="321"/>
      <c r="U192" s="322"/>
      <c r="V192" s="321"/>
      <c r="W192" s="321"/>
      <c r="X192" s="321"/>
      <c r="Y192" s="321"/>
      <c r="Z192" s="321"/>
      <c r="AA192" s="321"/>
      <c r="AB192" s="324"/>
      <c r="AC192" s="324"/>
      <c r="AD192" s="321"/>
      <c r="AE192" s="325"/>
      <c r="AF192" s="323"/>
      <c r="AG192" s="321"/>
      <c r="AH192" s="321"/>
      <c r="AI192" s="321"/>
      <c r="AJ192" s="321"/>
      <c r="AK192" s="321"/>
      <c r="AL192" s="321"/>
      <c r="AM192" s="148"/>
    </row>
    <row r="193" spans="2:39" ht="15" customHeight="1" x14ac:dyDescent="0.25">
      <c r="B193" s="321"/>
      <c r="C193" s="322"/>
      <c r="D193" s="323"/>
      <c r="E193" s="321"/>
      <c r="F193" s="321"/>
      <c r="G193" s="321"/>
      <c r="H193" s="321"/>
      <c r="I193" s="321"/>
      <c r="J193" s="321"/>
      <c r="K193" s="321"/>
      <c r="L193" s="321"/>
      <c r="M193" s="321"/>
      <c r="N193" s="323"/>
      <c r="O193" s="321"/>
      <c r="P193" s="321"/>
      <c r="Q193" s="321"/>
      <c r="R193" s="321"/>
      <c r="S193" s="321"/>
      <c r="T193" s="321"/>
      <c r="U193" s="322"/>
      <c r="V193" s="321"/>
      <c r="W193" s="321"/>
      <c r="X193" s="321"/>
      <c r="Y193" s="321"/>
      <c r="Z193" s="321"/>
      <c r="AA193" s="321"/>
      <c r="AB193" s="324"/>
      <c r="AC193" s="324"/>
      <c r="AD193" s="321"/>
      <c r="AE193" s="325"/>
      <c r="AF193" s="323"/>
      <c r="AG193" s="321"/>
      <c r="AH193" s="321"/>
      <c r="AI193" s="321"/>
      <c r="AJ193" s="321"/>
      <c r="AK193" s="321"/>
      <c r="AL193" s="321"/>
      <c r="AM193" s="148"/>
    </row>
    <row r="194" spans="2:39" ht="15" customHeight="1" x14ac:dyDescent="0.25">
      <c r="B194" s="321"/>
      <c r="C194" s="322"/>
      <c r="D194" s="323"/>
      <c r="E194" s="321"/>
      <c r="F194" s="321"/>
      <c r="G194" s="321"/>
      <c r="H194" s="321"/>
      <c r="I194" s="321"/>
      <c r="J194" s="321"/>
      <c r="K194" s="321"/>
      <c r="L194" s="321"/>
      <c r="M194" s="321"/>
      <c r="N194" s="323"/>
      <c r="O194" s="321"/>
      <c r="P194" s="321"/>
      <c r="Q194" s="321"/>
      <c r="R194" s="321"/>
      <c r="S194" s="321"/>
      <c r="T194" s="321"/>
      <c r="U194" s="322"/>
      <c r="V194" s="321"/>
      <c r="W194" s="321"/>
      <c r="X194" s="321"/>
      <c r="Y194" s="321"/>
      <c r="Z194" s="321"/>
      <c r="AA194" s="321"/>
      <c r="AB194" s="324"/>
      <c r="AC194" s="324"/>
      <c r="AD194" s="321"/>
      <c r="AE194" s="325"/>
      <c r="AF194" s="323"/>
      <c r="AG194" s="321"/>
      <c r="AH194" s="321"/>
      <c r="AI194" s="321"/>
      <c r="AJ194" s="321"/>
      <c r="AK194" s="321"/>
      <c r="AL194" s="321"/>
      <c r="AM194" s="148"/>
    </row>
    <row r="195" spans="2:39" ht="15" customHeight="1" x14ac:dyDescent="0.25">
      <c r="B195" s="321"/>
      <c r="C195" s="322"/>
      <c r="D195" s="323"/>
      <c r="E195" s="321"/>
      <c r="F195" s="321"/>
      <c r="G195" s="321"/>
      <c r="H195" s="321"/>
      <c r="I195" s="321"/>
      <c r="J195" s="321"/>
      <c r="K195" s="321"/>
      <c r="L195" s="321"/>
      <c r="M195" s="321"/>
      <c r="N195" s="323"/>
      <c r="O195" s="321"/>
      <c r="P195" s="321"/>
      <c r="Q195" s="321"/>
      <c r="R195" s="321"/>
      <c r="S195" s="321"/>
      <c r="T195" s="321"/>
      <c r="U195" s="322"/>
      <c r="V195" s="321"/>
      <c r="W195" s="321"/>
      <c r="X195" s="321"/>
      <c r="Y195" s="321"/>
      <c r="Z195" s="321"/>
      <c r="AA195" s="321"/>
      <c r="AB195" s="324"/>
      <c r="AC195" s="324"/>
      <c r="AD195" s="321"/>
      <c r="AE195" s="325"/>
      <c r="AF195" s="323"/>
      <c r="AG195" s="321"/>
      <c r="AH195" s="321"/>
      <c r="AI195" s="321"/>
      <c r="AJ195" s="321"/>
      <c r="AK195" s="321"/>
      <c r="AL195" s="321"/>
      <c r="AM195" s="148"/>
    </row>
    <row r="196" spans="2:39" ht="15" customHeight="1" x14ac:dyDescent="0.25">
      <c r="B196" s="321"/>
      <c r="C196" s="322"/>
      <c r="D196" s="323"/>
      <c r="E196" s="321"/>
      <c r="F196" s="321"/>
      <c r="G196" s="321"/>
      <c r="H196" s="321"/>
      <c r="I196" s="321"/>
      <c r="J196" s="321"/>
      <c r="K196" s="321"/>
      <c r="L196" s="321"/>
      <c r="M196" s="321"/>
      <c r="N196" s="323"/>
      <c r="O196" s="321"/>
      <c r="P196" s="321"/>
      <c r="Q196" s="321"/>
      <c r="R196" s="321"/>
      <c r="S196" s="321"/>
      <c r="T196" s="321"/>
      <c r="U196" s="322"/>
      <c r="V196" s="321"/>
      <c r="W196" s="321"/>
      <c r="X196" s="321"/>
      <c r="Y196" s="321"/>
      <c r="Z196" s="321"/>
      <c r="AA196" s="321"/>
      <c r="AB196" s="324"/>
      <c r="AC196" s="324"/>
      <c r="AD196" s="321"/>
      <c r="AE196" s="325"/>
      <c r="AF196" s="323"/>
      <c r="AG196" s="321"/>
      <c r="AH196" s="321"/>
      <c r="AI196" s="321"/>
      <c r="AJ196" s="321"/>
      <c r="AK196" s="321"/>
      <c r="AL196" s="321"/>
      <c r="AM196" s="148"/>
    </row>
    <row r="197" spans="2:39" ht="15" customHeight="1" x14ac:dyDescent="0.25">
      <c r="B197" s="321"/>
      <c r="C197" s="322"/>
      <c r="D197" s="323"/>
      <c r="E197" s="321"/>
      <c r="F197" s="321"/>
      <c r="G197" s="321"/>
      <c r="H197" s="321"/>
      <c r="I197" s="321"/>
      <c r="J197" s="321"/>
      <c r="K197" s="321"/>
      <c r="L197" s="321"/>
      <c r="M197" s="321"/>
      <c r="N197" s="323"/>
      <c r="O197" s="321"/>
      <c r="P197" s="321"/>
      <c r="Q197" s="321"/>
      <c r="R197" s="321"/>
      <c r="S197" s="321"/>
      <c r="T197" s="321"/>
      <c r="U197" s="322"/>
      <c r="V197" s="321"/>
      <c r="W197" s="321"/>
      <c r="X197" s="321"/>
      <c r="Y197" s="321"/>
      <c r="Z197" s="321"/>
      <c r="AA197" s="321"/>
      <c r="AB197" s="324"/>
      <c r="AC197" s="324"/>
      <c r="AD197" s="321"/>
      <c r="AE197" s="325"/>
      <c r="AF197" s="323"/>
      <c r="AG197" s="321"/>
      <c r="AH197" s="321"/>
      <c r="AI197" s="321"/>
      <c r="AJ197" s="321"/>
      <c r="AK197" s="321"/>
      <c r="AL197" s="321"/>
      <c r="AM197" s="148"/>
    </row>
    <row r="198" spans="2:39" ht="15" customHeight="1" x14ac:dyDescent="0.25">
      <c r="B198" s="321"/>
      <c r="C198" s="322"/>
      <c r="D198" s="323"/>
      <c r="E198" s="321"/>
      <c r="F198" s="321"/>
      <c r="G198" s="321"/>
      <c r="H198" s="321"/>
      <c r="I198" s="321"/>
      <c r="J198" s="321"/>
      <c r="K198" s="321"/>
      <c r="L198" s="321"/>
      <c r="M198" s="321"/>
      <c r="N198" s="323"/>
      <c r="O198" s="321"/>
      <c r="P198" s="321"/>
      <c r="Q198" s="321"/>
      <c r="R198" s="321"/>
      <c r="S198" s="321"/>
      <c r="T198" s="321"/>
      <c r="U198" s="322"/>
      <c r="V198" s="321"/>
      <c r="W198" s="321"/>
      <c r="X198" s="321"/>
      <c r="Y198" s="321"/>
      <c r="Z198" s="321"/>
      <c r="AA198" s="321"/>
      <c r="AB198" s="324"/>
      <c r="AC198" s="324"/>
      <c r="AD198" s="321"/>
      <c r="AE198" s="325"/>
      <c r="AF198" s="323"/>
      <c r="AG198" s="321"/>
      <c r="AH198" s="321"/>
      <c r="AI198" s="321"/>
      <c r="AJ198" s="321"/>
      <c r="AK198" s="321"/>
      <c r="AL198" s="321"/>
      <c r="AM198" s="148"/>
    </row>
    <row r="199" spans="2:39" ht="15" customHeight="1" x14ac:dyDescent="0.25">
      <c r="B199" s="321"/>
      <c r="C199" s="322"/>
      <c r="D199" s="323"/>
      <c r="E199" s="321"/>
      <c r="F199" s="321"/>
      <c r="G199" s="321"/>
      <c r="H199" s="321"/>
      <c r="I199" s="321"/>
      <c r="J199" s="321"/>
      <c r="K199" s="321"/>
      <c r="L199" s="321"/>
      <c r="M199" s="321"/>
      <c r="N199" s="323"/>
      <c r="O199" s="321"/>
      <c r="P199" s="321"/>
      <c r="Q199" s="321"/>
      <c r="R199" s="321"/>
      <c r="S199" s="321"/>
      <c r="T199" s="321"/>
      <c r="U199" s="322"/>
      <c r="V199" s="321"/>
      <c r="W199" s="321"/>
      <c r="X199" s="321"/>
      <c r="Y199" s="321"/>
      <c r="Z199" s="321"/>
      <c r="AA199" s="321"/>
      <c r="AB199" s="324"/>
      <c r="AC199" s="324"/>
      <c r="AD199" s="321"/>
      <c r="AE199" s="325"/>
      <c r="AF199" s="323"/>
      <c r="AG199" s="321"/>
      <c r="AH199" s="321"/>
      <c r="AI199" s="321"/>
      <c r="AJ199" s="321"/>
      <c r="AK199" s="321"/>
      <c r="AL199" s="321"/>
      <c r="AM199" s="148"/>
    </row>
    <row r="200" spans="2:39" ht="15" customHeight="1" x14ac:dyDescent="0.25">
      <c r="B200" s="321"/>
      <c r="C200" s="322"/>
      <c r="D200" s="323"/>
      <c r="E200" s="321"/>
      <c r="F200" s="321"/>
      <c r="G200" s="321"/>
      <c r="H200" s="321"/>
      <c r="I200" s="321"/>
      <c r="J200" s="321"/>
      <c r="K200" s="321"/>
      <c r="L200" s="321"/>
      <c r="M200" s="321"/>
      <c r="N200" s="323"/>
      <c r="O200" s="321"/>
      <c r="P200" s="321"/>
      <c r="Q200" s="321"/>
      <c r="R200" s="321"/>
      <c r="S200" s="321"/>
      <c r="T200" s="321"/>
      <c r="U200" s="322"/>
      <c r="V200" s="321"/>
      <c r="W200" s="321"/>
      <c r="X200" s="321"/>
      <c r="Y200" s="321"/>
      <c r="Z200" s="321"/>
      <c r="AA200" s="321"/>
      <c r="AB200" s="324"/>
      <c r="AC200" s="324"/>
      <c r="AD200" s="321"/>
      <c r="AE200" s="325"/>
      <c r="AF200" s="323"/>
      <c r="AG200" s="321"/>
      <c r="AH200" s="321"/>
      <c r="AI200" s="321"/>
      <c r="AJ200" s="321"/>
      <c r="AK200" s="321"/>
      <c r="AL200" s="321"/>
      <c r="AM200" s="148"/>
    </row>
    <row r="201" spans="2:39" ht="15" customHeight="1" x14ac:dyDescent="0.25">
      <c r="B201" s="321"/>
      <c r="C201" s="322"/>
      <c r="D201" s="323"/>
      <c r="E201" s="321"/>
      <c r="F201" s="321"/>
      <c r="G201" s="321"/>
      <c r="H201" s="321"/>
      <c r="I201" s="321"/>
      <c r="J201" s="321"/>
      <c r="K201" s="321"/>
      <c r="L201" s="321"/>
      <c r="M201" s="321"/>
      <c r="N201" s="323"/>
      <c r="O201" s="321"/>
      <c r="P201" s="321"/>
      <c r="Q201" s="321"/>
      <c r="R201" s="321"/>
      <c r="S201" s="321"/>
      <c r="T201" s="321"/>
      <c r="U201" s="322"/>
      <c r="V201" s="321"/>
      <c r="W201" s="321"/>
      <c r="X201" s="321"/>
      <c r="Y201" s="321"/>
      <c r="Z201" s="321"/>
      <c r="AA201" s="321"/>
      <c r="AB201" s="324"/>
      <c r="AC201" s="324"/>
      <c r="AD201" s="321"/>
      <c r="AE201" s="325"/>
      <c r="AF201" s="323"/>
      <c r="AG201" s="321"/>
      <c r="AH201" s="321"/>
      <c r="AI201" s="321"/>
      <c r="AJ201" s="321"/>
      <c r="AK201" s="321"/>
      <c r="AL201" s="321"/>
      <c r="AM201" s="148"/>
    </row>
    <row r="202" spans="2:39" ht="15" customHeight="1" x14ac:dyDescent="0.25">
      <c r="B202" s="321"/>
      <c r="C202" s="322"/>
      <c r="D202" s="323"/>
      <c r="E202" s="321"/>
      <c r="F202" s="321"/>
      <c r="G202" s="321"/>
      <c r="H202" s="321"/>
      <c r="I202" s="321"/>
      <c r="J202" s="321"/>
      <c r="K202" s="321"/>
      <c r="L202" s="321"/>
      <c r="M202" s="321"/>
      <c r="N202" s="323"/>
      <c r="O202" s="321"/>
      <c r="P202" s="321"/>
      <c r="Q202" s="321"/>
      <c r="R202" s="321"/>
      <c r="S202" s="321"/>
      <c r="T202" s="321"/>
      <c r="U202" s="322"/>
      <c r="V202" s="321"/>
      <c r="W202" s="321"/>
      <c r="X202" s="321"/>
      <c r="Y202" s="321"/>
      <c r="Z202" s="321"/>
      <c r="AA202" s="321"/>
      <c r="AB202" s="324"/>
      <c r="AC202" s="324"/>
      <c r="AD202" s="321"/>
      <c r="AE202" s="325"/>
      <c r="AF202" s="323"/>
      <c r="AG202" s="321"/>
      <c r="AH202" s="321"/>
      <c r="AI202" s="321"/>
      <c r="AJ202" s="321"/>
      <c r="AK202" s="321"/>
      <c r="AL202" s="321"/>
      <c r="AM202" s="148"/>
    </row>
    <row r="203" spans="2:39" ht="15" customHeight="1" x14ac:dyDescent="0.25">
      <c r="B203" s="321"/>
      <c r="C203" s="322"/>
      <c r="D203" s="323"/>
      <c r="E203" s="321"/>
      <c r="F203" s="321"/>
      <c r="G203" s="321"/>
      <c r="H203" s="321"/>
      <c r="I203" s="321"/>
      <c r="J203" s="321"/>
      <c r="K203" s="321"/>
      <c r="L203" s="321"/>
      <c r="M203" s="321"/>
      <c r="N203" s="323"/>
      <c r="O203" s="321"/>
      <c r="P203" s="321"/>
      <c r="Q203" s="321"/>
      <c r="R203" s="321"/>
      <c r="S203" s="321"/>
      <c r="T203" s="321"/>
      <c r="U203" s="322"/>
      <c r="V203" s="321"/>
      <c r="W203" s="321"/>
      <c r="X203" s="321"/>
      <c r="Y203" s="321"/>
      <c r="Z203" s="321"/>
      <c r="AA203" s="321"/>
      <c r="AB203" s="324"/>
      <c r="AC203" s="324"/>
      <c r="AD203" s="321"/>
      <c r="AE203" s="325"/>
      <c r="AF203" s="323"/>
      <c r="AG203" s="321"/>
      <c r="AH203" s="321"/>
      <c r="AI203" s="321"/>
      <c r="AJ203" s="321"/>
      <c r="AK203" s="321"/>
      <c r="AL203" s="321"/>
      <c r="AM203" s="148"/>
    </row>
    <row r="204" spans="2:39" ht="15" customHeight="1" x14ac:dyDescent="0.25">
      <c r="B204" s="321"/>
      <c r="C204" s="322"/>
      <c r="D204" s="323"/>
      <c r="E204" s="321"/>
      <c r="F204" s="321"/>
      <c r="G204" s="321"/>
      <c r="H204" s="321"/>
      <c r="I204" s="321"/>
      <c r="J204" s="321"/>
      <c r="K204" s="321"/>
      <c r="L204" s="321"/>
      <c r="M204" s="321"/>
      <c r="N204" s="323"/>
      <c r="O204" s="321"/>
      <c r="P204" s="321"/>
      <c r="Q204" s="321"/>
      <c r="R204" s="321"/>
      <c r="S204" s="321"/>
      <c r="T204" s="321"/>
      <c r="U204" s="322"/>
      <c r="V204" s="321"/>
      <c r="W204" s="321"/>
      <c r="X204" s="321"/>
      <c r="Y204" s="321"/>
      <c r="Z204" s="321"/>
      <c r="AA204" s="321"/>
      <c r="AB204" s="324"/>
      <c r="AC204" s="324"/>
      <c r="AD204" s="321"/>
      <c r="AE204" s="325"/>
      <c r="AF204" s="323"/>
      <c r="AG204" s="321"/>
      <c r="AH204" s="321"/>
      <c r="AI204" s="321"/>
      <c r="AJ204" s="321"/>
      <c r="AK204" s="321"/>
      <c r="AL204" s="321"/>
      <c r="AM204" s="148"/>
    </row>
    <row r="205" spans="2:39" ht="15" customHeight="1" x14ac:dyDescent="0.25">
      <c r="B205" s="321"/>
      <c r="C205" s="322"/>
      <c r="D205" s="323"/>
      <c r="E205" s="321"/>
      <c r="F205" s="321"/>
      <c r="G205" s="321"/>
      <c r="H205" s="321"/>
      <c r="I205" s="321"/>
      <c r="J205" s="321"/>
      <c r="K205" s="321"/>
      <c r="L205" s="321"/>
      <c r="M205" s="321"/>
      <c r="N205" s="323"/>
      <c r="O205" s="321"/>
      <c r="P205" s="321"/>
      <c r="Q205" s="321"/>
      <c r="R205" s="321"/>
      <c r="S205" s="321"/>
      <c r="T205" s="321"/>
      <c r="U205" s="322"/>
      <c r="V205" s="321"/>
      <c r="W205" s="321"/>
      <c r="X205" s="321"/>
      <c r="Y205" s="321"/>
      <c r="Z205" s="321"/>
      <c r="AA205" s="321"/>
      <c r="AB205" s="324"/>
      <c r="AC205" s="324"/>
      <c r="AD205" s="321"/>
      <c r="AE205" s="325"/>
      <c r="AF205" s="323"/>
      <c r="AG205" s="321"/>
      <c r="AH205" s="321"/>
      <c r="AI205" s="321"/>
      <c r="AJ205" s="321"/>
      <c r="AK205" s="321"/>
      <c r="AL205" s="321"/>
      <c r="AM205" s="148"/>
    </row>
    <row r="206" spans="2:39" ht="15" customHeight="1" x14ac:dyDescent="0.25">
      <c r="B206" s="321"/>
      <c r="C206" s="322"/>
      <c r="D206" s="323"/>
      <c r="E206" s="321"/>
      <c r="F206" s="321"/>
      <c r="G206" s="321"/>
      <c r="H206" s="321"/>
      <c r="I206" s="321"/>
      <c r="J206" s="321"/>
      <c r="K206" s="321"/>
      <c r="L206" s="321"/>
      <c r="M206" s="321"/>
      <c r="N206" s="323"/>
      <c r="O206" s="321"/>
      <c r="P206" s="321"/>
      <c r="Q206" s="321"/>
      <c r="R206" s="321"/>
      <c r="S206" s="321"/>
      <c r="T206" s="321"/>
      <c r="U206" s="322"/>
      <c r="V206" s="321"/>
      <c r="W206" s="321"/>
      <c r="X206" s="321"/>
      <c r="Y206" s="321"/>
      <c r="Z206" s="321"/>
      <c r="AA206" s="321"/>
      <c r="AB206" s="324"/>
      <c r="AC206" s="324"/>
      <c r="AD206" s="321"/>
      <c r="AE206" s="325"/>
      <c r="AF206" s="323"/>
      <c r="AG206" s="321"/>
      <c r="AH206" s="321"/>
      <c r="AI206" s="321"/>
      <c r="AJ206" s="321"/>
      <c r="AK206" s="321"/>
      <c r="AL206" s="321"/>
      <c r="AM206" s="148"/>
    </row>
    <row r="207" spans="2:39" ht="15" customHeight="1" x14ac:dyDescent="0.25">
      <c r="B207" s="321"/>
      <c r="C207" s="322"/>
      <c r="D207" s="323"/>
      <c r="E207" s="321"/>
      <c r="F207" s="321"/>
      <c r="G207" s="321"/>
      <c r="H207" s="321"/>
      <c r="I207" s="321"/>
      <c r="J207" s="321"/>
      <c r="K207" s="321"/>
      <c r="L207" s="321"/>
      <c r="M207" s="321"/>
      <c r="N207" s="323"/>
      <c r="O207" s="321"/>
      <c r="P207" s="321"/>
      <c r="Q207" s="321"/>
      <c r="R207" s="321"/>
      <c r="S207" s="321"/>
      <c r="T207" s="321"/>
      <c r="U207" s="322"/>
      <c r="V207" s="321"/>
      <c r="W207" s="321"/>
      <c r="X207" s="321"/>
      <c r="Y207" s="321"/>
      <c r="Z207" s="321"/>
      <c r="AA207" s="321"/>
      <c r="AB207" s="324"/>
      <c r="AC207" s="324"/>
      <c r="AD207" s="321"/>
      <c r="AE207" s="325"/>
      <c r="AF207" s="323"/>
      <c r="AG207" s="321"/>
      <c r="AH207" s="321"/>
      <c r="AI207" s="321"/>
      <c r="AJ207" s="321"/>
      <c r="AK207" s="321"/>
      <c r="AL207" s="321"/>
      <c r="AM207" s="148"/>
    </row>
    <row r="208" spans="2:39" ht="15" customHeight="1" x14ac:dyDescent="0.25">
      <c r="B208" s="321"/>
      <c r="C208" s="322"/>
      <c r="D208" s="323"/>
      <c r="E208" s="321"/>
      <c r="F208" s="321"/>
      <c r="G208" s="321"/>
      <c r="H208" s="321"/>
      <c r="I208" s="321"/>
      <c r="J208" s="321"/>
      <c r="K208" s="321"/>
      <c r="L208" s="321"/>
      <c r="M208" s="321"/>
      <c r="N208" s="323"/>
      <c r="O208" s="321"/>
      <c r="P208" s="321"/>
      <c r="Q208" s="321"/>
      <c r="R208" s="321"/>
      <c r="S208" s="321"/>
      <c r="T208" s="321"/>
      <c r="U208" s="322"/>
      <c r="V208" s="321"/>
      <c r="W208" s="321"/>
      <c r="X208" s="321"/>
      <c r="Y208" s="321"/>
      <c r="Z208" s="321"/>
      <c r="AA208" s="321"/>
      <c r="AB208" s="324"/>
      <c r="AC208" s="324"/>
      <c r="AD208" s="321"/>
      <c r="AE208" s="325"/>
      <c r="AF208" s="323"/>
      <c r="AG208" s="321"/>
      <c r="AH208" s="321"/>
      <c r="AI208" s="321"/>
      <c r="AJ208" s="321"/>
      <c r="AK208" s="321"/>
      <c r="AL208" s="321"/>
      <c r="AM208" s="148"/>
    </row>
    <row r="209" spans="2:39" ht="15" customHeight="1" x14ac:dyDescent="0.25">
      <c r="B209" s="321"/>
      <c r="C209" s="322"/>
      <c r="D209" s="323"/>
      <c r="E209" s="321"/>
      <c r="F209" s="321"/>
      <c r="G209" s="321"/>
      <c r="H209" s="321"/>
      <c r="I209" s="321"/>
      <c r="J209" s="321"/>
      <c r="K209" s="321"/>
      <c r="L209" s="321"/>
      <c r="M209" s="321"/>
      <c r="N209" s="323"/>
      <c r="O209" s="321"/>
      <c r="P209" s="321"/>
      <c r="Q209" s="321"/>
      <c r="R209" s="321"/>
      <c r="S209" s="321"/>
      <c r="T209" s="321"/>
      <c r="U209" s="322"/>
      <c r="V209" s="321"/>
      <c r="W209" s="321"/>
      <c r="X209" s="321"/>
      <c r="Y209" s="321"/>
      <c r="Z209" s="321"/>
      <c r="AA209" s="321"/>
      <c r="AB209" s="324"/>
      <c r="AC209" s="324"/>
      <c r="AD209" s="321"/>
      <c r="AE209" s="325"/>
      <c r="AF209" s="323"/>
      <c r="AG209" s="321"/>
      <c r="AH209" s="321"/>
      <c r="AI209" s="321"/>
      <c r="AJ209" s="321"/>
      <c r="AK209" s="321"/>
      <c r="AL209" s="321"/>
      <c r="AM209" s="148"/>
    </row>
    <row r="210" spans="2:39" ht="15" customHeight="1" x14ac:dyDescent="0.25">
      <c r="B210" s="321"/>
      <c r="C210" s="322"/>
      <c r="D210" s="323"/>
      <c r="E210" s="321"/>
      <c r="F210" s="321"/>
      <c r="G210" s="321"/>
      <c r="H210" s="321"/>
      <c r="I210" s="321"/>
      <c r="J210" s="321"/>
      <c r="K210" s="321"/>
      <c r="L210" s="321"/>
      <c r="M210" s="321"/>
      <c r="N210" s="323"/>
      <c r="O210" s="321"/>
      <c r="P210" s="321"/>
      <c r="Q210" s="321"/>
      <c r="R210" s="321"/>
      <c r="S210" s="321"/>
      <c r="T210" s="321"/>
      <c r="U210" s="322"/>
      <c r="V210" s="321"/>
      <c r="W210" s="321"/>
      <c r="X210" s="321"/>
      <c r="Y210" s="321"/>
      <c r="Z210" s="321"/>
      <c r="AA210" s="321"/>
      <c r="AB210" s="324"/>
      <c r="AC210" s="324"/>
      <c r="AD210" s="321"/>
      <c r="AE210" s="325"/>
      <c r="AF210" s="323"/>
      <c r="AG210" s="321"/>
      <c r="AH210" s="321"/>
      <c r="AI210" s="321"/>
      <c r="AJ210" s="321"/>
      <c r="AK210" s="321"/>
      <c r="AL210" s="321"/>
      <c r="AM210" s="148"/>
    </row>
    <row r="211" spans="2:39" ht="15" customHeight="1" x14ac:dyDescent="0.25">
      <c r="B211" s="321"/>
      <c r="C211" s="322"/>
      <c r="D211" s="323"/>
      <c r="E211" s="321"/>
      <c r="F211" s="321"/>
      <c r="G211" s="321"/>
      <c r="H211" s="321"/>
      <c r="I211" s="321"/>
      <c r="J211" s="321"/>
      <c r="K211" s="321"/>
      <c r="L211" s="321"/>
      <c r="M211" s="321"/>
      <c r="N211" s="323"/>
      <c r="O211" s="321"/>
      <c r="P211" s="321"/>
      <c r="Q211" s="321"/>
      <c r="R211" s="321"/>
      <c r="S211" s="321"/>
      <c r="T211" s="321"/>
      <c r="U211" s="322"/>
      <c r="V211" s="321"/>
      <c r="W211" s="321"/>
      <c r="X211" s="321"/>
      <c r="Y211" s="321"/>
      <c r="Z211" s="321"/>
      <c r="AA211" s="321"/>
      <c r="AB211" s="324"/>
      <c r="AC211" s="324"/>
      <c r="AD211" s="321"/>
      <c r="AE211" s="325"/>
      <c r="AF211" s="323"/>
      <c r="AG211" s="321"/>
      <c r="AH211" s="321"/>
      <c r="AI211" s="321"/>
      <c r="AJ211" s="321"/>
      <c r="AK211" s="321"/>
      <c r="AL211" s="321"/>
      <c r="AM211" s="148"/>
    </row>
    <row r="212" spans="2:39" ht="15" customHeight="1" x14ac:dyDescent="0.25">
      <c r="B212" s="321"/>
      <c r="C212" s="322"/>
      <c r="D212" s="323"/>
      <c r="E212" s="321"/>
      <c r="F212" s="321"/>
      <c r="G212" s="321"/>
      <c r="H212" s="321"/>
      <c r="I212" s="321"/>
      <c r="J212" s="321"/>
      <c r="K212" s="321"/>
      <c r="L212" s="321"/>
      <c r="M212" s="321"/>
      <c r="N212" s="323"/>
      <c r="O212" s="321"/>
      <c r="P212" s="321"/>
      <c r="Q212" s="321"/>
      <c r="R212" s="321"/>
      <c r="S212" s="321"/>
      <c r="T212" s="321"/>
      <c r="U212" s="322"/>
      <c r="V212" s="321"/>
      <c r="W212" s="321"/>
      <c r="X212" s="321"/>
      <c r="Y212" s="321"/>
      <c r="Z212" s="321"/>
      <c r="AA212" s="321"/>
      <c r="AB212" s="324"/>
      <c r="AC212" s="324"/>
      <c r="AD212" s="321"/>
      <c r="AE212" s="325"/>
      <c r="AF212" s="323"/>
      <c r="AG212" s="321"/>
      <c r="AH212" s="321"/>
      <c r="AI212" s="321"/>
      <c r="AJ212" s="321"/>
      <c r="AK212" s="321"/>
      <c r="AL212" s="321"/>
      <c r="AM212" s="148"/>
    </row>
    <row r="213" spans="2:39" ht="15" customHeight="1" x14ac:dyDescent="0.25">
      <c r="B213" s="321"/>
      <c r="C213" s="322"/>
      <c r="D213" s="323"/>
      <c r="E213" s="321"/>
      <c r="F213" s="321"/>
      <c r="G213" s="321"/>
      <c r="H213" s="321"/>
      <c r="I213" s="321"/>
      <c r="J213" s="321"/>
      <c r="K213" s="321"/>
      <c r="L213" s="321"/>
      <c r="M213" s="321"/>
      <c r="N213" s="323"/>
      <c r="O213" s="321"/>
      <c r="P213" s="321"/>
      <c r="Q213" s="321"/>
      <c r="R213" s="321"/>
      <c r="S213" s="321"/>
      <c r="T213" s="321"/>
      <c r="U213" s="322"/>
      <c r="V213" s="321"/>
      <c r="W213" s="321"/>
      <c r="X213" s="321"/>
      <c r="Y213" s="321"/>
      <c r="Z213" s="321"/>
      <c r="AA213" s="321"/>
      <c r="AB213" s="324"/>
      <c r="AC213" s="324"/>
      <c r="AD213" s="321"/>
      <c r="AE213" s="325"/>
      <c r="AF213" s="323"/>
      <c r="AG213" s="321"/>
      <c r="AH213" s="321"/>
      <c r="AI213" s="321"/>
      <c r="AJ213" s="321"/>
      <c r="AK213" s="321"/>
      <c r="AL213" s="321"/>
      <c r="AM213" s="148"/>
    </row>
    <row r="214" spans="2:39" ht="15" customHeight="1" x14ac:dyDescent="0.25">
      <c r="B214" s="321"/>
      <c r="C214" s="322"/>
      <c r="D214" s="323"/>
      <c r="E214" s="321"/>
      <c r="F214" s="321"/>
      <c r="G214" s="321"/>
      <c r="H214" s="321"/>
      <c r="I214" s="321"/>
      <c r="J214" s="321"/>
      <c r="K214" s="321"/>
      <c r="L214" s="321"/>
      <c r="M214" s="321"/>
      <c r="N214" s="323"/>
      <c r="O214" s="321"/>
      <c r="P214" s="321"/>
      <c r="Q214" s="321"/>
      <c r="R214" s="321"/>
      <c r="S214" s="321"/>
      <c r="T214" s="321"/>
      <c r="U214" s="322"/>
      <c r="V214" s="321"/>
      <c r="W214" s="321"/>
      <c r="X214" s="321"/>
      <c r="Y214" s="321"/>
      <c r="Z214" s="321"/>
      <c r="AA214" s="321"/>
      <c r="AB214" s="324"/>
      <c r="AC214" s="324"/>
      <c r="AD214" s="321"/>
      <c r="AE214" s="325"/>
      <c r="AF214" s="323"/>
      <c r="AG214" s="321"/>
      <c r="AH214" s="321"/>
      <c r="AI214" s="321"/>
      <c r="AJ214" s="321"/>
      <c r="AK214" s="321"/>
      <c r="AL214" s="321"/>
      <c r="AM214" s="148"/>
    </row>
    <row r="215" spans="2:39" ht="15" customHeight="1" x14ac:dyDescent="0.25">
      <c r="B215" s="321"/>
      <c r="C215" s="322"/>
      <c r="D215" s="323"/>
      <c r="E215" s="321"/>
      <c r="F215" s="321"/>
      <c r="G215" s="321"/>
      <c r="H215" s="321"/>
      <c r="I215" s="321"/>
      <c r="J215" s="321"/>
      <c r="K215" s="321"/>
      <c r="L215" s="321"/>
      <c r="M215" s="321"/>
      <c r="N215" s="323"/>
      <c r="O215" s="321"/>
      <c r="P215" s="321"/>
      <c r="Q215" s="321"/>
      <c r="R215" s="321"/>
      <c r="S215" s="321"/>
      <c r="T215" s="321"/>
      <c r="U215" s="322"/>
      <c r="V215" s="321"/>
      <c r="W215" s="321"/>
      <c r="X215" s="321"/>
      <c r="Y215" s="321"/>
      <c r="Z215" s="321"/>
      <c r="AA215" s="321"/>
      <c r="AB215" s="324"/>
      <c r="AC215" s="324"/>
      <c r="AD215" s="321"/>
      <c r="AE215" s="325"/>
      <c r="AF215" s="323"/>
      <c r="AG215" s="321"/>
      <c r="AH215" s="321"/>
      <c r="AI215" s="321"/>
      <c r="AJ215" s="321"/>
      <c r="AK215" s="321"/>
      <c r="AL215" s="321"/>
      <c r="AM215" s="148"/>
    </row>
    <row r="216" spans="2:39" ht="15" customHeight="1" x14ac:dyDescent="0.25">
      <c r="B216" s="321"/>
      <c r="C216" s="322"/>
      <c r="D216" s="323"/>
      <c r="E216" s="321"/>
      <c r="F216" s="321"/>
      <c r="G216" s="321"/>
      <c r="H216" s="321"/>
      <c r="I216" s="321"/>
      <c r="J216" s="321"/>
      <c r="K216" s="321"/>
      <c r="L216" s="321"/>
      <c r="M216" s="321"/>
      <c r="N216" s="323"/>
      <c r="O216" s="321"/>
      <c r="P216" s="321"/>
      <c r="Q216" s="321"/>
      <c r="R216" s="321"/>
      <c r="S216" s="321"/>
      <c r="T216" s="321"/>
      <c r="U216" s="322"/>
      <c r="V216" s="321"/>
      <c r="W216" s="321"/>
      <c r="X216" s="321"/>
      <c r="Y216" s="321"/>
      <c r="Z216" s="321"/>
      <c r="AA216" s="321"/>
      <c r="AB216" s="324"/>
      <c r="AC216" s="324"/>
      <c r="AD216" s="321"/>
      <c r="AE216" s="325"/>
      <c r="AF216" s="323"/>
      <c r="AG216" s="321"/>
      <c r="AH216" s="321"/>
      <c r="AI216" s="321"/>
      <c r="AJ216" s="321"/>
      <c r="AK216" s="321"/>
      <c r="AL216" s="321"/>
      <c r="AM216" s="148"/>
    </row>
    <row r="217" spans="2:39" ht="15" customHeight="1" x14ac:dyDescent="0.25">
      <c r="B217" s="321"/>
      <c r="C217" s="322"/>
      <c r="D217" s="323"/>
      <c r="E217" s="321"/>
      <c r="F217" s="321"/>
      <c r="G217" s="321"/>
      <c r="H217" s="321"/>
      <c r="I217" s="321"/>
      <c r="J217" s="321"/>
      <c r="K217" s="321"/>
      <c r="L217" s="321"/>
      <c r="M217" s="321"/>
      <c r="N217" s="323"/>
      <c r="O217" s="321"/>
      <c r="P217" s="321"/>
      <c r="Q217" s="321"/>
      <c r="R217" s="321"/>
      <c r="S217" s="321"/>
      <c r="T217" s="321"/>
      <c r="U217" s="322"/>
      <c r="V217" s="321"/>
      <c r="W217" s="321"/>
      <c r="X217" s="321"/>
      <c r="Y217" s="321"/>
      <c r="Z217" s="321"/>
      <c r="AA217" s="321"/>
      <c r="AB217" s="324"/>
      <c r="AC217" s="324"/>
      <c r="AD217" s="321"/>
      <c r="AE217" s="325"/>
      <c r="AF217" s="323"/>
      <c r="AG217" s="321"/>
      <c r="AH217" s="321"/>
      <c r="AI217" s="321"/>
      <c r="AJ217" s="321"/>
      <c r="AK217" s="321"/>
      <c r="AL217" s="321"/>
      <c r="AM217" s="148"/>
    </row>
    <row r="218" spans="2:39" ht="15" customHeight="1" x14ac:dyDescent="0.25">
      <c r="B218" s="321"/>
      <c r="C218" s="322"/>
      <c r="D218" s="323"/>
      <c r="E218" s="321"/>
      <c r="F218" s="321"/>
      <c r="G218" s="321"/>
      <c r="H218" s="321"/>
      <c r="I218" s="321"/>
      <c r="J218" s="321"/>
      <c r="K218" s="321"/>
      <c r="L218" s="321"/>
      <c r="M218" s="321"/>
      <c r="N218" s="323"/>
      <c r="O218" s="321"/>
      <c r="P218" s="321"/>
      <c r="Q218" s="321"/>
      <c r="R218" s="321"/>
      <c r="S218" s="321"/>
      <c r="T218" s="321"/>
      <c r="U218" s="322"/>
      <c r="V218" s="321"/>
      <c r="W218" s="321"/>
      <c r="X218" s="321"/>
      <c r="Y218" s="321"/>
      <c r="Z218" s="321"/>
      <c r="AA218" s="321"/>
      <c r="AB218" s="324"/>
      <c r="AC218" s="324"/>
      <c r="AD218" s="321"/>
      <c r="AE218" s="325"/>
      <c r="AF218" s="323"/>
      <c r="AG218" s="321"/>
      <c r="AH218" s="321"/>
      <c r="AI218" s="321"/>
      <c r="AJ218" s="321"/>
      <c r="AK218" s="321"/>
      <c r="AL218" s="321"/>
      <c r="AM218" s="148"/>
    </row>
    <row r="219" spans="2:39" ht="15" customHeight="1" x14ac:dyDescent="0.25">
      <c r="B219" s="321"/>
      <c r="C219" s="322"/>
      <c r="D219" s="323"/>
      <c r="E219" s="321"/>
      <c r="F219" s="321"/>
      <c r="G219" s="321"/>
      <c r="H219" s="321"/>
      <c r="I219" s="321"/>
      <c r="J219" s="321"/>
      <c r="K219" s="321"/>
      <c r="L219" s="321"/>
      <c r="M219" s="321"/>
      <c r="N219" s="323"/>
      <c r="O219" s="321"/>
      <c r="P219" s="321"/>
      <c r="Q219" s="321"/>
      <c r="R219" s="321"/>
      <c r="S219" s="321"/>
      <c r="T219" s="321"/>
      <c r="U219" s="322"/>
      <c r="V219" s="321"/>
      <c r="W219" s="321"/>
      <c r="X219" s="321"/>
      <c r="Y219" s="321"/>
      <c r="Z219" s="321"/>
      <c r="AA219" s="321"/>
      <c r="AB219" s="324"/>
      <c r="AC219" s="324"/>
      <c r="AD219" s="321"/>
      <c r="AE219" s="325"/>
      <c r="AF219" s="323"/>
      <c r="AG219" s="321"/>
      <c r="AH219" s="321"/>
      <c r="AI219" s="321"/>
      <c r="AJ219" s="321"/>
      <c r="AK219" s="321"/>
      <c r="AL219" s="321"/>
      <c r="AM219" s="148"/>
    </row>
    <row r="220" spans="2:39" ht="15" customHeight="1" x14ac:dyDescent="0.25">
      <c r="B220" s="321"/>
      <c r="C220" s="322"/>
      <c r="D220" s="323"/>
      <c r="E220" s="321"/>
      <c r="F220" s="321"/>
      <c r="G220" s="321"/>
      <c r="H220" s="321"/>
      <c r="I220" s="321"/>
      <c r="J220" s="321"/>
      <c r="K220" s="321"/>
      <c r="L220" s="321"/>
      <c r="M220" s="321"/>
      <c r="N220" s="323"/>
      <c r="O220" s="321"/>
      <c r="P220" s="321"/>
      <c r="Q220" s="321"/>
      <c r="R220" s="321"/>
      <c r="S220" s="321"/>
      <c r="T220" s="321"/>
      <c r="U220" s="322"/>
      <c r="V220" s="321"/>
      <c r="W220" s="321"/>
      <c r="X220" s="321"/>
      <c r="Y220" s="321"/>
      <c r="Z220" s="321"/>
      <c r="AA220" s="321"/>
      <c r="AB220" s="324"/>
      <c r="AC220" s="324"/>
      <c r="AD220" s="321"/>
      <c r="AE220" s="325"/>
      <c r="AF220" s="323"/>
      <c r="AG220" s="321"/>
      <c r="AH220" s="321"/>
      <c r="AI220" s="321"/>
      <c r="AJ220" s="321"/>
      <c r="AK220" s="321"/>
      <c r="AL220" s="321"/>
      <c r="AM220" s="148"/>
    </row>
    <row r="221" spans="2:39" ht="15" customHeight="1" x14ac:dyDescent="0.25">
      <c r="B221" s="321"/>
      <c r="C221" s="322"/>
      <c r="D221" s="323"/>
      <c r="E221" s="321"/>
      <c r="F221" s="321"/>
      <c r="G221" s="321"/>
      <c r="H221" s="321"/>
      <c r="I221" s="321"/>
      <c r="J221" s="321"/>
      <c r="K221" s="321"/>
      <c r="L221" s="321"/>
      <c r="M221" s="321"/>
      <c r="N221" s="323"/>
      <c r="O221" s="321"/>
      <c r="P221" s="321"/>
      <c r="Q221" s="321"/>
      <c r="R221" s="321"/>
      <c r="S221" s="321"/>
      <c r="T221" s="321"/>
      <c r="U221" s="322"/>
      <c r="V221" s="321"/>
      <c r="W221" s="321"/>
      <c r="X221" s="321"/>
      <c r="Y221" s="321"/>
      <c r="Z221" s="321"/>
      <c r="AA221" s="321"/>
      <c r="AB221" s="324"/>
      <c r="AC221" s="324"/>
      <c r="AD221" s="321"/>
      <c r="AE221" s="325"/>
      <c r="AF221" s="323"/>
      <c r="AG221" s="321"/>
      <c r="AH221" s="321"/>
      <c r="AI221" s="321"/>
      <c r="AJ221" s="321"/>
      <c r="AK221" s="321"/>
      <c r="AL221" s="321"/>
      <c r="AM221" s="148"/>
    </row>
    <row r="222" spans="2:39" ht="15" customHeight="1" x14ac:dyDescent="0.25">
      <c r="B222" s="321"/>
      <c r="C222" s="322"/>
      <c r="D222" s="323"/>
      <c r="E222" s="321"/>
      <c r="F222" s="321"/>
      <c r="G222" s="321"/>
      <c r="H222" s="321"/>
      <c r="I222" s="321"/>
      <c r="J222" s="321"/>
      <c r="K222" s="321"/>
      <c r="L222" s="321"/>
      <c r="M222" s="321"/>
      <c r="N222" s="323"/>
      <c r="O222" s="321"/>
      <c r="P222" s="321"/>
      <c r="Q222" s="321"/>
      <c r="R222" s="321"/>
      <c r="S222" s="321"/>
      <c r="T222" s="321"/>
      <c r="U222" s="322"/>
      <c r="V222" s="321"/>
      <c r="W222" s="321"/>
      <c r="X222" s="321"/>
      <c r="Y222" s="321"/>
      <c r="Z222" s="321"/>
      <c r="AA222" s="321"/>
      <c r="AB222" s="324"/>
      <c r="AC222" s="324"/>
      <c r="AD222" s="321"/>
      <c r="AE222" s="325"/>
      <c r="AF222" s="323"/>
      <c r="AG222" s="321"/>
      <c r="AH222" s="321"/>
      <c r="AI222" s="321"/>
      <c r="AJ222" s="321"/>
      <c r="AK222" s="321"/>
      <c r="AL222" s="321"/>
      <c r="AM222" s="148"/>
    </row>
    <row r="223" spans="2:39" ht="15" customHeight="1" x14ac:dyDescent="0.25">
      <c r="B223" s="321"/>
      <c r="C223" s="322"/>
      <c r="D223" s="323"/>
      <c r="E223" s="321"/>
      <c r="F223" s="321"/>
      <c r="G223" s="321"/>
      <c r="H223" s="321"/>
      <c r="I223" s="321"/>
      <c r="J223" s="321"/>
      <c r="K223" s="321"/>
      <c r="L223" s="321"/>
      <c r="M223" s="321"/>
      <c r="N223" s="323"/>
      <c r="O223" s="321"/>
      <c r="P223" s="321"/>
      <c r="Q223" s="321"/>
      <c r="R223" s="321"/>
      <c r="S223" s="321"/>
      <c r="T223" s="321"/>
      <c r="U223" s="322"/>
      <c r="V223" s="321"/>
      <c r="W223" s="321"/>
      <c r="X223" s="321"/>
      <c r="Y223" s="321"/>
      <c r="Z223" s="321"/>
      <c r="AA223" s="321"/>
      <c r="AB223" s="324"/>
      <c r="AC223" s="324"/>
      <c r="AD223" s="321"/>
      <c r="AE223" s="325"/>
      <c r="AF223" s="323"/>
      <c r="AG223" s="321"/>
      <c r="AH223" s="321"/>
      <c r="AI223" s="321"/>
      <c r="AJ223" s="321"/>
      <c r="AK223" s="321"/>
      <c r="AL223" s="321"/>
      <c r="AM223" s="148"/>
    </row>
    <row r="224" spans="2:39" ht="15" customHeight="1" x14ac:dyDescent="0.25">
      <c r="B224" s="321"/>
      <c r="C224" s="322"/>
      <c r="D224" s="323"/>
      <c r="E224" s="321"/>
      <c r="F224" s="321"/>
      <c r="G224" s="321"/>
      <c r="H224" s="321"/>
      <c r="I224" s="321"/>
      <c r="J224" s="321"/>
      <c r="K224" s="321"/>
      <c r="L224" s="321"/>
      <c r="M224" s="321"/>
      <c r="N224" s="323"/>
      <c r="O224" s="321"/>
      <c r="P224" s="321"/>
      <c r="Q224" s="321"/>
      <c r="R224" s="321"/>
      <c r="S224" s="321"/>
      <c r="T224" s="321"/>
      <c r="U224" s="322"/>
      <c r="V224" s="321"/>
      <c r="W224" s="321"/>
      <c r="X224" s="321"/>
      <c r="Y224" s="321"/>
      <c r="Z224" s="321"/>
      <c r="AA224" s="321"/>
      <c r="AB224" s="324"/>
      <c r="AC224" s="324"/>
      <c r="AD224" s="321"/>
      <c r="AE224" s="325"/>
      <c r="AF224" s="323"/>
      <c r="AG224" s="321"/>
      <c r="AH224" s="321"/>
      <c r="AI224" s="321"/>
      <c r="AJ224" s="321"/>
      <c r="AK224" s="321"/>
      <c r="AL224" s="321"/>
      <c r="AM224" s="148"/>
    </row>
    <row r="225" spans="2:39" ht="15" customHeight="1" x14ac:dyDescent="0.25">
      <c r="B225" s="321"/>
      <c r="C225" s="322"/>
      <c r="D225" s="323"/>
      <c r="E225" s="321"/>
      <c r="F225" s="321"/>
      <c r="G225" s="321"/>
      <c r="H225" s="321"/>
      <c r="I225" s="321"/>
      <c r="J225" s="321"/>
      <c r="K225" s="321"/>
      <c r="L225" s="321"/>
      <c r="M225" s="321"/>
      <c r="N225" s="323"/>
      <c r="O225" s="321"/>
      <c r="P225" s="321"/>
      <c r="Q225" s="321"/>
      <c r="R225" s="321"/>
      <c r="S225" s="321"/>
      <c r="T225" s="321"/>
      <c r="U225" s="322"/>
      <c r="V225" s="321"/>
      <c r="W225" s="321"/>
      <c r="X225" s="321"/>
      <c r="Y225" s="321"/>
      <c r="Z225" s="321"/>
      <c r="AA225" s="321"/>
      <c r="AB225" s="324"/>
      <c r="AC225" s="324"/>
      <c r="AD225" s="321"/>
      <c r="AE225" s="325"/>
      <c r="AF225" s="323"/>
      <c r="AG225" s="321"/>
      <c r="AH225" s="321"/>
      <c r="AI225" s="321"/>
      <c r="AJ225" s="321"/>
      <c r="AK225" s="321"/>
      <c r="AL225" s="321"/>
      <c r="AM225" s="148"/>
    </row>
    <row r="226" spans="2:39" ht="15" customHeight="1" x14ac:dyDescent="0.25">
      <c r="B226" s="321"/>
      <c r="C226" s="322"/>
      <c r="D226" s="323"/>
      <c r="E226" s="321"/>
      <c r="F226" s="321"/>
      <c r="G226" s="321"/>
      <c r="H226" s="321"/>
      <c r="I226" s="321"/>
      <c r="J226" s="321"/>
      <c r="K226" s="321"/>
      <c r="L226" s="321"/>
      <c r="M226" s="321"/>
      <c r="N226" s="323"/>
      <c r="O226" s="321"/>
      <c r="P226" s="321"/>
      <c r="Q226" s="321"/>
      <c r="R226" s="321"/>
      <c r="S226" s="321"/>
      <c r="T226" s="321"/>
      <c r="U226" s="322"/>
      <c r="V226" s="321"/>
      <c r="W226" s="321"/>
      <c r="X226" s="321"/>
      <c r="Y226" s="321"/>
      <c r="Z226" s="321"/>
      <c r="AA226" s="321"/>
      <c r="AB226" s="324"/>
      <c r="AC226" s="324"/>
      <c r="AD226" s="321"/>
      <c r="AE226" s="325"/>
      <c r="AF226" s="323"/>
      <c r="AG226" s="321"/>
      <c r="AH226" s="321"/>
      <c r="AI226" s="321"/>
      <c r="AJ226" s="321"/>
      <c r="AK226" s="321"/>
      <c r="AL226" s="321"/>
      <c r="AM226" s="148"/>
    </row>
    <row r="227" spans="2:39" ht="15" customHeight="1" x14ac:dyDescent="0.25">
      <c r="B227" s="321"/>
      <c r="C227" s="322"/>
      <c r="D227" s="323"/>
      <c r="E227" s="321"/>
      <c r="F227" s="321"/>
      <c r="G227" s="321"/>
      <c r="H227" s="321"/>
      <c r="I227" s="321"/>
      <c r="J227" s="321"/>
      <c r="K227" s="321"/>
      <c r="L227" s="321"/>
      <c r="M227" s="321"/>
      <c r="N227" s="323"/>
      <c r="O227" s="321"/>
      <c r="P227" s="321"/>
      <c r="Q227" s="321"/>
      <c r="R227" s="321"/>
      <c r="S227" s="321"/>
      <c r="T227" s="321"/>
      <c r="U227" s="322"/>
      <c r="V227" s="321"/>
      <c r="W227" s="321"/>
      <c r="X227" s="321"/>
      <c r="Y227" s="321"/>
      <c r="Z227" s="321"/>
      <c r="AA227" s="321"/>
      <c r="AB227" s="324"/>
      <c r="AC227" s="324"/>
      <c r="AD227" s="321"/>
      <c r="AE227" s="325"/>
      <c r="AF227" s="323"/>
      <c r="AG227" s="321"/>
      <c r="AH227" s="321"/>
      <c r="AI227" s="321"/>
      <c r="AJ227" s="321"/>
      <c r="AK227" s="321"/>
      <c r="AL227" s="321"/>
      <c r="AM227" s="148"/>
    </row>
    <row r="228" spans="2:39" ht="15" customHeight="1" x14ac:dyDescent="0.25">
      <c r="B228" s="321"/>
      <c r="C228" s="322"/>
      <c r="D228" s="323"/>
      <c r="E228" s="321"/>
      <c r="F228" s="321"/>
      <c r="G228" s="321"/>
      <c r="H228" s="321"/>
      <c r="I228" s="321"/>
      <c r="J228" s="321"/>
      <c r="K228" s="321"/>
      <c r="L228" s="321"/>
      <c r="M228" s="321"/>
      <c r="N228" s="323"/>
      <c r="O228" s="321"/>
      <c r="P228" s="321"/>
      <c r="Q228" s="321"/>
      <c r="R228" s="321"/>
      <c r="S228" s="321"/>
      <c r="T228" s="321"/>
      <c r="U228" s="322"/>
      <c r="V228" s="321"/>
      <c r="W228" s="321"/>
      <c r="X228" s="321"/>
      <c r="Y228" s="321"/>
      <c r="Z228" s="321"/>
      <c r="AA228" s="321"/>
      <c r="AB228" s="324"/>
      <c r="AC228" s="324"/>
      <c r="AD228" s="321"/>
      <c r="AE228" s="325"/>
      <c r="AF228" s="323"/>
      <c r="AG228" s="321"/>
      <c r="AH228" s="321"/>
      <c r="AI228" s="321"/>
      <c r="AJ228" s="321"/>
      <c r="AK228" s="321"/>
      <c r="AL228" s="321"/>
      <c r="AM228" s="148"/>
    </row>
    <row r="229" spans="2:39" ht="15" customHeight="1" x14ac:dyDescent="0.25">
      <c r="B229" s="321"/>
      <c r="C229" s="322"/>
      <c r="D229" s="323"/>
      <c r="E229" s="321"/>
      <c r="F229" s="321"/>
      <c r="G229" s="321"/>
      <c r="H229" s="321"/>
      <c r="I229" s="321"/>
      <c r="J229" s="321"/>
      <c r="K229" s="321"/>
      <c r="L229" s="321"/>
      <c r="M229" s="321"/>
      <c r="N229" s="323"/>
      <c r="O229" s="321"/>
      <c r="P229" s="321"/>
      <c r="Q229" s="321"/>
      <c r="R229" s="321"/>
      <c r="S229" s="321"/>
      <c r="T229" s="321"/>
      <c r="U229" s="322"/>
      <c r="V229" s="321"/>
      <c r="W229" s="321"/>
      <c r="X229" s="321"/>
      <c r="Y229" s="321"/>
      <c r="Z229" s="321"/>
      <c r="AA229" s="321"/>
      <c r="AB229" s="324"/>
      <c r="AC229" s="324"/>
      <c r="AD229" s="321"/>
      <c r="AE229" s="325"/>
      <c r="AF229" s="323"/>
      <c r="AG229" s="321"/>
      <c r="AH229" s="321"/>
      <c r="AI229" s="321"/>
      <c r="AJ229" s="321"/>
      <c r="AK229" s="321"/>
      <c r="AL229" s="321"/>
      <c r="AM229" s="148"/>
    </row>
    <row r="230" spans="2:39" ht="15" customHeight="1" x14ac:dyDescent="0.25">
      <c r="B230" s="321"/>
      <c r="C230" s="322"/>
      <c r="D230" s="323"/>
      <c r="E230" s="321"/>
      <c r="F230" s="321"/>
      <c r="G230" s="321"/>
      <c r="H230" s="321"/>
      <c r="I230" s="321"/>
      <c r="J230" s="321"/>
      <c r="K230" s="321"/>
      <c r="L230" s="321"/>
      <c r="M230" s="321"/>
      <c r="N230" s="323"/>
      <c r="O230" s="321"/>
      <c r="P230" s="321"/>
      <c r="Q230" s="321"/>
      <c r="R230" s="321"/>
      <c r="S230" s="321"/>
      <c r="T230" s="321"/>
      <c r="U230" s="322"/>
      <c r="V230" s="321"/>
      <c r="W230" s="321"/>
      <c r="X230" s="321"/>
      <c r="Y230" s="321"/>
      <c r="Z230" s="321"/>
      <c r="AA230" s="321"/>
      <c r="AB230" s="324"/>
      <c r="AC230" s="324"/>
      <c r="AD230" s="321"/>
      <c r="AE230" s="325"/>
      <c r="AF230" s="323"/>
      <c r="AG230" s="321"/>
      <c r="AH230" s="321"/>
      <c r="AI230" s="321"/>
      <c r="AJ230" s="321"/>
      <c r="AK230" s="321"/>
      <c r="AL230" s="321"/>
      <c r="AM230" s="148"/>
    </row>
    <row r="231" spans="2:39" ht="15" customHeight="1" x14ac:dyDescent="0.25">
      <c r="B231" s="321"/>
      <c r="C231" s="322"/>
      <c r="D231" s="323"/>
      <c r="E231" s="321"/>
      <c r="F231" s="321"/>
      <c r="G231" s="321"/>
      <c r="H231" s="321"/>
      <c r="I231" s="321"/>
      <c r="J231" s="321"/>
      <c r="K231" s="321"/>
      <c r="L231" s="321"/>
      <c r="M231" s="321"/>
      <c r="N231" s="323"/>
      <c r="O231" s="321"/>
      <c r="P231" s="321"/>
      <c r="Q231" s="321"/>
      <c r="R231" s="321"/>
      <c r="S231" s="321"/>
      <c r="T231" s="321"/>
      <c r="U231" s="322"/>
      <c r="V231" s="321"/>
      <c r="W231" s="321"/>
      <c r="X231" s="321"/>
      <c r="Y231" s="321"/>
      <c r="Z231" s="321"/>
      <c r="AA231" s="321"/>
      <c r="AB231" s="324"/>
      <c r="AC231" s="324"/>
      <c r="AD231" s="321"/>
      <c r="AE231" s="325"/>
      <c r="AF231" s="323"/>
      <c r="AG231" s="321"/>
      <c r="AH231" s="321"/>
      <c r="AI231" s="321"/>
      <c r="AJ231" s="321"/>
      <c r="AK231" s="321"/>
      <c r="AL231" s="321"/>
      <c r="AM231" s="148"/>
    </row>
    <row r="232" spans="2:39" ht="15" customHeight="1" x14ac:dyDescent="0.25">
      <c r="B232" s="321"/>
      <c r="C232" s="322"/>
      <c r="D232" s="323"/>
      <c r="E232" s="321"/>
      <c r="F232" s="321"/>
      <c r="G232" s="321"/>
      <c r="H232" s="321"/>
      <c r="I232" s="321"/>
      <c r="J232" s="321"/>
      <c r="K232" s="321"/>
      <c r="L232" s="321"/>
      <c r="M232" s="321"/>
      <c r="N232" s="323"/>
      <c r="O232" s="321"/>
      <c r="P232" s="321"/>
      <c r="Q232" s="321"/>
      <c r="R232" s="321"/>
      <c r="S232" s="321"/>
      <c r="T232" s="321"/>
      <c r="U232" s="322"/>
      <c r="V232" s="321"/>
      <c r="W232" s="321"/>
      <c r="X232" s="321"/>
      <c r="Y232" s="321"/>
      <c r="Z232" s="321"/>
      <c r="AA232" s="321"/>
      <c r="AB232" s="324"/>
      <c r="AC232" s="324"/>
      <c r="AD232" s="321"/>
      <c r="AE232" s="325"/>
      <c r="AF232" s="323"/>
      <c r="AG232" s="321"/>
      <c r="AH232" s="321"/>
      <c r="AI232" s="321"/>
      <c r="AJ232" s="321"/>
      <c r="AK232" s="321"/>
      <c r="AL232" s="321"/>
      <c r="AM232" s="148"/>
    </row>
    <row r="233" spans="2:39" ht="15" customHeight="1" x14ac:dyDescent="0.25">
      <c r="B233" s="321"/>
      <c r="C233" s="322"/>
      <c r="D233" s="323"/>
      <c r="E233" s="321"/>
      <c r="F233" s="321"/>
      <c r="G233" s="321"/>
      <c r="H233" s="321"/>
      <c r="I233" s="321"/>
      <c r="J233" s="321"/>
      <c r="K233" s="321"/>
      <c r="L233" s="321"/>
      <c r="M233" s="321"/>
      <c r="N233" s="323"/>
      <c r="O233" s="321"/>
      <c r="P233" s="321"/>
      <c r="Q233" s="321"/>
      <c r="R233" s="321"/>
      <c r="S233" s="321"/>
      <c r="T233" s="321"/>
      <c r="U233" s="322"/>
      <c r="V233" s="321"/>
      <c r="W233" s="321"/>
      <c r="X233" s="321"/>
      <c r="Y233" s="321"/>
      <c r="Z233" s="321"/>
      <c r="AA233" s="321"/>
      <c r="AB233" s="324"/>
      <c r="AC233" s="324"/>
      <c r="AD233" s="321"/>
      <c r="AE233" s="325"/>
      <c r="AF233" s="323"/>
      <c r="AG233" s="321"/>
      <c r="AH233" s="321"/>
      <c r="AI233" s="321"/>
      <c r="AJ233" s="321"/>
      <c r="AK233" s="321"/>
      <c r="AL233" s="321"/>
      <c r="AM233" s="148"/>
    </row>
    <row r="234" spans="2:39" ht="15" customHeight="1" x14ac:dyDescent="0.25">
      <c r="B234" s="321"/>
      <c r="C234" s="322"/>
      <c r="D234" s="323"/>
      <c r="E234" s="321"/>
      <c r="F234" s="321"/>
      <c r="G234" s="321"/>
      <c r="H234" s="321"/>
      <c r="I234" s="321"/>
      <c r="J234" s="321"/>
      <c r="K234" s="321"/>
      <c r="L234" s="321"/>
      <c r="M234" s="321"/>
      <c r="N234" s="323"/>
      <c r="O234" s="321"/>
      <c r="P234" s="321"/>
      <c r="Q234" s="321"/>
      <c r="R234" s="321"/>
      <c r="S234" s="321"/>
      <c r="T234" s="321"/>
      <c r="U234" s="322"/>
      <c r="V234" s="321"/>
      <c r="W234" s="321"/>
      <c r="X234" s="321"/>
      <c r="Y234" s="321"/>
      <c r="Z234" s="321"/>
      <c r="AA234" s="321"/>
      <c r="AB234" s="324"/>
      <c r="AC234" s="324"/>
      <c r="AD234" s="321"/>
      <c r="AE234" s="325"/>
      <c r="AF234" s="323"/>
      <c r="AG234" s="321"/>
      <c r="AH234" s="321"/>
      <c r="AI234" s="321"/>
      <c r="AJ234" s="321"/>
      <c r="AK234" s="321"/>
      <c r="AL234" s="321"/>
      <c r="AM234" s="148"/>
    </row>
    <row r="235" spans="2:39" ht="15" customHeight="1" x14ac:dyDescent="0.25">
      <c r="B235" s="321"/>
      <c r="C235" s="322"/>
      <c r="D235" s="323"/>
      <c r="E235" s="321"/>
      <c r="F235" s="321"/>
      <c r="G235" s="321"/>
      <c r="H235" s="321"/>
      <c r="I235" s="321"/>
      <c r="J235" s="321"/>
      <c r="K235" s="321"/>
      <c r="L235" s="321"/>
      <c r="M235" s="321"/>
      <c r="N235" s="323"/>
      <c r="O235" s="321"/>
      <c r="P235" s="321"/>
      <c r="Q235" s="321"/>
      <c r="R235" s="321"/>
      <c r="S235" s="321"/>
      <c r="T235" s="321"/>
      <c r="U235" s="322"/>
      <c r="V235" s="321"/>
      <c r="W235" s="321"/>
      <c r="X235" s="321"/>
      <c r="Y235" s="321"/>
      <c r="Z235" s="321"/>
      <c r="AA235" s="321"/>
      <c r="AB235" s="324"/>
      <c r="AC235" s="324"/>
      <c r="AD235" s="321"/>
      <c r="AE235" s="325"/>
      <c r="AF235" s="323"/>
      <c r="AG235" s="321"/>
      <c r="AH235" s="321"/>
      <c r="AI235" s="321"/>
      <c r="AJ235" s="321"/>
      <c r="AK235" s="321"/>
      <c r="AL235" s="321"/>
      <c r="AM235" s="148"/>
    </row>
    <row r="236" spans="2:39" ht="15" customHeight="1" x14ac:dyDescent="0.25">
      <c r="B236" s="321"/>
      <c r="C236" s="322"/>
      <c r="D236" s="323"/>
      <c r="E236" s="321"/>
      <c r="F236" s="321"/>
      <c r="G236" s="321"/>
      <c r="H236" s="321"/>
      <c r="I236" s="321"/>
      <c r="J236" s="321"/>
      <c r="K236" s="321"/>
      <c r="L236" s="321"/>
      <c r="M236" s="321"/>
      <c r="N236" s="323"/>
      <c r="O236" s="321"/>
      <c r="P236" s="321"/>
      <c r="Q236" s="321"/>
      <c r="R236" s="321"/>
      <c r="S236" s="321"/>
      <c r="T236" s="321"/>
      <c r="U236" s="322"/>
      <c r="V236" s="321"/>
      <c r="W236" s="321"/>
      <c r="X236" s="321"/>
      <c r="Y236" s="321"/>
      <c r="Z236" s="321"/>
      <c r="AA236" s="321"/>
      <c r="AB236" s="324"/>
      <c r="AC236" s="324"/>
      <c r="AD236" s="321"/>
      <c r="AE236" s="325"/>
      <c r="AF236" s="323"/>
      <c r="AG236" s="321"/>
      <c r="AH236" s="321"/>
      <c r="AI236" s="321"/>
      <c r="AJ236" s="321"/>
      <c r="AK236" s="321"/>
      <c r="AL236" s="321"/>
      <c r="AM236" s="148"/>
    </row>
    <row r="237" spans="2:39" ht="15" customHeight="1" x14ac:dyDescent="0.25">
      <c r="B237" s="321"/>
      <c r="C237" s="322"/>
      <c r="D237" s="323"/>
      <c r="E237" s="321"/>
      <c r="F237" s="321"/>
      <c r="G237" s="321"/>
      <c r="H237" s="321"/>
      <c r="I237" s="321"/>
      <c r="J237" s="321"/>
      <c r="K237" s="321"/>
      <c r="L237" s="321"/>
      <c r="M237" s="321"/>
      <c r="N237" s="323"/>
      <c r="O237" s="321"/>
      <c r="P237" s="321"/>
      <c r="Q237" s="321"/>
      <c r="R237" s="321"/>
      <c r="S237" s="321"/>
      <c r="T237" s="321"/>
      <c r="U237" s="322"/>
      <c r="V237" s="321"/>
      <c r="W237" s="321"/>
      <c r="X237" s="321"/>
      <c r="Y237" s="321"/>
      <c r="Z237" s="321"/>
      <c r="AA237" s="321"/>
      <c r="AB237" s="324"/>
      <c r="AC237" s="324"/>
      <c r="AD237" s="321"/>
      <c r="AE237" s="325"/>
      <c r="AF237" s="323"/>
      <c r="AG237" s="321"/>
      <c r="AH237" s="321"/>
      <c r="AI237" s="321"/>
      <c r="AJ237" s="321"/>
      <c r="AK237" s="321"/>
      <c r="AL237" s="321"/>
      <c r="AM237" s="148"/>
    </row>
    <row r="238" spans="2:39" ht="15" customHeight="1" x14ac:dyDescent="0.25">
      <c r="B238" s="321"/>
      <c r="C238" s="322"/>
      <c r="D238" s="323"/>
      <c r="E238" s="321"/>
      <c r="F238" s="321"/>
      <c r="G238" s="321"/>
      <c r="H238" s="321"/>
      <c r="I238" s="321"/>
      <c r="J238" s="321"/>
      <c r="K238" s="321"/>
      <c r="L238" s="321"/>
      <c r="M238" s="321"/>
      <c r="N238" s="323"/>
      <c r="O238" s="321"/>
      <c r="P238" s="321"/>
      <c r="Q238" s="321"/>
      <c r="R238" s="321"/>
      <c r="S238" s="321"/>
      <c r="T238" s="321"/>
      <c r="U238" s="322"/>
      <c r="V238" s="321"/>
      <c r="W238" s="321"/>
      <c r="X238" s="321"/>
      <c r="Y238" s="321"/>
      <c r="Z238" s="321"/>
      <c r="AA238" s="321"/>
      <c r="AB238" s="324"/>
      <c r="AC238" s="324"/>
      <c r="AD238" s="321"/>
      <c r="AE238" s="325"/>
      <c r="AF238" s="323"/>
      <c r="AG238" s="321"/>
      <c r="AH238" s="321"/>
      <c r="AI238" s="321"/>
      <c r="AJ238" s="321"/>
      <c r="AK238" s="321"/>
      <c r="AL238" s="321"/>
      <c r="AM238" s="148"/>
    </row>
    <row r="239" spans="2:39" ht="15" customHeight="1" x14ac:dyDescent="0.25">
      <c r="B239" s="321"/>
      <c r="C239" s="322"/>
      <c r="D239" s="323"/>
      <c r="E239" s="321"/>
      <c r="F239" s="321"/>
      <c r="G239" s="321"/>
      <c r="H239" s="321"/>
      <c r="I239" s="321"/>
      <c r="J239" s="321"/>
      <c r="K239" s="321"/>
      <c r="L239" s="321"/>
      <c r="M239" s="321"/>
      <c r="N239" s="323"/>
      <c r="O239" s="321"/>
      <c r="P239" s="321"/>
      <c r="Q239" s="321"/>
      <c r="R239" s="321"/>
      <c r="S239" s="321"/>
      <c r="T239" s="321"/>
      <c r="U239" s="322"/>
      <c r="V239" s="321"/>
      <c r="W239" s="321"/>
      <c r="X239" s="321"/>
      <c r="Y239" s="321"/>
      <c r="Z239" s="321"/>
      <c r="AA239" s="321"/>
      <c r="AB239" s="324"/>
      <c r="AC239" s="324"/>
      <c r="AD239" s="321"/>
      <c r="AE239" s="325"/>
      <c r="AF239" s="323"/>
      <c r="AG239" s="321"/>
      <c r="AH239" s="321"/>
      <c r="AI239" s="321"/>
      <c r="AJ239" s="321"/>
      <c r="AK239" s="321"/>
      <c r="AL239" s="321"/>
      <c r="AM239" s="148"/>
    </row>
    <row r="240" spans="2:39" ht="15" customHeight="1" x14ac:dyDescent="0.25">
      <c r="B240" s="321"/>
      <c r="C240" s="322"/>
      <c r="D240" s="323"/>
      <c r="E240" s="321"/>
      <c r="F240" s="321"/>
      <c r="G240" s="321"/>
      <c r="H240" s="321"/>
      <c r="I240" s="321"/>
      <c r="J240" s="321"/>
      <c r="K240" s="321"/>
      <c r="L240" s="321"/>
      <c r="M240" s="321"/>
      <c r="N240" s="323"/>
      <c r="O240" s="321"/>
      <c r="P240" s="321"/>
      <c r="Q240" s="321"/>
      <c r="R240" s="321"/>
      <c r="S240" s="321"/>
      <c r="T240" s="321"/>
      <c r="U240" s="322"/>
      <c r="V240" s="321"/>
      <c r="W240" s="321"/>
      <c r="X240" s="321"/>
      <c r="Y240" s="321"/>
      <c r="Z240" s="321"/>
      <c r="AA240" s="321"/>
      <c r="AB240" s="324"/>
      <c r="AC240" s="324"/>
      <c r="AD240" s="321"/>
      <c r="AE240" s="325"/>
      <c r="AF240" s="323"/>
      <c r="AG240" s="321"/>
      <c r="AH240" s="321"/>
      <c r="AI240" s="321"/>
      <c r="AJ240" s="321"/>
      <c r="AK240" s="321"/>
      <c r="AL240" s="321"/>
      <c r="AM240" s="148"/>
    </row>
    <row r="241" spans="2:39" ht="15" customHeight="1" x14ac:dyDescent="0.25">
      <c r="B241" s="321"/>
      <c r="C241" s="322"/>
      <c r="D241" s="323"/>
      <c r="E241" s="321"/>
      <c r="F241" s="321"/>
      <c r="G241" s="321"/>
      <c r="H241" s="321"/>
      <c r="I241" s="321"/>
      <c r="J241" s="321"/>
      <c r="K241" s="321"/>
      <c r="L241" s="321"/>
      <c r="M241" s="321"/>
      <c r="N241" s="323"/>
      <c r="O241" s="321"/>
      <c r="P241" s="321"/>
      <c r="Q241" s="321"/>
      <c r="R241" s="321"/>
      <c r="S241" s="321"/>
      <c r="T241" s="321"/>
      <c r="U241" s="322"/>
      <c r="V241" s="321"/>
      <c r="W241" s="321"/>
      <c r="X241" s="321"/>
      <c r="Y241" s="321"/>
      <c r="Z241" s="321"/>
      <c r="AA241" s="321"/>
      <c r="AB241" s="324"/>
      <c r="AC241" s="324"/>
      <c r="AD241" s="321"/>
      <c r="AE241" s="325"/>
      <c r="AF241" s="323"/>
      <c r="AG241" s="321"/>
      <c r="AH241" s="321"/>
      <c r="AI241" s="321"/>
      <c r="AJ241" s="321"/>
      <c r="AK241" s="321"/>
      <c r="AL241" s="321"/>
      <c r="AM241" s="148"/>
    </row>
    <row r="242" spans="2:39" ht="15" customHeight="1" x14ac:dyDescent="0.25">
      <c r="B242" s="321"/>
      <c r="C242" s="322"/>
      <c r="D242" s="323"/>
      <c r="E242" s="321"/>
      <c r="F242" s="321"/>
      <c r="G242" s="321"/>
      <c r="H242" s="321"/>
      <c r="I242" s="321"/>
      <c r="J242" s="321"/>
      <c r="K242" s="321"/>
      <c r="L242" s="321"/>
      <c r="M242" s="321"/>
      <c r="N242" s="323"/>
      <c r="O242" s="321"/>
      <c r="P242" s="321"/>
      <c r="Q242" s="321"/>
      <c r="R242" s="321"/>
      <c r="S242" s="321"/>
      <c r="T242" s="321"/>
      <c r="U242" s="322"/>
      <c r="V242" s="321"/>
      <c r="W242" s="321"/>
      <c r="X242" s="321"/>
      <c r="Y242" s="321"/>
      <c r="Z242" s="321"/>
      <c r="AA242" s="321"/>
      <c r="AB242" s="324"/>
      <c r="AC242" s="324"/>
      <c r="AD242" s="321"/>
      <c r="AE242" s="325"/>
      <c r="AF242" s="323"/>
      <c r="AG242" s="321"/>
      <c r="AH242" s="321"/>
      <c r="AI242" s="321"/>
      <c r="AJ242" s="321"/>
      <c r="AK242" s="321"/>
      <c r="AL242" s="321"/>
      <c r="AM242" s="148"/>
    </row>
    <row r="243" spans="2:39" ht="15" customHeight="1" x14ac:dyDescent="0.25">
      <c r="B243" s="321"/>
      <c r="C243" s="322"/>
      <c r="D243" s="323"/>
      <c r="E243" s="321"/>
      <c r="F243" s="321"/>
      <c r="G243" s="321"/>
      <c r="H243" s="321"/>
      <c r="I243" s="321"/>
      <c r="J243" s="321"/>
      <c r="K243" s="321"/>
      <c r="L243" s="321"/>
      <c r="M243" s="321"/>
      <c r="N243" s="323"/>
      <c r="O243" s="321"/>
      <c r="P243" s="321"/>
      <c r="Q243" s="321"/>
      <c r="R243" s="321"/>
      <c r="S243" s="321"/>
      <c r="T243" s="321"/>
      <c r="U243" s="322"/>
      <c r="V243" s="321"/>
      <c r="W243" s="321"/>
      <c r="X243" s="321"/>
      <c r="Y243" s="321"/>
      <c r="Z243" s="321"/>
      <c r="AA243" s="321"/>
      <c r="AB243" s="324"/>
      <c r="AC243" s="324"/>
      <c r="AD243" s="321"/>
      <c r="AE243" s="325"/>
      <c r="AF243" s="323"/>
      <c r="AG243" s="321"/>
      <c r="AH243" s="321"/>
      <c r="AI243" s="321"/>
      <c r="AJ243" s="321"/>
      <c r="AK243" s="321"/>
      <c r="AL243" s="321"/>
      <c r="AM243" s="148"/>
    </row>
    <row r="244" spans="2:39" ht="15" customHeight="1" x14ac:dyDescent="0.25">
      <c r="B244" s="321"/>
      <c r="C244" s="322"/>
      <c r="D244" s="323"/>
      <c r="E244" s="321"/>
      <c r="F244" s="321"/>
      <c r="G244" s="321"/>
      <c r="H244" s="321"/>
      <c r="I244" s="321"/>
      <c r="J244" s="321"/>
      <c r="K244" s="321"/>
      <c r="L244" s="321"/>
      <c r="M244" s="321"/>
      <c r="N244" s="323"/>
      <c r="O244" s="321"/>
      <c r="P244" s="321"/>
      <c r="Q244" s="321"/>
      <c r="R244" s="321"/>
      <c r="S244" s="321"/>
      <c r="T244" s="321"/>
      <c r="U244" s="322"/>
      <c r="V244" s="321"/>
      <c r="W244" s="321"/>
      <c r="X244" s="321"/>
      <c r="Y244" s="321"/>
      <c r="Z244" s="321"/>
      <c r="AA244" s="321"/>
      <c r="AB244" s="324"/>
      <c r="AC244" s="324"/>
      <c r="AD244" s="321"/>
      <c r="AE244" s="325"/>
      <c r="AF244" s="323"/>
      <c r="AG244" s="321"/>
      <c r="AH244" s="321"/>
      <c r="AI244" s="321"/>
      <c r="AJ244" s="321"/>
      <c r="AK244" s="321"/>
      <c r="AL244" s="321"/>
      <c r="AM244" s="148"/>
    </row>
    <row r="245" spans="2:39" ht="15" customHeight="1" x14ac:dyDescent="0.25">
      <c r="B245" s="321"/>
      <c r="C245" s="322"/>
      <c r="D245" s="323"/>
      <c r="E245" s="321"/>
      <c r="F245" s="321"/>
      <c r="G245" s="321"/>
      <c r="H245" s="321"/>
      <c r="I245" s="321"/>
      <c r="J245" s="321"/>
      <c r="K245" s="321"/>
      <c r="L245" s="321"/>
      <c r="M245" s="321"/>
      <c r="N245" s="323"/>
      <c r="O245" s="321"/>
      <c r="P245" s="321"/>
      <c r="Q245" s="321"/>
      <c r="R245" s="321"/>
      <c r="S245" s="321"/>
      <c r="T245" s="321"/>
      <c r="U245" s="322"/>
      <c r="V245" s="321"/>
      <c r="W245" s="321"/>
      <c r="X245" s="321"/>
      <c r="Y245" s="321"/>
      <c r="Z245" s="321"/>
      <c r="AA245" s="321"/>
      <c r="AB245" s="324"/>
      <c r="AC245" s="324"/>
      <c r="AD245" s="321"/>
      <c r="AE245" s="325"/>
      <c r="AF245" s="323"/>
      <c r="AG245" s="321"/>
      <c r="AH245" s="321"/>
      <c r="AI245" s="321"/>
      <c r="AJ245" s="321"/>
      <c r="AK245" s="321"/>
      <c r="AL245" s="321"/>
      <c r="AM245" s="148"/>
    </row>
    <row r="246" spans="2:39" ht="15" customHeight="1" x14ac:dyDescent="0.25">
      <c r="B246" s="321"/>
      <c r="C246" s="322"/>
      <c r="D246" s="323"/>
      <c r="E246" s="321"/>
      <c r="F246" s="321"/>
      <c r="G246" s="321"/>
      <c r="H246" s="321"/>
      <c r="I246" s="321"/>
      <c r="J246" s="321"/>
      <c r="K246" s="321"/>
      <c r="L246" s="321"/>
      <c r="M246" s="321"/>
      <c r="N246" s="323"/>
      <c r="O246" s="321"/>
      <c r="P246" s="321"/>
      <c r="Q246" s="321"/>
      <c r="R246" s="321"/>
      <c r="S246" s="321"/>
      <c r="T246" s="321"/>
      <c r="U246" s="322"/>
      <c r="V246" s="321"/>
      <c r="W246" s="321"/>
      <c r="X246" s="321"/>
      <c r="Y246" s="321"/>
      <c r="Z246" s="321"/>
      <c r="AA246" s="321"/>
      <c r="AB246" s="324"/>
      <c r="AC246" s="324"/>
      <c r="AD246" s="321"/>
      <c r="AE246" s="325"/>
      <c r="AF246" s="323"/>
      <c r="AG246" s="321"/>
      <c r="AH246" s="321"/>
      <c r="AI246" s="321"/>
      <c r="AJ246" s="321"/>
      <c r="AK246" s="321"/>
      <c r="AL246" s="321"/>
      <c r="AM246" s="148"/>
    </row>
    <row r="247" spans="2:39" ht="15" customHeight="1" x14ac:dyDescent="0.25">
      <c r="B247" s="321"/>
      <c r="C247" s="322"/>
      <c r="D247" s="323"/>
      <c r="E247" s="321"/>
      <c r="F247" s="321"/>
      <c r="G247" s="321"/>
      <c r="H247" s="321"/>
      <c r="I247" s="321"/>
      <c r="J247" s="321"/>
      <c r="K247" s="321"/>
      <c r="L247" s="321"/>
      <c r="M247" s="321"/>
      <c r="N247" s="323"/>
      <c r="O247" s="321"/>
      <c r="P247" s="321"/>
      <c r="Q247" s="321"/>
      <c r="R247" s="321"/>
      <c r="S247" s="321"/>
      <c r="T247" s="321"/>
      <c r="U247" s="322"/>
      <c r="V247" s="321"/>
      <c r="W247" s="321"/>
      <c r="X247" s="321"/>
      <c r="Y247" s="321"/>
      <c r="Z247" s="321"/>
      <c r="AA247" s="321"/>
      <c r="AB247" s="324"/>
      <c r="AC247" s="324"/>
      <c r="AD247" s="321"/>
      <c r="AE247" s="325"/>
      <c r="AF247" s="323"/>
      <c r="AG247" s="321"/>
      <c r="AH247" s="321"/>
      <c r="AI247" s="321"/>
      <c r="AJ247" s="321"/>
      <c r="AK247" s="321"/>
      <c r="AL247" s="321"/>
      <c r="AM247" s="148"/>
    </row>
    <row r="248" spans="2:39" ht="15" customHeight="1" x14ac:dyDescent="0.25">
      <c r="B248" s="321"/>
      <c r="C248" s="322"/>
      <c r="D248" s="323"/>
      <c r="E248" s="321"/>
      <c r="F248" s="321"/>
      <c r="G248" s="321"/>
      <c r="H248" s="321"/>
      <c r="I248" s="321"/>
      <c r="J248" s="321"/>
      <c r="K248" s="321"/>
      <c r="L248" s="321"/>
      <c r="M248" s="321"/>
      <c r="N248" s="323"/>
      <c r="O248" s="321"/>
      <c r="P248" s="321"/>
      <c r="Q248" s="321"/>
      <c r="R248" s="321"/>
      <c r="S248" s="321"/>
      <c r="T248" s="321"/>
      <c r="U248" s="322"/>
      <c r="V248" s="321"/>
      <c r="W248" s="321"/>
      <c r="X248" s="321"/>
      <c r="Y248" s="321"/>
      <c r="Z248" s="321"/>
      <c r="AA248" s="321"/>
      <c r="AB248" s="324"/>
      <c r="AC248" s="324"/>
      <c r="AD248" s="321"/>
      <c r="AE248" s="325"/>
      <c r="AF248" s="323"/>
      <c r="AG248" s="321"/>
      <c r="AH248" s="321"/>
      <c r="AI248" s="321"/>
      <c r="AJ248" s="321"/>
      <c r="AK248" s="321"/>
      <c r="AL248" s="321"/>
      <c r="AM248" s="148"/>
    </row>
    <row r="249" spans="2:39" ht="15" customHeight="1" x14ac:dyDescent="0.25">
      <c r="B249" s="321"/>
      <c r="C249" s="322"/>
      <c r="D249" s="323"/>
      <c r="E249" s="321"/>
      <c r="F249" s="321"/>
      <c r="G249" s="321"/>
      <c r="H249" s="321"/>
      <c r="I249" s="321"/>
      <c r="J249" s="321"/>
      <c r="K249" s="321"/>
      <c r="L249" s="321"/>
      <c r="M249" s="321"/>
      <c r="N249" s="323"/>
      <c r="O249" s="321"/>
      <c r="P249" s="321"/>
      <c r="Q249" s="321"/>
      <c r="R249" s="321"/>
      <c r="S249" s="321"/>
      <c r="T249" s="321"/>
      <c r="U249" s="322"/>
      <c r="V249" s="321"/>
      <c r="W249" s="321"/>
      <c r="X249" s="321"/>
      <c r="Y249" s="321"/>
      <c r="Z249" s="321"/>
      <c r="AA249" s="321"/>
      <c r="AB249" s="324"/>
      <c r="AC249" s="324"/>
      <c r="AD249" s="321"/>
      <c r="AE249" s="325"/>
      <c r="AF249" s="323"/>
      <c r="AG249" s="321"/>
      <c r="AH249" s="321"/>
      <c r="AI249" s="321"/>
      <c r="AJ249" s="321"/>
      <c r="AK249" s="321"/>
      <c r="AL249" s="321"/>
      <c r="AM249" s="148"/>
    </row>
    <row r="250" spans="2:39" ht="15" customHeight="1" x14ac:dyDescent="0.25">
      <c r="B250" s="321"/>
      <c r="C250" s="322"/>
      <c r="D250" s="323"/>
      <c r="E250" s="321"/>
      <c r="F250" s="321"/>
      <c r="G250" s="321"/>
      <c r="H250" s="321"/>
      <c r="I250" s="321"/>
      <c r="J250" s="321"/>
      <c r="K250" s="321"/>
      <c r="L250" s="321"/>
      <c r="M250" s="321"/>
      <c r="N250" s="323"/>
      <c r="O250" s="321"/>
      <c r="P250" s="321"/>
      <c r="Q250" s="321"/>
      <c r="R250" s="321"/>
      <c r="S250" s="321"/>
      <c r="T250" s="321"/>
      <c r="U250" s="322"/>
      <c r="V250" s="321"/>
      <c r="W250" s="321"/>
      <c r="X250" s="321"/>
      <c r="Y250" s="321"/>
      <c r="Z250" s="321"/>
      <c r="AA250" s="321"/>
      <c r="AB250" s="324"/>
      <c r="AC250" s="324"/>
      <c r="AD250" s="321"/>
      <c r="AE250" s="325"/>
      <c r="AF250" s="323"/>
      <c r="AG250" s="321"/>
      <c r="AH250" s="321"/>
      <c r="AI250" s="321"/>
      <c r="AJ250" s="321"/>
      <c r="AK250" s="321"/>
      <c r="AL250" s="321"/>
      <c r="AM250" s="148"/>
    </row>
    <row r="251" spans="2:39" ht="15" customHeight="1" x14ac:dyDescent="0.25">
      <c r="B251" s="321"/>
      <c r="C251" s="322"/>
      <c r="D251" s="323"/>
      <c r="E251" s="321"/>
      <c r="F251" s="321"/>
      <c r="G251" s="321"/>
      <c r="H251" s="321"/>
      <c r="I251" s="321"/>
      <c r="J251" s="321"/>
      <c r="K251" s="321"/>
      <c r="L251" s="321"/>
      <c r="M251" s="321"/>
      <c r="N251" s="323"/>
      <c r="O251" s="321"/>
      <c r="P251" s="321"/>
      <c r="Q251" s="321"/>
      <c r="R251" s="321"/>
      <c r="S251" s="321"/>
      <c r="T251" s="321"/>
      <c r="U251" s="322"/>
      <c r="V251" s="321"/>
      <c r="W251" s="321"/>
      <c r="X251" s="321"/>
      <c r="Y251" s="321"/>
      <c r="Z251" s="321"/>
      <c r="AA251" s="321"/>
      <c r="AB251" s="324"/>
      <c r="AC251" s="324"/>
      <c r="AD251" s="321"/>
      <c r="AE251" s="325"/>
      <c r="AF251" s="323"/>
      <c r="AG251" s="321"/>
      <c r="AH251" s="321"/>
      <c r="AI251" s="321"/>
      <c r="AJ251" s="321"/>
      <c r="AK251" s="321"/>
      <c r="AL251" s="321"/>
      <c r="AM251" s="148"/>
    </row>
    <row r="252" spans="2:39" ht="15" customHeight="1" x14ac:dyDescent="0.25">
      <c r="B252" s="321"/>
      <c r="C252" s="322"/>
      <c r="D252" s="323"/>
      <c r="E252" s="321"/>
      <c r="F252" s="321"/>
      <c r="G252" s="321"/>
      <c r="H252" s="321"/>
      <c r="I252" s="321"/>
      <c r="J252" s="321"/>
      <c r="K252" s="321"/>
      <c r="L252" s="321"/>
      <c r="M252" s="321"/>
      <c r="N252" s="323"/>
      <c r="O252" s="321"/>
      <c r="P252" s="321"/>
      <c r="Q252" s="321"/>
      <c r="R252" s="321"/>
      <c r="S252" s="321"/>
      <c r="T252" s="321"/>
      <c r="U252" s="322"/>
      <c r="V252" s="321"/>
      <c r="W252" s="321"/>
      <c r="X252" s="321"/>
      <c r="Y252" s="321"/>
      <c r="Z252" s="321"/>
      <c r="AA252" s="321"/>
      <c r="AB252" s="324"/>
      <c r="AC252" s="324"/>
      <c r="AD252" s="321"/>
      <c r="AE252" s="325"/>
      <c r="AF252" s="323"/>
      <c r="AG252" s="321"/>
      <c r="AH252" s="321"/>
      <c r="AI252" s="321"/>
      <c r="AJ252" s="321"/>
      <c r="AK252" s="321"/>
      <c r="AL252" s="321"/>
      <c r="AM252" s="148"/>
    </row>
    <row r="253" spans="2:39" ht="15" customHeight="1" x14ac:dyDescent="0.25">
      <c r="B253" s="321"/>
      <c r="C253" s="322"/>
      <c r="D253" s="323"/>
      <c r="E253" s="321"/>
      <c r="F253" s="321"/>
      <c r="G253" s="321"/>
      <c r="H253" s="321"/>
      <c r="I253" s="321"/>
      <c r="J253" s="321"/>
      <c r="K253" s="321"/>
      <c r="L253" s="321"/>
      <c r="M253" s="321"/>
      <c r="N253" s="323"/>
      <c r="O253" s="321"/>
      <c r="P253" s="321"/>
      <c r="Q253" s="321"/>
      <c r="R253" s="321"/>
      <c r="S253" s="321"/>
      <c r="T253" s="321"/>
      <c r="U253" s="322"/>
      <c r="V253" s="321"/>
      <c r="W253" s="321"/>
      <c r="X253" s="321"/>
      <c r="Y253" s="321"/>
      <c r="Z253" s="321"/>
      <c r="AA253" s="321"/>
      <c r="AB253" s="324"/>
      <c r="AC253" s="324"/>
      <c r="AD253" s="321"/>
      <c r="AE253" s="325"/>
      <c r="AF253" s="323"/>
      <c r="AG253" s="321"/>
      <c r="AH253" s="321"/>
      <c r="AI253" s="321"/>
      <c r="AJ253" s="321"/>
      <c r="AK253" s="321"/>
      <c r="AL253" s="321"/>
      <c r="AM253" s="148"/>
    </row>
    <row r="254" spans="2:39" ht="15" customHeight="1" x14ac:dyDescent="0.25">
      <c r="B254" s="321"/>
      <c r="C254" s="322"/>
      <c r="D254" s="323"/>
      <c r="E254" s="321"/>
      <c r="F254" s="321"/>
      <c r="G254" s="321"/>
      <c r="H254" s="321"/>
      <c r="I254" s="321"/>
      <c r="J254" s="321"/>
      <c r="K254" s="321"/>
      <c r="L254" s="321"/>
      <c r="M254" s="321"/>
      <c r="N254" s="323"/>
      <c r="O254" s="321"/>
      <c r="P254" s="321"/>
      <c r="Q254" s="321"/>
      <c r="R254" s="321"/>
      <c r="S254" s="321"/>
      <c r="T254" s="321"/>
      <c r="U254" s="322"/>
      <c r="V254" s="321"/>
      <c r="W254" s="321"/>
      <c r="X254" s="321"/>
      <c r="Y254" s="321"/>
      <c r="Z254" s="321"/>
      <c r="AA254" s="321"/>
      <c r="AB254" s="324"/>
      <c r="AC254" s="324"/>
      <c r="AD254" s="321"/>
      <c r="AE254" s="325"/>
      <c r="AF254" s="323"/>
      <c r="AG254" s="321"/>
      <c r="AH254" s="321"/>
      <c r="AI254" s="321"/>
      <c r="AJ254" s="321"/>
      <c r="AK254" s="321"/>
      <c r="AL254" s="321"/>
      <c r="AM254" s="148"/>
    </row>
    <row r="255" spans="2:39" ht="15" customHeight="1" x14ac:dyDescent="0.25">
      <c r="B255" s="321"/>
      <c r="C255" s="322"/>
      <c r="D255" s="323"/>
      <c r="E255" s="321"/>
      <c r="F255" s="321"/>
      <c r="G255" s="321"/>
      <c r="H255" s="321"/>
      <c r="I255" s="321"/>
      <c r="J255" s="321"/>
      <c r="K255" s="321"/>
      <c r="L255" s="321"/>
      <c r="M255" s="321"/>
      <c r="N255" s="323"/>
      <c r="O255" s="321"/>
      <c r="P255" s="321"/>
      <c r="Q255" s="321"/>
      <c r="R255" s="321"/>
      <c r="S255" s="321"/>
      <c r="T255" s="321"/>
      <c r="U255" s="322"/>
      <c r="V255" s="321"/>
      <c r="W255" s="321"/>
      <c r="X255" s="321"/>
      <c r="Y255" s="321"/>
      <c r="Z255" s="321"/>
      <c r="AA255" s="321"/>
      <c r="AB255" s="324"/>
      <c r="AC255" s="324"/>
      <c r="AD255" s="321"/>
      <c r="AE255" s="325"/>
      <c r="AF255" s="323"/>
      <c r="AG255" s="321"/>
      <c r="AH255" s="321"/>
      <c r="AI255" s="321"/>
      <c r="AJ255" s="321"/>
      <c r="AK255" s="321"/>
      <c r="AL255" s="321"/>
      <c r="AM255" s="148"/>
    </row>
    <row r="256" spans="2:39" ht="15" customHeight="1" x14ac:dyDescent="0.25">
      <c r="B256" s="321"/>
      <c r="C256" s="322"/>
      <c r="D256" s="323"/>
      <c r="E256" s="321"/>
      <c r="F256" s="321"/>
      <c r="G256" s="321"/>
      <c r="H256" s="321"/>
      <c r="I256" s="321"/>
      <c r="J256" s="321"/>
      <c r="K256" s="321"/>
      <c r="L256" s="321"/>
      <c r="M256" s="321"/>
      <c r="N256" s="323"/>
      <c r="O256" s="321"/>
      <c r="P256" s="321"/>
      <c r="Q256" s="321"/>
      <c r="R256" s="321"/>
      <c r="S256" s="321"/>
      <c r="T256" s="321"/>
      <c r="U256" s="322"/>
      <c r="V256" s="321"/>
      <c r="W256" s="321"/>
      <c r="X256" s="321"/>
      <c r="Y256" s="321"/>
      <c r="Z256" s="321"/>
      <c r="AA256" s="321"/>
      <c r="AB256" s="324"/>
      <c r="AC256" s="324"/>
      <c r="AD256" s="321"/>
      <c r="AE256" s="325"/>
      <c r="AF256" s="323"/>
      <c r="AG256" s="321"/>
      <c r="AH256" s="321"/>
      <c r="AI256" s="321"/>
      <c r="AJ256" s="321"/>
      <c r="AK256" s="321"/>
      <c r="AL256" s="321"/>
      <c r="AM256" s="148"/>
    </row>
    <row r="257" spans="2:39" ht="15" customHeight="1" x14ac:dyDescent="0.25">
      <c r="B257" s="321"/>
      <c r="C257" s="322"/>
      <c r="D257" s="323"/>
      <c r="E257" s="321"/>
      <c r="F257" s="321"/>
      <c r="G257" s="321"/>
      <c r="H257" s="321"/>
      <c r="I257" s="321"/>
      <c r="J257" s="321"/>
      <c r="K257" s="321"/>
      <c r="L257" s="321"/>
      <c r="M257" s="321"/>
      <c r="N257" s="323"/>
      <c r="O257" s="321"/>
      <c r="P257" s="321"/>
      <c r="Q257" s="321"/>
      <c r="R257" s="321"/>
      <c r="S257" s="321"/>
      <c r="T257" s="321"/>
      <c r="U257" s="322"/>
      <c r="V257" s="321"/>
      <c r="W257" s="321"/>
      <c r="X257" s="321"/>
      <c r="Y257" s="321"/>
      <c r="Z257" s="321"/>
      <c r="AA257" s="321"/>
      <c r="AB257" s="324"/>
      <c r="AC257" s="324"/>
      <c r="AD257" s="321"/>
      <c r="AE257" s="325"/>
      <c r="AF257" s="323"/>
      <c r="AG257" s="321"/>
      <c r="AH257" s="321"/>
      <c r="AI257" s="321"/>
      <c r="AJ257" s="321"/>
      <c r="AK257" s="321"/>
      <c r="AL257" s="321"/>
      <c r="AM257" s="148"/>
    </row>
    <row r="258" spans="2:39" ht="15" customHeight="1" x14ac:dyDescent="0.25">
      <c r="B258" s="321"/>
      <c r="C258" s="322"/>
      <c r="D258" s="323"/>
      <c r="E258" s="321"/>
      <c r="F258" s="321"/>
      <c r="G258" s="321"/>
      <c r="H258" s="321"/>
      <c r="I258" s="321"/>
      <c r="J258" s="321"/>
      <c r="K258" s="321"/>
      <c r="L258" s="321"/>
      <c r="M258" s="321"/>
      <c r="N258" s="323"/>
      <c r="O258" s="321"/>
      <c r="P258" s="321"/>
      <c r="Q258" s="321"/>
      <c r="R258" s="321"/>
      <c r="S258" s="321"/>
      <c r="T258" s="321"/>
      <c r="U258" s="322"/>
      <c r="V258" s="321"/>
      <c r="W258" s="321"/>
      <c r="X258" s="321"/>
      <c r="Y258" s="321"/>
      <c r="Z258" s="321"/>
      <c r="AA258" s="321"/>
      <c r="AB258" s="324"/>
      <c r="AC258" s="324"/>
      <c r="AD258" s="321"/>
      <c r="AE258" s="325"/>
      <c r="AF258" s="323"/>
      <c r="AG258" s="321"/>
      <c r="AH258" s="321"/>
      <c r="AI258" s="321"/>
      <c r="AJ258" s="321"/>
      <c r="AK258" s="321"/>
      <c r="AL258" s="321"/>
      <c r="AM258" s="148"/>
    </row>
    <row r="259" spans="2:39" ht="15" customHeight="1" x14ac:dyDescent="0.25">
      <c r="B259" s="321"/>
      <c r="C259" s="322"/>
      <c r="D259" s="323"/>
      <c r="E259" s="321"/>
      <c r="F259" s="321"/>
      <c r="G259" s="321"/>
      <c r="H259" s="321"/>
      <c r="I259" s="321"/>
      <c r="J259" s="321"/>
      <c r="K259" s="321"/>
      <c r="L259" s="321"/>
      <c r="M259" s="321"/>
      <c r="N259" s="323"/>
      <c r="O259" s="321"/>
      <c r="P259" s="321"/>
      <c r="Q259" s="321"/>
      <c r="R259" s="321"/>
      <c r="S259" s="321"/>
      <c r="T259" s="321"/>
      <c r="U259" s="322"/>
      <c r="V259" s="321"/>
      <c r="W259" s="321"/>
      <c r="X259" s="321"/>
      <c r="Y259" s="321"/>
      <c r="Z259" s="321"/>
      <c r="AA259" s="321"/>
      <c r="AB259" s="324"/>
      <c r="AC259" s="324"/>
      <c r="AD259" s="321"/>
      <c r="AE259" s="325"/>
      <c r="AF259" s="323"/>
      <c r="AG259" s="321"/>
      <c r="AH259" s="321"/>
      <c r="AI259" s="321"/>
      <c r="AJ259" s="321"/>
      <c r="AK259" s="321"/>
      <c r="AL259" s="321"/>
      <c r="AM259" s="148"/>
    </row>
    <row r="260" spans="2:39" ht="15" customHeight="1" x14ac:dyDescent="0.25">
      <c r="B260" s="321"/>
      <c r="C260" s="322"/>
      <c r="D260" s="323"/>
      <c r="E260" s="321"/>
      <c r="F260" s="321"/>
      <c r="G260" s="321"/>
      <c r="H260" s="321"/>
      <c r="I260" s="321"/>
      <c r="J260" s="321"/>
      <c r="K260" s="321"/>
      <c r="L260" s="321"/>
      <c r="M260" s="321"/>
      <c r="N260" s="323"/>
      <c r="O260" s="321"/>
      <c r="P260" s="321"/>
      <c r="Q260" s="321"/>
      <c r="R260" s="321"/>
      <c r="S260" s="321"/>
      <c r="T260" s="321"/>
      <c r="U260" s="322"/>
      <c r="V260" s="321"/>
      <c r="W260" s="321"/>
      <c r="X260" s="321"/>
      <c r="Y260" s="321"/>
      <c r="Z260" s="321"/>
      <c r="AA260" s="321"/>
      <c r="AB260" s="324"/>
      <c r="AC260" s="324"/>
      <c r="AD260" s="321"/>
      <c r="AE260" s="325"/>
      <c r="AF260" s="323"/>
      <c r="AG260" s="321"/>
      <c r="AH260" s="321"/>
      <c r="AI260" s="321"/>
      <c r="AJ260" s="321"/>
      <c r="AK260" s="321"/>
      <c r="AL260" s="321"/>
      <c r="AM260" s="148"/>
    </row>
    <row r="261" spans="2:39" ht="15" customHeight="1" x14ac:dyDescent="0.25">
      <c r="B261" s="321"/>
      <c r="C261" s="322"/>
      <c r="D261" s="323"/>
      <c r="E261" s="321"/>
      <c r="F261" s="321"/>
      <c r="G261" s="321"/>
      <c r="H261" s="321"/>
      <c r="I261" s="321"/>
      <c r="J261" s="321"/>
      <c r="K261" s="321"/>
      <c r="L261" s="321"/>
      <c r="M261" s="321"/>
      <c r="N261" s="323"/>
      <c r="O261" s="321"/>
      <c r="P261" s="321"/>
      <c r="Q261" s="321"/>
      <c r="R261" s="321"/>
      <c r="S261" s="321"/>
      <c r="T261" s="321"/>
      <c r="U261" s="322"/>
      <c r="V261" s="321"/>
      <c r="W261" s="321"/>
      <c r="X261" s="321"/>
      <c r="Y261" s="321"/>
      <c r="Z261" s="321"/>
      <c r="AA261" s="321"/>
      <c r="AB261" s="324"/>
      <c r="AC261" s="324"/>
      <c r="AD261" s="321"/>
      <c r="AE261" s="325"/>
      <c r="AF261" s="323"/>
      <c r="AG261" s="321"/>
      <c r="AH261" s="321"/>
      <c r="AI261" s="321"/>
      <c r="AJ261" s="321"/>
      <c r="AK261" s="321"/>
      <c r="AL261" s="321"/>
      <c r="AM261" s="148"/>
    </row>
    <row r="262" spans="2:39" ht="15" customHeight="1" x14ac:dyDescent="0.25">
      <c r="B262" s="321"/>
      <c r="C262" s="322"/>
      <c r="D262" s="323"/>
      <c r="E262" s="321"/>
      <c r="F262" s="321"/>
      <c r="G262" s="321"/>
      <c r="H262" s="321"/>
      <c r="I262" s="321"/>
      <c r="J262" s="321"/>
      <c r="K262" s="321"/>
      <c r="L262" s="321"/>
      <c r="M262" s="321"/>
      <c r="N262" s="323"/>
      <c r="O262" s="321"/>
      <c r="P262" s="321"/>
      <c r="Q262" s="321"/>
      <c r="R262" s="321"/>
      <c r="S262" s="321"/>
      <c r="T262" s="321"/>
      <c r="U262" s="322"/>
      <c r="V262" s="321"/>
      <c r="W262" s="321"/>
      <c r="X262" s="321"/>
      <c r="Y262" s="321"/>
      <c r="Z262" s="321"/>
      <c r="AA262" s="321"/>
      <c r="AB262" s="324"/>
      <c r="AC262" s="324"/>
      <c r="AD262" s="321"/>
      <c r="AE262" s="325"/>
      <c r="AF262" s="323"/>
      <c r="AG262" s="321"/>
      <c r="AH262" s="321"/>
      <c r="AI262" s="321"/>
      <c r="AJ262" s="321"/>
      <c r="AK262" s="321"/>
      <c r="AL262" s="321"/>
      <c r="AM262" s="148"/>
    </row>
    <row r="263" spans="2:39" ht="15" customHeight="1" x14ac:dyDescent="0.25">
      <c r="B263" s="321"/>
      <c r="C263" s="322"/>
      <c r="D263" s="323"/>
      <c r="E263" s="321"/>
      <c r="F263" s="321"/>
      <c r="G263" s="321"/>
      <c r="H263" s="321"/>
      <c r="I263" s="321"/>
      <c r="J263" s="321"/>
      <c r="K263" s="321"/>
      <c r="L263" s="321"/>
      <c r="M263" s="321"/>
      <c r="N263" s="323"/>
      <c r="O263" s="321"/>
      <c r="P263" s="321"/>
      <c r="Q263" s="321"/>
      <c r="R263" s="321"/>
      <c r="S263" s="321"/>
      <c r="T263" s="321"/>
      <c r="U263" s="322"/>
      <c r="V263" s="321"/>
      <c r="W263" s="321"/>
      <c r="X263" s="321"/>
      <c r="Y263" s="321"/>
      <c r="Z263" s="321"/>
      <c r="AA263" s="321"/>
      <c r="AB263" s="324"/>
      <c r="AC263" s="324"/>
      <c r="AD263" s="321"/>
      <c r="AE263" s="325"/>
      <c r="AF263" s="323"/>
      <c r="AG263" s="321"/>
      <c r="AH263" s="321"/>
      <c r="AI263" s="321"/>
      <c r="AJ263" s="321"/>
      <c r="AK263" s="321"/>
      <c r="AL263" s="321"/>
      <c r="AM263" s="148"/>
    </row>
    <row r="264" spans="2:39" ht="15" customHeight="1" x14ac:dyDescent="0.25">
      <c r="B264" s="321"/>
      <c r="C264" s="322"/>
      <c r="D264" s="323"/>
      <c r="E264" s="321"/>
      <c r="F264" s="321"/>
      <c r="G264" s="321"/>
      <c r="H264" s="321"/>
      <c r="I264" s="321"/>
      <c r="J264" s="321"/>
      <c r="K264" s="321"/>
      <c r="L264" s="321"/>
      <c r="M264" s="321"/>
      <c r="N264" s="323"/>
      <c r="O264" s="321"/>
      <c r="P264" s="321"/>
      <c r="Q264" s="321"/>
      <c r="R264" s="321"/>
      <c r="S264" s="321"/>
      <c r="T264" s="321"/>
      <c r="U264" s="322"/>
      <c r="V264" s="321"/>
      <c r="W264" s="321"/>
      <c r="X264" s="321"/>
      <c r="Y264" s="321"/>
      <c r="Z264" s="321"/>
      <c r="AA264" s="321"/>
      <c r="AB264" s="324"/>
      <c r="AC264" s="324"/>
      <c r="AD264" s="321"/>
      <c r="AE264" s="325"/>
      <c r="AF264" s="323"/>
      <c r="AG264" s="321"/>
      <c r="AH264" s="321"/>
      <c r="AI264" s="321"/>
      <c r="AJ264" s="321"/>
      <c r="AK264" s="321"/>
      <c r="AL264" s="321"/>
      <c r="AM264" s="148"/>
    </row>
    <row r="265" spans="2:39" ht="15" customHeight="1" x14ac:dyDescent="0.25">
      <c r="B265" s="321"/>
      <c r="C265" s="322"/>
      <c r="D265" s="323"/>
      <c r="E265" s="321"/>
      <c r="F265" s="321"/>
      <c r="G265" s="321"/>
      <c r="H265" s="321"/>
      <c r="I265" s="321"/>
      <c r="J265" s="321"/>
      <c r="K265" s="321"/>
      <c r="L265" s="321"/>
      <c r="M265" s="321"/>
      <c r="N265" s="323"/>
      <c r="O265" s="321"/>
      <c r="P265" s="321"/>
      <c r="Q265" s="321"/>
      <c r="R265" s="321"/>
      <c r="S265" s="321"/>
      <c r="T265" s="321"/>
      <c r="U265" s="322"/>
      <c r="V265" s="321"/>
      <c r="W265" s="321"/>
      <c r="X265" s="321"/>
      <c r="Y265" s="321"/>
      <c r="Z265" s="321"/>
      <c r="AA265" s="321"/>
      <c r="AB265" s="324"/>
      <c r="AC265" s="324"/>
      <c r="AD265" s="321"/>
      <c r="AE265" s="325"/>
      <c r="AF265" s="323"/>
      <c r="AG265" s="321"/>
      <c r="AH265" s="321"/>
      <c r="AI265" s="321"/>
      <c r="AJ265" s="321"/>
      <c r="AK265" s="321"/>
      <c r="AL265" s="321"/>
      <c r="AM265" s="148"/>
    </row>
    <row r="266" spans="2:39" ht="15" customHeight="1" x14ac:dyDescent="0.25">
      <c r="B266" s="321"/>
      <c r="C266" s="322"/>
      <c r="D266" s="323"/>
      <c r="E266" s="321"/>
      <c r="F266" s="321"/>
      <c r="G266" s="321"/>
      <c r="H266" s="321"/>
      <c r="I266" s="321"/>
      <c r="J266" s="321"/>
      <c r="K266" s="321"/>
      <c r="L266" s="321"/>
      <c r="M266" s="321"/>
      <c r="N266" s="323"/>
      <c r="O266" s="321"/>
      <c r="P266" s="321"/>
      <c r="Q266" s="321"/>
      <c r="R266" s="321"/>
      <c r="S266" s="321"/>
      <c r="T266" s="321"/>
      <c r="U266" s="322"/>
      <c r="V266" s="321"/>
      <c r="W266" s="321"/>
      <c r="X266" s="321"/>
      <c r="Y266" s="321"/>
      <c r="Z266" s="321"/>
      <c r="AA266" s="321"/>
      <c r="AB266" s="324"/>
      <c r="AC266" s="324"/>
      <c r="AD266" s="321"/>
      <c r="AE266" s="325"/>
      <c r="AF266" s="323"/>
      <c r="AG266" s="321"/>
      <c r="AH266" s="321"/>
      <c r="AI266" s="321"/>
      <c r="AJ266" s="321"/>
      <c r="AK266" s="321"/>
      <c r="AL266" s="321"/>
      <c r="AM266" s="148"/>
    </row>
    <row r="267" spans="2:39" ht="15" customHeight="1" x14ac:dyDescent="0.25">
      <c r="B267" s="321"/>
      <c r="C267" s="322"/>
      <c r="D267" s="323"/>
      <c r="E267" s="321"/>
      <c r="F267" s="321"/>
      <c r="G267" s="321"/>
      <c r="H267" s="321"/>
      <c r="I267" s="321"/>
      <c r="J267" s="321"/>
      <c r="K267" s="321"/>
      <c r="L267" s="321"/>
      <c r="M267" s="321"/>
      <c r="N267" s="323"/>
      <c r="O267" s="321"/>
      <c r="P267" s="321"/>
      <c r="Q267" s="321"/>
      <c r="R267" s="321"/>
      <c r="S267" s="321"/>
      <c r="T267" s="321"/>
      <c r="U267" s="322"/>
      <c r="V267" s="321"/>
      <c r="W267" s="321"/>
      <c r="X267" s="321"/>
      <c r="Y267" s="321"/>
      <c r="Z267" s="321"/>
      <c r="AA267" s="321"/>
      <c r="AB267" s="324"/>
      <c r="AC267" s="324"/>
      <c r="AD267" s="321"/>
      <c r="AE267" s="325"/>
      <c r="AF267" s="323"/>
      <c r="AG267" s="321"/>
      <c r="AH267" s="321"/>
      <c r="AI267" s="321"/>
      <c r="AJ267" s="321"/>
      <c r="AK267" s="321"/>
      <c r="AL267" s="321"/>
      <c r="AM267" s="148"/>
    </row>
    <row r="268" spans="2:39" ht="15" customHeight="1" x14ac:dyDescent="0.25">
      <c r="B268" s="321"/>
      <c r="C268" s="322"/>
      <c r="D268" s="323"/>
      <c r="E268" s="321"/>
      <c r="F268" s="321"/>
      <c r="G268" s="321"/>
      <c r="H268" s="321"/>
      <c r="I268" s="321"/>
      <c r="J268" s="321"/>
      <c r="K268" s="321"/>
      <c r="L268" s="321"/>
      <c r="M268" s="321"/>
      <c r="N268" s="323"/>
      <c r="O268" s="321"/>
      <c r="P268" s="321"/>
      <c r="Q268" s="321"/>
      <c r="R268" s="321"/>
      <c r="S268" s="321"/>
      <c r="T268" s="321"/>
      <c r="U268" s="322"/>
      <c r="V268" s="321"/>
      <c r="W268" s="321"/>
      <c r="X268" s="321"/>
      <c r="Y268" s="321"/>
      <c r="Z268" s="321"/>
      <c r="AA268" s="321"/>
      <c r="AB268" s="324"/>
      <c r="AC268" s="324"/>
      <c r="AD268" s="321"/>
      <c r="AE268" s="325"/>
      <c r="AF268" s="323"/>
      <c r="AG268" s="321"/>
      <c r="AH268" s="321"/>
      <c r="AI268" s="321"/>
      <c r="AJ268" s="321"/>
      <c r="AK268" s="321"/>
      <c r="AL268" s="321"/>
      <c r="AM268" s="148"/>
    </row>
    <row r="269" spans="2:39" ht="15" customHeight="1" x14ac:dyDescent="0.25">
      <c r="B269" s="321"/>
      <c r="C269" s="322"/>
      <c r="D269" s="323"/>
      <c r="E269" s="321"/>
      <c r="F269" s="321"/>
      <c r="G269" s="321"/>
      <c r="H269" s="321"/>
      <c r="I269" s="321"/>
      <c r="J269" s="321"/>
      <c r="K269" s="321"/>
      <c r="L269" s="321"/>
      <c r="M269" s="321"/>
      <c r="N269" s="323"/>
      <c r="O269" s="321"/>
      <c r="P269" s="321"/>
      <c r="Q269" s="321"/>
      <c r="R269" s="321"/>
      <c r="S269" s="321"/>
      <c r="T269" s="321"/>
      <c r="U269" s="322"/>
      <c r="V269" s="321"/>
      <c r="W269" s="321"/>
      <c r="X269" s="321"/>
      <c r="Y269" s="321"/>
      <c r="Z269" s="321"/>
      <c r="AA269" s="321"/>
      <c r="AB269" s="324"/>
      <c r="AC269" s="324"/>
      <c r="AD269" s="321"/>
      <c r="AE269" s="325"/>
      <c r="AF269" s="323"/>
      <c r="AG269" s="321"/>
      <c r="AH269" s="321"/>
      <c r="AI269" s="321"/>
      <c r="AJ269" s="321"/>
      <c r="AK269" s="321"/>
      <c r="AL269" s="321"/>
      <c r="AM269" s="148"/>
    </row>
    <row r="270" spans="2:39" ht="15" customHeight="1" x14ac:dyDescent="0.25">
      <c r="B270" s="321"/>
      <c r="C270" s="322"/>
      <c r="D270" s="323"/>
      <c r="E270" s="321"/>
      <c r="F270" s="321"/>
      <c r="G270" s="321"/>
      <c r="H270" s="321"/>
      <c r="I270" s="321"/>
      <c r="J270" s="321"/>
      <c r="K270" s="321"/>
      <c r="L270" s="321"/>
      <c r="M270" s="321"/>
      <c r="N270" s="323"/>
      <c r="O270" s="321"/>
      <c r="P270" s="321"/>
      <c r="Q270" s="321"/>
      <c r="R270" s="321"/>
      <c r="S270" s="321"/>
      <c r="T270" s="321"/>
      <c r="U270" s="322"/>
      <c r="V270" s="321"/>
      <c r="W270" s="321"/>
      <c r="X270" s="321"/>
      <c r="Y270" s="321"/>
      <c r="Z270" s="321"/>
      <c r="AA270" s="321"/>
      <c r="AB270" s="324"/>
      <c r="AC270" s="324"/>
      <c r="AD270" s="321"/>
      <c r="AE270" s="325"/>
      <c r="AF270" s="323"/>
      <c r="AG270" s="321"/>
      <c r="AH270" s="321"/>
      <c r="AI270" s="321"/>
      <c r="AJ270" s="321"/>
      <c r="AK270" s="321"/>
      <c r="AL270" s="321"/>
      <c r="AM270" s="148"/>
    </row>
    <row r="271" spans="2:39" ht="15" customHeight="1" x14ac:dyDescent="0.25">
      <c r="B271" s="321"/>
      <c r="C271" s="322"/>
      <c r="D271" s="323"/>
      <c r="E271" s="321"/>
      <c r="F271" s="321"/>
      <c r="G271" s="321"/>
      <c r="H271" s="321"/>
      <c r="I271" s="321"/>
      <c r="J271" s="321"/>
      <c r="K271" s="321"/>
      <c r="L271" s="321"/>
      <c r="M271" s="321"/>
      <c r="N271" s="323"/>
      <c r="O271" s="321"/>
      <c r="P271" s="321"/>
      <c r="Q271" s="321"/>
      <c r="R271" s="321"/>
      <c r="S271" s="321"/>
      <c r="T271" s="321"/>
      <c r="U271" s="322"/>
      <c r="V271" s="321"/>
      <c r="W271" s="321"/>
      <c r="X271" s="321"/>
      <c r="Y271" s="321"/>
      <c r="Z271" s="321"/>
      <c r="AA271" s="321"/>
      <c r="AB271" s="324"/>
      <c r="AC271" s="324"/>
      <c r="AD271" s="321"/>
      <c r="AE271" s="325"/>
      <c r="AF271" s="323"/>
      <c r="AG271" s="321"/>
      <c r="AH271" s="321"/>
      <c r="AI271" s="321"/>
      <c r="AJ271" s="321"/>
      <c r="AK271" s="321"/>
      <c r="AL271" s="321"/>
      <c r="AM271" s="148"/>
    </row>
    <row r="272" spans="2:39" ht="15" customHeight="1" x14ac:dyDescent="0.25">
      <c r="B272" s="321"/>
      <c r="C272" s="322"/>
      <c r="D272" s="323"/>
      <c r="E272" s="321"/>
      <c r="F272" s="321"/>
      <c r="G272" s="321"/>
      <c r="H272" s="321"/>
      <c r="I272" s="321"/>
      <c r="J272" s="321"/>
      <c r="K272" s="321"/>
      <c r="L272" s="321"/>
      <c r="M272" s="321"/>
      <c r="N272" s="323"/>
      <c r="O272" s="321"/>
      <c r="P272" s="321"/>
      <c r="Q272" s="321"/>
      <c r="R272" s="321"/>
      <c r="S272" s="321"/>
      <c r="T272" s="321"/>
      <c r="U272" s="322"/>
      <c r="V272" s="321"/>
      <c r="W272" s="321"/>
      <c r="X272" s="321"/>
      <c r="Y272" s="321"/>
      <c r="Z272" s="321"/>
      <c r="AA272" s="321"/>
      <c r="AB272" s="324"/>
      <c r="AC272" s="324"/>
      <c r="AD272" s="321"/>
      <c r="AE272" s="325"/>
      <c r="AF272" s="323"/>
      <c r="AG272" s="321"/>
      <c r="AH272" s="321"/>
      <c r="AI272" s="321"/>
      <c r="AJ272" s="321"/>
      <c r="AK272" s="321"/>
      <c r="AL272" s="321"/>
      <c r="AM272" s="148"/>
    </row>
    <row r="273" spans="2:39" ht="15" customHeight="1" x14ac:dyDescent="0.25">
      <c r="B273" s="321"/>
      <c r="C273" s="322"/>
      <c r="D273" s="323"/>
      <c r="E273" s="321"/>
      <c r="F273" s="321"/>
      <c r="G273" s="321"/>
      <c r="H273" s="321"/>
      <c r="I273" s="321"/>
      <c r="J273" s="321"/>
      <c r="K273" s="321"/>
      <c r="L273" s="321"/>
      <c r="M273" s="321"/>
      <c r="N273" s="323"/>
      <c r="O273" s="321"/>
      <c r="P273" s="321"/>
      <c r="Q273" s="321"/>
      <c r="R273" s="321"/>
      <c r="S273" s="321"/>
      <c r="T273" s="321"/>
      <c r="U273" s="322"/>
      <c r="V273" s="321"/>
      <c r="W273" s="321"/>
      <c r="X273" s="321"/>
      <c r="Y273" s="321"/>
      <c r="Z273" s="321"/>
      <c r="AA273" s="321"/>
      <c r="AB273" s="324"/>
      <c r="AC273" s="324"/>
      <c r="AD273" s="321"/>
      <c r="AE273" s="325"/>
      <c r="AF273" s="323"/>
      <c r="AG273" s="321"/>
      <c r="AH273" s="321"/>
      <c r="AI273" s="321"/>
      <c r="AJ273" s="321"/>
      <c r="AK273" s="321"/>
      <c r="AL273" s="321"/>
      <c r="AM273" s="148"/>
    </row>
    <row r="274" spans="2:39" ht="15" customHeight="1" x14ac:dyDescent="0.25">
      <c r="B274" s="321"/>
      <c r="C274" s="322"/>
      <c r="D274" s="323"/>
      <c r="E274" s="321"/>
      <c r="F274" s="321"/>
      <c r="G274" s="321"/>
      <c r="H274" s="321"/>
      <c r="I274" s="321"/>
      <c r="J274" s="321"/>
      <c r="K274" s="321"/>
      <c r="L274" s="321"/>
      <c r="M274" s="321"/>
      <c r="N274" s="323"/>
      <c r="O274" s="321"/>
      <c r="P274" s="321"/>
      <c r="Q274" s="321"/>
      <c r="R274" s="321"/>
      <c r="S274" s="321"/>
      <c r="T274" s="321"/>
      <c r="U274" s="322"/>
      <c r="V274" s="321"/>
      <c r="W274" s="321"/>
      <c r="X274" s="321"/>
      <c r="Y274" s="321"/>
      <c r="Z274" s="321"/>
      <c r="AA274" s="321"/>
      <c r="AB274" s="324"/>
      <c r="AC274" s="324"/>
      <c r="AD274" s="321"/>
      <c r="AE274" s="325"/>
      <c r="AF274" s="323"/>
      <c r="AG274" s="321"/>
      <c r="AH274" s="321"/>
      <c r="AI274" s="321"/>
      <c r="AJ274" s="321"/>
      <c r="AK274" s="321"/>
      <c r="AL274" s="321"/>
      <c r="AM274" s="148"/>
    </row>
    <row r="275" spans="2:39" ht="15" customHeight="1" x14ac:dyDescent="0.25">
      <c r="B275" s="321"/>
      <c r="C275" s="322"/>
      <c r="D275" s="323"/>
      <c r="E275" s="321"/>
      <c r="F275" s="321"/>
      <c r="G275" s="321"/>
      <c r="H275" s="321"/>
      <c r="I275" s="321"/>
      <c r="J275" s="321"/>
      <c r="K275" s="321"/>
      <c r="L275" s="321"/>
      <c r="M275" s="321"/>
      <c r="N275" s="323"/>
      <c r="O275" s="321"/>
      <c r="P275" s="321"/>
      <c r="Q275" s="321"/>
      <c r="R275" s="321"/>
      <c r="S275" s="321"/>
      <c r="T275" s="321"/>
      <c r="U275" s="322"/>
      <c r="V275" s="321"/>
      <c r="W275" s="321"/>
      <c r="X275" s="321"/>
      <c r="Y275" s="321"/>
      <c r="Z275" s="321"/>
      <c r="AA275" s="321"/>
      <c r="AB275" s="324"/>
      <c r="AC275" s="324"/>
      <c r="AD275" s="321"/>
      <c r="AE275" s="325"/>
      <c r="AF275" s="323"/>
      <c r="AG275" s="321"/>
      <c r="AH275" s="321"/>
      <c r="AI275" s="321"/>
      <c r="AJ275" s="321"/>
      <c r="AK275" s="321"/>
      <c r="AL275" s="321"/>
      <c r="AM275" s="148"/>
    </row>
    <row r="276" spans="2:39" ht="15" customHeight="1" x14ac:dyDescent="0.25">
      <c r="B276" s="321"/>
      <c r="C276" s="322"/>
      <c r="D276" s="323"/>
      <c r="E276" s="321"/>
      <c r="F276" s="321"/>
      <c r="G276" s="321"/>
      <c r="H276" s="321"/>
      <c r="I276" s="321"/>
      <c r="J276" s="321"/>
      <c r="K276" s="321"/>
      <c r="L276" s="321"/>
      <c r="M276" s="321"/>
      <c r="N276" s="323"/>
      <c r="O276" s="321"/>
      <c r="P276" s="321"/>
      <c r="Q276" s="321"/>
      <c r="R276" s="321"/>
      <c r="S276" s="321"/>
      <c r="T276" s="321"/>
      <c r="U276" s="322"/>
      <c r="V276" s="321"/>
      <c r="W276" s="321"/>
      <c r="X276" s="321"/>
      <c r="Y276" s="321"/>
      <c r="Z276" s="321"/>
      <c r="AA276" s="321"/>
      <c r="AB276" s="324"/>
      <c r="AC276" s="324"/>
      <c r="AD276" s="321"/>
      <c r="AE276" s="325"/>
      <c r="AF276" s="323"/>
      <c r="AG276" s="321"/>
      <c r="AH276" s="321"/>
      <c r="AI276" s="321"/>
      <c r="AJ276" s="321"/>
      <c r="AK276" s="321"/>
      <c r="AL276" s="321"/>
      <c r="AM276" s="148"/>
    </row>
    <row r="277" spans="2:39" ht="15" customHeight="1" x14ac:dyDescent="0.25">
      <c r="B277" s="321"/>
      <c r="C277" s="322"/>
      <c r="D277" s="323"/>
      <c r="E277" s="321"/>
      <c r="F277" s="321"/>
      <c r="G277" s="321"/>
      <c r="H277" s="321"/>
      <c r="I277" s="321"/>
      <c r="J277" s="321"/>
      <c r="K277" s="321"/>
      <c r="L277" s="321"/>
      <c r="M277" s="321"/>
      <c r="N277" s="323"/>
      <c r="O277" s="321"/>
      <c r="P277" s="321"/>
      <c r="Q277" s="321"/>
      <c r="R277" s="321"/>
      <c r="S277" s="321"/>
      <c r="T277" s="321"/>
      <c r="U277" s="322"/>
      <c r="V277" s="321"/>
      <c r="W277" s="321"/>
      <c r="X277" s="321"/>
      <c r="Y277" s="321"/>
      <c r="Z277" s="321"/>
      <c r="AA277" s="321"/>
      <c r="AB277" s="324"/>
      <c r="AC277" s="324"/>
      <c r="AD277" s="321"/>
      <c r="AE277" s="325"/>
      <c r="AF277" s="323"/>
      <c r="AG277" s="321"/>
      <c r="AH277" s="321"/>
      <c r="AI277" s="321"/>
      <c r="AJ277" s="321"/>
      <c r="AK277" s="321"/>
      <c r="AL277" s="321"/>
      <c r="AM277" s="148"/>
    </row>
    <row r="278" spans="2:39" ht="15" customHeight="1" x14ac:dyDescent="0.25">
      <c r="B278" s="321"/>
      <c r="C278" s="322"/>
      <c r="D278" s="323"/>
      <c r="E278" s="321"/>
      <c r="F278" s="321"/>
      <c r="G278" s="321"/>
      <c r="H278" s="321"/>
      <c r="I278" s="321"/>
      <c r="J278" s="321"/>
      <c r="K278" s="321"/>
      <c r="L278" s="321"/>
      <c r="M278" s="321"/>
      <c r="N278" s="323"/>
      <c r="O278" s="321"/>
      <c r="P278" s="321"/>
      <c r="Q278" s="321"/>
      <c r="R278" s="321"/>
      <c r="S278" s="321"/>
      <c r="T278" s="321"/>
      <c r="U278" s="322"/>
      <c r="V278" s="321"/>
      <c r="W278" s="321"/>
      <c r="X278" s="321"/>
      <c r="Y278" s="321"/>
      <c r="Z278" s="321"/>
      <c r="AA278" s="321"/>
      <c r="AB278" s="324"/>
      <c r="AC278" s="324"/>
      <c r="AD278" s="321"/>
      <c r="AE278" s="325"/>
      <c r="AF278" s="323"/>
      <c r="AG278" s="321"/>
      <c r="AH278" s="321"/>
      <c r="AI278" s="321"/>
      <c r="AJ278" s="321"/>
      <c r="AK278" s="321"/>
      <c r="AL278" s="321"/>
      <c r="AM278" s="148"/>
    </row>
    <row r="279" spans="2:39" ht="15" customHeight="1" x14ac:dyDescent="0.25">
      <c r="B279" s="321"/>
      <c r="C279" s="322"/>
      <c r="D279" s="323"/>
      <c r="E279" s="321"/>
      <c r="F279" s="321"/>
      <c r="G279" s="321"/>
      <c r="H279" s="321"/>
      <c r="I279" s="321"/>
      <c r="J279" s="321"/>
      <c r="K279" s="321"/>
      <c r="L279" s="321"/>
      <c r="M279" s="321"/>
      <c r="N279" s="323"/>
      <c r="O279" s="321"/>
      <c r="P279" s="321"/>
      <c r="Q279" s="321"/>
      <c r="R279" s="321"/>
      <c r="S279" s="321"/>
      <c r="T279" s="321"/>
      <c r="U279" s="322"/>
      <c r="V279" s="321"/>
      <c r="W279" s="321"/>
      <c r="X279" s="321"/>
      <c r="Y279" s="321"/>
      <c r="Z279" s="321"/>
      <c r="AA279" s="321"/>
      <c r="AB279" s="324"/>
      <c r="AC279" s="324"/>
      <c r="AD279" s="321"/>
      <c r="AE279" s="325"/>
      <c r="AF279" s="323"/>
      <c r="AG279" s="321"/>
      <c r="AH279" s="321"/>
      <c r="AI279" s="321"/>
      <c r="AJ279" s="321"/>
      <c r="AK279" s="321"/>
      <c r="AL279" s="321"/>
      <c r="AM279" s="148"/>
    </row>
    <row r="280" spans="2:39" ht="15" customHeight="1" x14ac:dyDescent="0.25">
      <c r="B280" s="321"/>
      <c r="C280" s="322"/>
      <c r="D280" s="323"/>
      <c r="E280" s="321"/>
      <c r="F280" s="321"/>
      <c r="G280" s="321"/>
      <c r="H280" s="321"/>
      <c r="I280" s="321"/>
      <c r="J280" s="321"/>
      <c r="K280" s="321"/>
      <c r="L280" s="321"/>
      <c r="M280" s="321"/>
      <c r="N280" s="323"/>
      <c r="O280" s="321"/>
      <c r="P280" s="321"/>
      <c r="Q280" s="321"/>
      <c r="R280" s="321"/>
      <c r="S280" s="321"/>
      <c r="T280" s="321"/>
      <c r="U280" s="322"/>
      <c r="V280" s="321"/>
      <c r="W280" s="321"/>
      <c r="X280" s="321"/>
      <c r="Y280" s="321"/>
      <c r="Z280" s="321"/>
      <c r="AA280" s="321"/>
      <c r="AB280" s="324"/>
      <c r="AC280" s="324"/>
      <c r="AD280" s="321"/>
      <c r="AE280" s="325"/>
      <c r="AF280" s="323"/>
      <c r="AG280" s="321"/>
      <c r="AH280" s="321"/>
      <c r="AI280" s="321"/>
      <c r="AJ280" s="321"/>
      <c r="AK280" s="321"/>
      <c r="AL280" s="321"/>
      <c r="AM280" s="148"/>
    </row>
    <row r="281" spans="2:39" ht="15" customHeight="1" x14ac:dyDescent="0.25">
      <c r="B281" s="321"/>
      <c r="C281" s="322"/>
      <c r="D281" s="323"/>
      <c r="E281" s="321"/>
      <c r="F281" s="321"/>
      <c r="G281" s="321"/>
      <c r="H281" s="321"/>
      <c r="I281" s="321"/>
      <c r="J281" s="321"/>
      <c r="K281" s="321"/>
      <c r="L281" s="321"/>
      <c r="M281" s="321"/>
      <c r="N281" s="323"/>
      <c r="O281" s="321"/>
      <c r="P281" s="321"/>
      <c r="Q281" s="321"/>
      <c r="R281" s="321"/>
      <c r="S281" s="321"/>
      <c r="T281" s="321"/>
      <c r="U281" s="322"/>
      <c r="V281" s="321"/>
      <c r="W281" s="321"/>
      <c r="X281" s="321"/>
      <c r="Y281" s="321"/>
      <c r="Z281" s="321"/>
      <c r="AA281" s="321"/>
      <c r="AB281" s="324"/>
      <c r="AC281" s="324"/>
      <c r="AD281" s="321"/>
      <c r="AE281" s="325"/>
      <c r="AF281" s="323"/>
      <c r="AG281" s="321"/>
      <c r="AH281" s="321"/>
      <c r="AI281" s="321"/>
      <c r="AJ281" s="321"/>
      <c r="AK281" s="321"/>
      <c r="AL281" s="321"/>
      <c r="AM281" s="148"/>
    </row>
    <row r="282" spans="2:39" ht="15" customHeight="1" x14ac:dyDescent="0.25">
      <c r="B282" s="321"/>
      <c r="C282" s="322"/>
      <c r="D282" s="323"/>
      <c r="E282" s="321"/>
      <c r="F282" s="321"/>
      <c r="G282" s="321"/>
      <c r="H282" s="321"/>
      <c r="I282" s="321"/>
      <c r="J282" s="321"/>
      <c r="K282" s="321"/>
      <c r="L282" s="321"/>
      <c r="M282" s="321"/>
      <c r="N282" s="323"/>
      <c r="O282" s="321"/>
      <c r="P282" s="321"/>
      <c r="Q282" s="321"/>
      <c r="R282" s="321"/>
      <c r="S282" s="321"/>
      <c r="T282" s="321"/>
      <c r="U282" s="322"/>
      <c r="V282" s="321"/>
      <c r="W282" s="321"/>
      <c r="X282" s="321"/>
      <c r="Y282" s="321"/>
      <c r="Z282" s="321"/>
      <c r="AA282" s="321"/>
      <c r="AB282" s="324"/>
      <c r="AC282" s="324"/>
      <c r="AD282" s="321"/>
      <c r="AE282" s="325"/>
      <c r="AF282" s="323"/>
      <c r="AG282" s="321"/>
      <c r="AH282" s="321"/>
      <c r="AI282" s="321"/>
      <c r="AJ282" s="321"/>
      <c r="AK282" s="321"/>
      <c r="AL282" s="321"/>
      <c r="AM282" s="148"/>
    </row>
    <row r="283" spans="2:39" ht="15" customHeight="1" x14ac:dyDescent="0.25">
      <c r="B283" s="321"/>
      <c r="C283" s="322"/>
      <c r="D283" s="323"/>
      <c r="E283" s="321"/>
      <c r="F283" s="321"/>
      <c r="G283" s="321"/>
      <c r="H283" s="321"/>
      <c r="I283" s="321"/>
      <c r="J283" s="321"/>
      <c r="K283" s="321"/>
      <c r="L283" s="321"/>
      <c r="M283" s="321"/>
      <c r="N283" s="323"/>
      <c r="O283" s="321"/>
      <c r="P283" s="321"/>
      <c r="Q283" s="321"/>
      <c r="R283" s="321"/>
      <c r="S283" s="321"/>
      <c r="T283" s="321"/>
      <c r="U283" s="322"/>
      <c r="V283" s="321"/>
      <c r="W283" s="321"/>
      <c r="X283" s="321"/>
      <c r="Y283" s="321"/>
      <c r="Z283" s="321"/>
      <c r="AA283" s="321"/>
      <c r="AB283" s="324"/>
      <c r="AC283" s="324"/>
      <c r="AD283" s="321"/>
      <c r="AE283" s="325"/>
      <c r="AF283" s="323"/>
      <c r="AG283" s="321"/>
      <c r="AH283" s="321"/>
      <c r="AI283" s="321"/>
      <c r="AJ283" s="321"/>
      <c r="AK283" s="321"/>
      <c r="AL283" s="321"/>
      <c r="AM283" s="148"/>
    </row>
    <row r="284" spans="2:39" ht="15" customHeight="1" x14ac:dyDescent="0.25">
      <c r="B284" s="321"/>
      <c r="C284" s="322"/>
      <c r="D284" s="323"/>
      <c r="E284" s="321"/>
      <c r="F284" s="321"/>
      <c r="G284" s="321"/>
      <c r="H284" s="321"/>
      <c r="I284" s="321"/>
      <c r="J284" s="321"/>
      <c r="K284" s="321"/>
      <c r="L284" s="321"/>
      <c r="M284" s="321"/>
      <c r="N284" s="323"/>
      <c r="O284" s="321"/>
      <c r="P284" s="321"/>
      <c r="Q284" s="321"/>
      <c r="R284" s="321"/>
      <c r="S284" s="321"/>
      <c r="T284" s="321"/>
      <c r="U284" s="322"/>
      <c r="V284" s="321"/>
      <c r="W284" s="321"/>
      <c r="X284" s="321"/>
      <c r="Y284" s="321"/>
      <c r="Z284" s="321"/>
      <c r="AA284" s="321"/>
      <c r="AB284" s="324"/>
      <c r="AC284" s="324"/>
      <c r="AD284" s="321"/>
      <c r="AE284" s="325"/>
      <c r="AF284" s="323"/>
      <c r="AG284" s="321"/>
      <c r="AH284" s="321"/>
      <c r="AI284" s="321"/>
      <c r="AJ284" s="321"/>
      <c r="AK284" s="321"/>
      <c r="AL284" s="321"/>
      <c r="AM284" s="148"/>
    </row>
    <row r="285" spans="2:39" ht="15" customHeight="1" x14ac:dyDescent="0.25">
      <c r="B285" s="321"/>
      <c r="C285" s="322"/>
      <c r="D285" s="323"/>
      <c r="E285" s="321"/>
      <c r="F285" s="321"/>
      <c r="G285" s="321"/>
      <c r="H285" s="321"/>
      <c r="I285" s="321"/>
      <c r="J285" s="321"/>
      <c r="K285" s="321"/>
      <c r="L285" s="321"/>
      <c r="M285" s="321"/>
      <c r="N285" s="323"/>
      <c r="O285" s="321"/>
      <c r="P285" s="321"/>
      <c r="Q285" s="321"/>
      <c r="R285" s="321"/>
      <c r="S285" s="321"/>
      <c r="T285" s="321"/>
      <c r="U285" s="322"/>
      <c r="V285" s="321"/>
      <c r="W285" s="321"/>
      <c r="X285" s="321"/>
      <c r="Y285" s="321"/>
      <c r="Z285" s="321"/>
      <c r="AA285" s="321"/>
      <c r="AB285" s="324"/>
      <c r="AC285" s="324"/>
      <c r="AD285" s="321"/>
      <c r="AE285" s="325"/>
      <c r="AF285" s="323"/>
      <c r="AG285" s="321"/>
      <c r="AH285" s="321"/>
      <c r="AI285" s="321"/>
      <c r="AJ285" s="321"/>
      <c r="AK285" s="321"/>
      <c r="AL285" s="321"/>
      <c r="AM285" s="148"/>
    </row>
    <row r="286" spans="2:39" ht="15" customHeight="1" x14ac:dyDescent="0.25">
      <c r="B286" s="321"/>
      <c r="C286" s="322"/>
      <c r="D286" s="323"/>
      <c r="E286" s="321"/>
      <c r="F286" s="321"/>
      <c r="G286" s="321"/>
      <c r="H286" s="321"/>
      <c r="I286" s="321"/>
      <c r="J286" s="321"/>
      <c r="K286" s="321"/>
      <c r="L286" s="321"/>
      <c r="M286" s="321"/>
      <c r="N286" s="323"/>
      <c r="O286" s="321"/>
      <c r="P286" s="321"/>
      <c r="Q286" s="321"/>
      <c r="R286" s="321"/>
      <c r="S286" s="321"/>
      <c r="T286" s="321"/>
      <c r="U286" s="322"/>
      <c r="V286" s="321"/>
      <c r="W286" s="321"/>
      <c r="X286" s="321"/>
      <c r="Y286" s="321"/>
      <c r="Z286" s="321"/>
      <c r="AA286" s="321"/>
      <c r="AB286" s="324"/>
      <c r="AC286" s="324"/>
      <c r="AD286" s="321"/>
      <c r="AE286" s="325"/>
      <c r="AF286" s="323"/>
      <c r="AG286" s="321"/>
      <c r="AH286" s="321"/>
      <c r="AI286" s="321"/>
      <c r="AJ286" s="321"/>
      <c r="AK286" s="321"/>
      <c r="AL286" s="321"/>
      <c r="AM286" s="148"/>
    </row>
    <row r="287" spans="2:39" ht="15" customHeight="1" x14ac:dyDescent="0.25">
      <c r="B287" s="321"/>
      <c r="C287" s="322"/>
      <c r="D287" s="323"/>
      <c r="E287" s="321"/>
      <c r="F287" s="321"/>
      <c r="G287" s="321"/>
      <c r="H287" s="321"/>
      <c r="I287" s="321"/>
      <c r="J287" s="321"/>
      <c r="K287" s="321"/>
      <c r="L287" s="321"/>
      <c r="M287" s="321"/>
      <c r="N287" s="323"/>
      <c r="O287" s="321"/>
      <c r="P287" s="321"/>
      <c r="Q287" s="321"/>
      <c r="R287" s="321"/>
      <c r="S287" s="321"/>
      <c r="T287" s="321"/>
      <c r="U287" s="322"/>
      <c r="V287" s="321"/>
      <c r="W287" s="321"/>
      <c r="X287" s="321"/>
      <c r="Y287" s="321"/>
      <c r="Z287" s="321"/>
      <c r="AA287" s="321"/>
      <c r="AB287" s="324"/>
      <c r="AC287" s="324"/>
      <c r="AD287" s="321"/>
      <c r="AE287" s="325"/>
      <c r="AF287" s="323"/>
      <c r="AG287" s="321"/>
      <c r="AH287" s="321"/>
      <c r="AI287" s="321"/>
      <c r="AJ287" s="321"/>
      <c r="AK287" s="321"/>
      <c r="AL287" s="321"/>
      <c r="AM287" s="148"/>
    </row>
    <row r="288" spans="2:39" ht="15" customHeight="1" x14ac:dyDescent="0.25">
      <c r="B288" s="321"/>
      <c r="C288" s="322"/>
      <c r="D288" s="323"/>
      <c r="E288" s="321"/>
      <c r="F288" s="321"/>
      <c r="G288" s="321"/>
      <c r="H288" s="321"/>
      <c r="I288" s="321"/>
      <c r="J288" s="321"/>
      <c r="K288" s="321"/>
      <c r="L288" s="321"/>
      <c r="M288" s="321"/>
      <c r="N288" s="323"/>
      <c r="O288" s="321"/>
      <c r="P288" s="321"/>
      <c r="Q288" s="321"/>
      <c r="R288" s="321"/>
      <c r="S288" s="321"/>
      <c r="T288" s="321"/>
      <c r="U288" s="322"/>
      <c r="V288" s="321"/>
      <c r="W288" s="321"/>
      <c r="X288" s="321"/>
      <c r="Y288" s="321"/>
      <c r="Z288" s="321"/>
      <c r="AA288" s="321"/>
      <c r="AB288" s="324"/>
      <c r="AC288" s="324"/>
      <c r="AD288" s="321"/>
      <c r="AE288" s="325"/>
      <c r="AF288" s="323"/>
      <c r="AG288" s="321"/>
      <c r="AH288" s="321"/>
      <c r="AI288" s="321"/>
      <c r="AJ288" s="321"/>
      <c r="AK288" s="321"/>
      <c r="AL288" s="321"/>
      <c r="AM288" s="148"/>
    </row>
    <row r="289" spans="2:39" ht="15" customHeight="1" x14ac:dyDescent="0.25">
      <c r="B289" s="321"/>
      <c r="C289" s="322"/>
      <c r="D289" s="323"/>
      <c r="E289" s="321"/>
      <c r="F289" s="321"/>
      <c r="G289" s="321"/>
      <c r="H289" s="321"/>
      <c r="I289" s="321"/>
      <c r="J289" s="321"/>
      <c r="K289" s="321"/>
      <c r="L289" s="321"/>
      <c r="M289" s="321"/>
      <c r="N289" s="323"/>
      <c r="O289" s="321"/>
      <c r="P289" s="321"/>
      <c r="Q289" s="321"/>
      <c r="R289" s="321"/>
      <c r="S289" s="321"/>
      <c r="T289" s="321"/>
      <c r="U289" s="322"/>
      <c r="V289" s="321"/>
      <c r="W289" s="321"/>
      <c r="X289" s="321"/>
      <c r="Y289" s="321"/>
      <c r="Z289" s="321"/>
      <c r="AA289" s="321"/>
      <c r="AB289" s="324"/>
      <c r="AC289" s="324"/>
      <c r="AD289" s="321"/>
      <c r="AE289" s="325"/>
      <c r="AF289" s="323"/>
      <c r="AG289" s="321"/>
      <c r="AH289" s="321"/>
      <c r="AI289" s="321"/>
      <c r="AJ289" s="321"/>
      <c r="AK289" s="321"/>
      <c r="AL289" s="321"/>
      <c r="AM289" s="148"/>
    </row>
    <row r="290" spans="2:39" ht="15" customHeight="1" x14ac:dyDescent="0.25">
      <c r="B290" s="321"/>
      <c r="C290" s="322"/>
      <c r="D290" s="323"/>
      <c r="E290" s="321"/>
      <c r="F290" s="321"/>
      <c r="G290" s="321"/>
      <c r="H290" s="321"/>
      <c r="I290" s="321"/>
      <c r="J290" s="321"/>
      <c r="K290" s="321"/>
      <c r="L290" s="321"/>
      <c r="M290" s="321"/>
      <c r="N290" s="323"/>
      <c r="O290" s="321"/>
      <c r="P290" s="321"/>
      <c r="Q290" s="321"/>
      <c r="R290" s="321"/>
      <c r="S290" s="321"/>
      <c r="T290" s="321"/>
      <c r="U290" s="322"/>
      <c r="V290" s="321"/>
      <c r="W290" s="321"/>
      <c r="X290" s="321"/>
      <c r="Y290" s="321"/>
      <c r="Z290" s="321"/>
      <c r="AA290" s="321"/>
      <c r="AB290" s="324"/>
      <c r="AC290" s="324"/>
      <c r="AD290" s="321"/>
      <c r="AE290" s="325"/>
      <c r="AF290" s="323"/>
      <c r="AG290" s="321"/>
      <c r="AH290" s="321"/>
      <c r="AI290" s="321"/>
      <c r="AJ290" s="321"/>
      <c r="AK290" s="321"/>
      <c r="AL290" s="321"/>
      <c r="AM290" s="148"/>
    </row>
    <row r="291" spans="2:39" ht="15" customHeight="1" x14ac:dyDescent="0.25">
      <c r="B291" s="321"/>
      <c r="C291" s="322"/>
      <c r="D291" s="323"/>
      <c r="E291" s="321"/>
      <c r="F291" s="321"/>
      <c r="G291" s="321"/>
      <c r="H291" s="321"/>
      <c r="I291" s="321"/>
      <c r="J291" s="321"/>
      <c r="K291" s="321"/>
      <c r="L291" s="321"/>
      <c r="M291" s="321"/>
      <c r="N291" s="323"/>
      <c r="O291" s="321"/>
      <c r="P291" s="321"/>
      <c r="Q291" s="321"/>
      <c r="R291" s="321"/>
      <c r="S291" s="321"/>
      <c r="T291" s="321"/>
      <c r="U291" s="322"/>
      <c r="V291" s="321"/>
      <c r="W291" s="321"/>
      <c r="X291" s="321"/>
      <c r="Y291" s="321"/>
      <c r="Z291" s="321"/>
      <c r="AA291" s="321"/>
      <c r="AB291" s="324"/>
      <c r="AC291" s="324"/>
      <c r="AD291" s="321"/>
      <c r="AE291" s="325"/>
      <c r="AF291" s="323"/>
      <c r="AG291" s="321"/>
      <c r="AH291" s="321"/>
      <c r="AI291" s="321"/>
      <c r="AJ291" s="321"/>
      <c r="AK291" s="321"/>
      <c r="AL291" s="321"/>
      <c r="AM291" s="148"/>
    </row>
    <row r="292" spans="2:39" ht="15" customHeight="1" x14ac:dyDescent="0.25">
      <c r="B292" s="321"/>
      <c r="C292" s="322"/>
      <c r="D292" s="323"/>
      <c r="E292" s="321"/>
      <c r="F292" s="321"/>
      <c r="G292" s="321"/>
      <c r="H292" s="321"/>
      <c r="I292" s="321"/>
      <c r="J292" s="321"/>
      <c r="K292" s="321"/>
      <c r="L292" s="321"/>
      <c r="M292" s="321"/>
      <c r="N292" s="323"/>
      <c r="O292" s="321"/>
      <c r="P292" s="321"/>
      <c r="Q292" s="321"/>
      <c r="R292" s="321"/>
      <c r="S292" s="321"/>
      <c r="T292" s="321"/>
      <c r="U292" s="322"/>
      <c r="V292" s="321"/>
      <c r="W292" s="321"/>
      <c r="X292" s="321"/>
      <c r="Y292" s="321"/>
      <c r="Z292" s="321"/>
      <c r="AA292" s="321"/>
      <c r="AB292" s="324"/>
      <c r="AC292" s="324"/>
      <c r="AD292" s="321"/>
      <c r="AE292" s="325"/>
      <c r="AF292" s="323"/>
      <c r="AG292" s="321"/>
      <c r="AH292" s="321"/>
      <c r="AI292" s="321"/>
      <c r="AJ292" s="321"/>
      <c r="AK292" s="321"/>
      <c r="AL292" s="321"/>
      <c r="AM292" s="148"/>
    </row>
    <row r="293" spans="2:39" ht="15" customHeight="1" x14ac:dyDescent="0.25">
      <c r="B293" s="321"/>
      <c r="C293" s="322"/>
      <c r="D293" s="323"/>
      <c r="E293" s="321"/>
      <c r="F293" s="321"/>
      <c r="G293" s="321"/>
      <c r="H293" s="321"/>
      <c r="I293" s="321"/>
      <c r="J293" s="321"/>
      <c r="K293" s="321"/>
      <c r="L293" s="321"/>
      <c r="M293" s="321"/>
      <c r="N293" s="323"/>
      <c r="O293" s="321"/>
      <c r="P293" s="321"/>
      <c r="Q293" s="321"/>
      <c r="R293" s="321"/>
      <c r="S293" s="321"/>
      <c r="T293" s="321"/>
      <c r="U293" s="322"/>
      <c r="V293" s="321"/>
      <c r="W293" s="321"/>
      <c r="X293" s="321"/>
      <c r="Y293" s="321"/>
      <c r="Z293" s="321"/>
      <c r="AA293" s="321"/>
      <c r="AB293" s="324"/>
      <c r="AC293" s="324"/>
      <c r="AD293" s="321"/>
      <c r="AE293" s="325"/>
      <c r="AF293" s="323"/>
      <c r="AG293" s="321"/>
      <c r="AH293" s="321"/>
      <c r="AI293" s="321"/>
      <c r="AJ293" s="321"/>
      <c r="AK293" s="321"/>
      <c r="AL293" s="321"/>
      <c r="AM293" s="148"/>
    </row>
    <row r="294" spans="2:39" ht="15" customHeight="1" x14ac:dyDescent="0.25">
      <c r="B294" s="321"/>
      <c r="C294" s="322"/>
      <c r="D294" s="323"/>
      <c r="E294" s="321"/>
      <c r="F294" s="321"/>
      <c r="G294" s="321"/>
      <c r="H294" s="321"/>
      <c r="I294" s="321"/>
      <c r="J294" s="321"/>
      <c r="K294" s="321"/>
      <c r="L294" s="321"/>
      <c r="M294" s="321"/>
      <c r="N294" s="323"/>
      <c r="O294" s="321"/>
      <c r="P294" s="321"/>
      <c r="Q294" s="321"/>
      <c r="R294" s="321"/>
      <c r="S294" s="321"/>
      <c r="T294" s="321"/>
      <c r="U294" s="322"/>
      <c r="V294" s="321"/>
      <c r="W294" s="321"/>
      <c r="X294" s="321"/>
      <c r="Y294" s="321"/>
      <c r="Z294" s="321"/>
      <c r="AA294" s="321"/>
      <c r="AB294" s="324"/>
      <c r="AC294" s="324"/>
      <c r="AD294" s="321"/>
      <c r="AE294" s="325"/>
      <c r="AF294" s="323"/>
      <c r="AG294" s="321"/>
      <c r="AH294" s="321"/>
      <c r="AI294" s="321"/>
      <c r="AJ294" s="321"/>
      <c r="AK294" s="321"/>
      <c r="AL294" s="321"/>
      <c r="AM294" s="148"/>
    </row>
    <row r="295" spans="2:39" ht="15" customHeight="1" x14ac:dyDescent="0.25">
      <c r="B295" s="321"/>
      <c r="C295" s="322"/>
      <c r="D295" s="323"/>
      <c r="E295" s="321"/>
      <c r="F295" s="321"/>
      <c r="G295" s="321"/>
      <c r="H295" s="321"/>
      <c r="I295" s="321"/>
      <c r="J295" s="321"/>
      <c r="K295" s="321"/>
      <c r="L295" s="321"/>
      <c r="M295" s="321"/>
      <c r="N295" s="323"/>
      <c r="O295" s="321"/>
      <c r="P295" s="321"/>
      <c r="Q295" s="321"/>
      <c r="R295" s="321"/>
      <c r="S295" s="321"/>
      <c r="T295" s="321"/>
      <c r="U295" s="322"/>
      <c r="V295" s="321"/>
      <c r="W295" s="321"/>
      <c r="X295" s="321"/>
      <c r="Y295" s="321"/>
      <c r="Z295" s="321"/>
      <c r="AA295" s="321"/>
      <c r="AB295" s="324"/>
      <c r="AC295" s="324"/>
      <c r="AD295" s="321"/>
      <c r="AE295" s="325"/>
      <c r="AF295" s="323"/>
      <c r="AG295" s="321"/>
      <c r="AH295" s="321"/>
      <c r="AI295" s="321"/>
      <c r="AJ295" s="321"/>
      <c r="AK295" s="321"/>
      <c r="AL295" s="321"/>
      <c r="AM295" s="148"/>
    </row>
    <row r="296" spans="2:39" ht="15" customHeight="1" x14ac:dyDescent="0.25">
      <c r="B296" s="321"/>
      <c r="C296" s="322"/>
      <c r="D296" s="323"/>
      <c r="E296" s="321"/>
      <c r="F296" s="321"/>
      <c r="G296" s="321"/>
      <c r="H296" s="321"/>
      <c r="I296" s="321"/>
      <c r="J296" s="321"/>
      <c r="K296" s="321"/>
      <c r="L296" s="321"/>
      <c r="M296" s="321"/>
      <c r="N296" s="323"/>
      <c r="O296" s="321"/>
      <c r="P296" s="321"/>
      <c r="Q296" s="321"/>
      <c r="R296" s="321"/>
      <c r="S296" s="321"/>
      <c r="T296" s="321"/>
      <c r="U296" s="322"/>
      <c r="V296" s="321"/>
      <c r="W296" s="321"/>
      <c r="X296" s="321"/>
      <c r="Y296" s="321"/>
      <c r="Z296" s="321"/>
      <c r="AA296" s="321"/>
      <c r="AB296" s="324"/>
      <c r="AC296" s="324"/>
      <c r="AD296" s="321"/>
      <c r="AE296" s="325"/>
      <c r="AF296" s="323"/>
      <c r="AG296" s="321"/>
      <c r="AH296" s="321"/>
      <c r="AI296" s="321"/>
      <c r="AJ296" s="321"/>
      <c r="AK296" s="321"/>
      <c r="AL296" s="321"/>
      <c r="AM296" s="148"/>
    </row>
    <row r="297" spans="2:39" ht="15" customHeight="1" x14ac:dyDescent="0.25">
      <c r="B297" s="321"/>
      <c r="C297" s="322"/>
      <c r="D297" s="323"/>
      <c r="E297" s="321"/>
      <c r="F297" s="321"/>
      <c r="G297" s="321"/>
      <c r="H297" s="321"/>
      <c r="I297" s="321"/>
      <c r="J297" s="321"/>
      <c r="K297" s="321"/>
      <c r="L297" s="321"/>
      <c r="M297" s="321"/>
      <c r="N297" s="323"/>
      <c r="O297" s="321"/>
      <c r="P297" s="321"/>
      <c r="Q297" s="321"/>
      <c r="R297" s="321"/>
      <c r="S297" s="321"/>
      <c r="T297" s="321"/>
      <c r="U297" s="322"/>
      <c r="V297" s="321"/>
      <c r="W297" s="321"/>
      <c r="X297" s="321"/>
      <c r="Y297" s="321"/>
      <c r="Z297" s="321"/>
      <c r="AA297" s="321"/>
      <c r="AB297" s="324"/>
      <c r="AC297" s="324"/>
      <c r="AD297" s="321"/>
      <c r="AE297" s="325"/>
      <c r="AF297" s="323"/>
      <c r="AG297" s="321"/>
      <c r="AH297" s="321"/>
      <c r="AI297" s="321"/>
      <c r="AJ297" s="321"/>
      <c r="AK297" s="321"/>
      <c r="AL297" s="321"/>
      <c r="AM297" s="148"/>
    </row>
    <row r="298" spans="2:39" ht="15" customHeight="1" x14ac:dyDescent="0.25">
      <c r="B298" s="321"/>
      <c r="C298" s="322"/>
      <c r="D298" s="323"/>
      <c r="E298" s="321"/>
      <c r="F298" s="321"/>
      <c r="G298" s="321"/>
      <c r="H298" s="321"/>
      <c r="I298" s="321"/>
      <c r="J298" s="321"/>
      <c r="K298" s="321"/>
      <c r="L298" s="321"/>
      <c r="M298" s="321"/>
      <c r="N298" s="323"/>
      <c r="O298" s="321"/>
      <c r="P298" s="321"/>
      <c r="Q298" s="321"/>
      <c r="R298" s="321"/>
      <c r="S298" s="321"/>
      <c r="T298" s="321"/>
      <c r="U298" s="322"/>
      <c r="V298" s="321"/>
      <c r="W298" s="321"/>
      <c r="X298" s="321"/>
      <c r="Y298" s="321"/>
      <c r="Z298" s="321"/>
      <c r="AA298" s="321"/>
      <c r="AB298" s="324"/>
      <c r="AC298" s="324"/>
      <c r="AD298" s="321"/>
      <c r="AE298" s="325"/>
      <c r="AF298" s="323"/>
      <c r="AG298" s="321"/>
      <c r="AH298" s="321"/>
      <c r="AI298" s="321"/>
      <c r="AJ298" s="321"/>
      <c r="AK298" s="321"/>
      <c r="AL298" s="321"/>
      <c r="AM298" s="148"/>
    </row>
    <row r="299" spans="2:39" ht="15" customHeight="1" x14ac:dyDescent="0.25">
      <c r="B299" s="321"/>
      <c r="C299" s="322"/>
      <c r="D299" s="323"/>
      <c r="E299" s="321"/>
      <c r="F299" s="321"/>
      <c r="G299" s="321"/>
      <c r="H299" s="321"/>
      <c r="I299" s="321"/>
      <c r="J299" s="321"/>
      <c r="K299" s="321"/>
      <c r="L299" s="321"/>
      <c r="M299" s="321"/>
      <c r="N299" s="323"/>
      <c r="O299" s="321"/>
      <c r="P299" s="321"/>
      <c r="Q299" s="321"/>
      <c r="R299" s="321"/>
      <c r="S299" s="321"/>
      <c r="T299" s="321"/>
      <c r="U299" s="322"/>
      <c r="V299" s="321"/>
      <c r="W299" s="321"/>
      <c r="X299" s="321"/>
      <c r="Y299" s="321"/>
      <c r="Z299" s="321"/>
      <c r="AA299" s="321"/>
      <c r="AB299" s="324"/>
      <c r="AC299" s="324"/>
      <c r="AD299" s="321"/>
      <c r="AE299" s="325"/>
      <c r="AF299" s="323"/>
      <c r="AG299" s="321"/>
      <c r="AH299" s="321"/>
      <c r="AI299" s="321"/>
      <c r="AJ299" s="321"/>
      <c r="AK299" s="321"/>
      <c r="AL299" s="321"/>
      <c r="AM299" s="148"/>
    </row>
    <row r="300" spans="2:39" ht="15" customHeight="1" x14ac:dyDescent="0.25">
      <c r="B300" s="321"/>
      <c r="C300" s="322"/>
      <c r="D300" s="323"/>
      <c r="E300" s="321"/>
      <c r="F300" s="321"/>
      <c r="G300" s="321"/>
      <c r="H300" s="321"/>
      <c r="I300" s="321"/>
      <c r="J300" s="321"/>
      <c r="K300" s="321"/>
      <c r="L300" s="321"/>
      <c r="M300" s="321"/>
      <c r="N300" s="323"/>
      <c r="O300" s="321"/>
      <c r="P300" s="321"/>
      <c r="Q300" s="321"/>
      <c r="R300" s="321"/>
      <c r="S300" s="321"/>
      <c r="T300" s="321"/>
      <c r="U300" s="322"/>
      <c r="V300" s="321"/>
      <c r="W300" s="321"/>
      <c r="X300" s="321"/>
      <c r="Y300" s="321"/>
      <c r="Z300" s="321"/>
      <c r="AA300" s="321"/>
      <c r="AB300" s="324"/>
      <c r="AC300" s="324"/>
      <c r="AD300" s="321"/>
      <c r="AE300" s="325"/>
      <c r="AF300" s="323"/>
      <c r="AG300" s="321"/>
      <c r="AH300" s="321"/>
      <c r="AI300" s="321"/>
      <c r="AJ300" s="321"/>
      <c r="AK300" s="321"/>
      <c r="AL300" s="321"/>
      <c r="AM300" s="148"/>
    </row>
    <row r="301" spans="2:39" ht="15" customHeight="1" x14ac:dyDescent="0.25">
      <c r="B301" s="321"/>
      <c r="C301" s="322"/>
      <c r="D301" s="323"/>
      <c r="E301" s="321"/>
      <c r="F301" s="321"/>
      <c r="G301" s="321"/>
      <c r="H301" s="321"/>
      <c r="I301" s="321"/>
      <c r="J301" s="321"/>
      <c r="K301" s="321"/>
      <c r="L301" s="321"/>
      <c r="M301" s="321"/>
      <c r="N301" s="323"/>
      <c r="O301" s="321"/>
      <c r="P301" s="321"/>
      <c r="Q301" s="321"/>
      <c r="R301" s="321"/>
      <c r="S301" s="321"/>
      <c r="T301" s="321"/>
      <c r="U301" s="322"/>
      <c r="V301" s="321"/>
      <c r="W301" s="321"/>
      <c r="X301" s="321"/>
      <c r="Y301" s="321"/>
      <c r="Z301" s="321"/>
      <c r="AA301" s="321"/>
      <c r="AB301" s="324"/>
      <c r="AC301" s="324"/>
      <c r="AD301" s="321"/>
      <c r="AE301" s="325"/>
      <c r="AF301" s="323"/>
      <c r="AG301" s="321"/>
      <c r="AH301" s="321"/>
      <c r="AI301" s="321"/>
      <c r="AJ301" s="321"/>
      <c r="AK301" s="321"/>
      <c r="AL301" s="321"/>
      <c r="AM301" s="148"/>
    </row>
    <row r="302" spans="2:39" ht="15" customHeight="1" x14ac:dyDescent="0.25">
      <c r="B302" s="321"/>
      <c r="C302" s="322"/>
      <c r="D302" s="323"/>
      <c r="E302" s="321"/>
      <c r="F302" s="321"/>
      <c r="G302" s="321"/>
      <c r="H302" s="321"/>
      <c r="I302" s="321"/>
      <c r="J302" s="321"/>
      <c r="K302" s="321"/>
      <c r="L302" s="321"/>
      <c r="M302" s="321"/>
      <c r="N302" s="323"/>
      <c r="O302" s="321"/>
      <c r="P302" s="321"/>
      <c r="Q302" s="321"/>
      <c r="R302" s="321"/>
      <c r="S302" s="321"/>
      <c r="T302" s="321"/>
      <c r="U302" s="322"/>
      <c r="V302" s="321"/>
      <c r="W302" s="321"/>
      <c r="X302" s="321"/>
      <c r="Y302" s="321"/>
      <c r="Z302" s="321"/>
      <c r="AA302" s="321"/>
      <c r="AB302" s="324"/>
      <c r="AC302" s="324"/>
      <c r="AD302" s="321"/>
      <c r="AE302" s="325"/>
      <c r="AF302" s="323"/>
      <c r="AG302" s="321"/>
      <c r="AH302" s="321"/>
      <c r="AI302" s="321"/>
      <c r="AJ302" s="321"/>
      <c r="AK302" s="321"/>
      <c r="AL302" s="321"/>
      <c r="AM302" s="148"/>
    </row>
    <row r="303" spans="2:39" ht="15" customHeight="1" x14ac:dyDescent="0.25">
      <c r="B303" s="321"/>
      <c r="C303" s="322"/>
      <c r="D303" s="323"/>
      <c r="E303" s="321"/>
      <c r="F303" s="321"/>
      <c r="G303" s="321"/>
      <c r="H303" s="321"/>
      <c r="I303" s="321"/>
      <c r="J303" s="321"/>
      <c r="K303" s="321"/>
      <c r="L303" s="321"/>
      <c r="M303" s="321"/>
      <c r="N303" s="323"/>
      <c r="O303" s="321"/>
      <c r="P303" s="321"/>
      <c r="Q303" s="321"/>
      <c r="R303" s="321"/>
      <c r="S303" s="321"/>
      <c r="T303" s="321"/>
      <c r="U303" s="322"/>
      <c r="V303" s="321"/>
      <c r="W303" s="321"/>
      <c r="X303" s="321"/>
      <c r="Y303" s="321"/>
      <c r="Z303" s="321"/>
      <c r="AA303" s="321"/>
      <c r="AB303" s="324"/>
      <c r="AC303" s="324"/>
      <c r="AD303" s="321"/>
      <c r="AE303" s="325"/>
      <c r="AF303" s="323"/>
      <c r="AG303" s="321"/>
      <c r="AH303" s="321"/>
      <c r="AI303" s="321"/>
      <c r="AJ303" s="321"/>
      <c r="AK303" s="321"/>
      <c r="AL303" s="321"/>
      <c r="AM303" s="148"/>
    </row>
    <row r="304" spans="2:39" ht="15" customHeight="1" x14ac:dyDescent="0.25">
      <c r="B304" s="321"/>
      <c r="C304" s="322"/>
      <c r="D304" s="323"/>
      <c r="E304" s="321"/>
      <c r="F304" s="321"/>
      <c r="G304" s="321"/>
      <c r="H304" s="321"/>
      <c r="I304" s="321"/>
      <c r="J304" s="321"/>
      <c r="K304" s="321"/>
      <c r="L304" s="321"/>
      <c r="M304" s="321"/>
      <c r="N304" s="323"/>
      <c r="O304" s="321"/>
      <c r="P304" s="321"/>
      <c r="Q304" s="321"/>
      <c r="R304" s="321"/>
      <c r="S304" s="321"/>
      <c r="T304" s="321"/>
      <c r="U304" s="322"/>
      <c r="V304" s="321"/>
      <c r="W304" s="321"/>
      <c r="X304" s="321"/>
      <c r="Y304" s="321"/>
      <c r="Z304" s="321"/>
      <c r="AA304" s="321"/>
      <c r="AB304" s="324"/>
      <c r="AC304" s="324"/>
      <c r="AD304" s="321"/>
      <c r="AE304" s="325"/>
      <c r="AF304" s="323"/>
      <c r="AG304" s="321"/>
      <c r="AH304" s="321"/>
      <c r="AI304" s="321"/>
      <c r="AJ304" s="321"/>
      <c r="AK304" s="321"/>
      <c r="AL304" s="321"/>
      <c r="AM304" s="148"/>
    </row>
    <row r="305" spans="2:39" ht="15" customHeight="1" x14ac:dyDescent="0.25">
      <c r="B305" s="321"/>
      <c r="C305" s="322"/>
      <c r="D305" s="323"/>
      <c r="E305" s="321"/>
      <c r="F305" s="321"/>
      <c r="G305" s="321"/>
      <c r="H305" s="321"/>
      <c r="I305" s="321"/>
      <c r="J305" s="321"/>
      <c r="K305" s="321"/>
      <c r="L305" s="321"/>
      <c r="M305" s="321"/>
      <c r="N305" s="323"/>
      <c r="O305" s="321"/>
      <c r="P305" s="321"/>
      <c r="Q305" s="321"/>
      <c r="R305" s="321"/>
      <c r="S305" s="321"/>
      <c r="T305" s="321"/>
      <c r="U305" s="322"/>
      <c r="V305" s="321"/>
      <c r="W305" s="321"/>
      <c r="X305" s="321"/>
      <c r="Y305" s="321"/>
      <c r="Z305" s="321"/>
      <c r="AA305" s="321"/>
      <c r="AB305" s="324"/>
      <c r="AC305" s="324"/>
      <c r="AD305" s="321"/>
      <c r="AE305" s="325"/>
      <c r="AF305" s="323"/>
      <c r="AG305" s="321"/>
      <c r="AH305" s="321"/>
      <c r="AI305" s="321"/>
      <c r="AJ305" s="321"/>
      <c r="AK305" s="321"/>
      <c r="AL305" s="321"/>
      <c r="AM305" s="148"/>
    </row>
    <row r="306" spans="2:39" ht="15" customHeight="1" x14ac:dyDescent="0.25">
      <c r="B306" s="321"/>
      <c r="C306" s="322"/>
      <c r="D306" s="323"/>
      <c r="E306" s="321"/>
      <c r="F306" s="321"/>
      <c r="G306" s="321"/>
      <c r="H306" s="321"/>
      <c r="I306" s="321"/>
      <c r="J306" s="321"/>
      <c r="K306" s="321"/>
      <c r="L306" s="321"/>
      <c r="M306" s="321"/>
      <c r="N306" s="323"/>
      <c r="O306" s="321"/>
      <c r="P306" s="321"/>
      <c r="Q306" s="321"/>
      <c r="R306" s="321"/>
      <c r="S306" s="321"/>
      <c r="T306" s="321"/>
      <c r="U306" s="322"/>
      <c r="V306" s="321"/>
      <c r="W306" s="321"/>
      <c r="X306" s="321"/>
      <c r="Y306" s="321"/>
      <c r="Z306" s="321"/>
      <c r="AA306" s="321"/>
      <c r="AB306" s="324"/>
      <c r="AC306" s="324"/>
      <c r="AD306" s="321"/>
      <c r="AE306" s="325"/>
      <c r="AF306" s="323"/>
      <c r="AG306" s="321"/>
      <c r="AH306" s="321"/>
      <c r="AI306" s="321"/>
      <c r="AJ306" s="321"/>
      <c r="AK306" s="321"/>
      <c r="AL306" s="321"/>
      <c r="AM306" s="148"/>
    </row>
    <row r="307" spans="2:39" ht="15" customHeight="1" x14ac:dyDescent="0.25">
      <c r="B307" s="321"/>
      <c r="C307" s="322"/>
      <c r="D307" s="323"/>
      <c r="E307" s="321"/>
      <c r="F307" s="321"/>
      <c r="G307" s="321"/>
      <c r="H307" s="321"/>
      <c r="I307" s="321"/>
      <c r="J307" s="321"/>
      <c r="K307" s="321"/>
      <c r="L307" s="321"/>
      <c r="M307" s="321"/>
      <c r="N307" s="323"/>
      <c r="O307" s="321"/>
      <c r="P307" s="321"/>
      <c r="Q307" s="321"/>
      <c r="R307" s="321"/>
      <c r="S307" s="321"/>
      <c r="T307" s="321"/>
      <c r="U307" s="322"/>
      <c r="V307" s="321"/>
      <c r="W307" s="321"/>
      <c r="X307" s="321"/>
      <c r="Y307" s="321"/>
      <c r="Z307" s="321"/>
      <c r="AA307" s="321"/>
      <c r="AB307" s="324"/>
      <c r="AC307" s="324"/>
      <c r="AD307" s="321"/>
      <c r="AE307" s="325"/>
      <c r="AF307" s="323"/>
      <c r="AG307" s="321"/>
      <c r="AH307" s="321"/>
      <c r="AI307" s="321"/>
      <c r="AJ307" s="321"/>
      <c r="AK307" s="321"/>
      <c r="AL307" s="321"/>
      <c r="AM307" s="148"/>
    </row>
    <row r="308" spans="2:39" ht="15" customHeight="1" x14ac:dyDescent="0.25">
      <c r="B308" s="321"/>
      <c r="C308" s="322"/>
      <c r="D308" s="323"/>
      <c r="E308" s="321"/>
      <c r="F308" s="321"/>
      <c r="G308" s="321"/>
      <c r="H308" s="321"/>
      <c r="I308" s="321"/>
      <c r="J308" s="321"/>
      <c r="K308" s="321"/>
      <c r="L308" s="321"/>
      <c r="M308" s="321"/>
      <c r="N308" s="323"/>
      <c r="O308" s="321"/>
      <c r="P308" s="321"/>
      <c r="Q308" s="321"/>
      <c r="R308" s="321"/>
      <c r="S308" s="321"/>
      <c r="T308" s="321"/>
      <c r="U308" s="322"/>
      <c r="V308" s="321"/>
      <c r="W308" s="321"/>
      <c r="X308" s="321"/>
      <c r="Y308" s="321"/>
      <c r="Z308" s="321"/>
      <c r="AA308" s="321"/>
      <c r="AB308" s="324"/>
      <c r="AC308" s="324"/>
      <c r="AD308" s="321"/>
      <c r="AE308" s="325"/>
      <c r="AF308" s="323"/>
      <c r="AG308" s="321"/>
      <c r="AH308" s="321"/>
      <c r="AI308" s="321"/>
      <c r="AJ308" s="321"/>
      <c r="AK308" s="321"/>
      <c r="AL308" s="321"/>
      <c r="AM308" s="148"/>
    </row>
    <row r="309" spans="2:39" ht="15" customHeight="1" x14ac:dyDescent="0.25">
      <c r="B309" s="321"/>
      <c r="C309" s="322"/>
      <c r="D309" s="323"/>
      <c r="E309" s="321"/>
      <c r="F309" s="321"/>
      <c r="G309" s="321"/>
      <c r="H309" s="321"/>
      <c r="I309" s="321"/>
      <c r="J309" s="321"/>
      <c r="K309" s="321"/>
      <c r="L309" s="321"/>
      <c r="M309" s="321"/>
      <c r="N309" s="323"/>
      <c r="O309" s="321"/>
      <c r="P309" s="321"/>
      <c r="Q309" s="321"/>
      <c r="R309" s="321"/>
      <c r="S309" s="321"/>
      <c r="T309" s="321"/>
      <c r="U309" s="322"/>
      <c r="V309" s="321"/>
      <c r="W309" s="321"/>
      <c r="X309" s="321"/>
      <c r="Y309" s="321"/>
      <c r="Z309" s="321"/>
      <c r="AA309" s="321"/>
      <c r="AB309" s="324"/>
      <c r="AC309" s="324"/>
      <c r="AD309" s="321"/>
      <c r="AE309" s="325"/>
      <c r="AF309" s="323"/>
      <c r="AG309" s="321"/>
      <c r="AH309" s="321"/>
      <c r="AI309" s="321"/>
      <c r="AJ309" s="321"/>
      <c r="AK309" s="321"/>
      <c r="AL309" s="321"/>
      <c r="AM309" s="148"/>
    </row>
    <row r="310" spans="2:39" ht="15" customHeight="1" x14ac:dyDescent="0.25">
      <c r="B310" s="321"/>
      <c r="C310" s="322"/>
      <c r="D310" s="323"/>
      <c r="E310" s="321"/>
      <c r="F310" s="321"/>
      <c r="G310" s="321"/>
      <c r="H310" s="321"/>
      <c r="I310" s="321"/>
      <c r="J310" s="321"/>
      <c r="K310" s="321"/>
      <c r="L310" s="321"/>
      <c r="M310" s="321"/>
      <c r="N310" s="323"/>
      <c r="O310" s="321"/>
      <c r="P310" s="321"/>
      <c r="Q310" s="321"/>
      <c r="R310" s="321"/>
      <c r="S310" s="321"/>
      <c r="T310" s="321"/>
      <c r="U310" s="322"/>
      <c r="V310" s="321"/>
      <c r="W310" s="321"/>
      <c r="X310" s="321"/>
      <c r="Y310" s="321"/>
      <c r="Z310" s="321"/>
      <c r="AA310" s="321"/>
      <c r="AB310" s="324"/>
      <c r="AC310" s="324"/>
      <c r="AD310" s="321"/>
      <c r="AE310" s="325"/>
      <c r="AF310" s="323"/>
      <c r="AG310" s="321"/>
      <c r="AH310" s="321"/>
      <c r="AI310" s="321"/>
      <c r="AJ310" s="321"/>
      <c r="AK310" s="321"/>
      <c r="AL310" s="321"/>
      <c r="AM310" s="148"/>
    </row>
    <row r="311" spans="2:39" ht="15" customHeight="1" x14ac:dyDescent="0.25">
      <c r="B311" s="321"/>
      <c r="C311" s="322"/>
      <c r="D311" s="323"/>
      <c r="E311" s="321"/>
      <c r="F311" s="321"/>
      <c r="G311" s="321"/>
      <c r="H311" s="321"/>
      <c r="I311" s="321"/>
      <c r="J311" s="321"/>
      <c r="K311" s="321"/>
      <c r="L311" s="321"/>
      <c r="M311" s="321"/>
      <c r="N311" s="323"/>
      <c r="O311" s="321"/>
      <c r="P311" s="321"/>
      <c r="Q311" s="321"/>
      <c r="R311" s="321"/>
      <c r="S311" s="321"/>
      <c r="T311" s="321"/>
      <c r="U311" s="322"/>
      <c r="V311" s="321"/>
      <c r="W311" s="321"/>
      <c r="X311" s="321"/>
      <c r="Y311" s="321"/>
      <c r="Z311" s="321"/>
      <c r="AA311" s="321"/>
      <c r="AB311" s="324"/>
      <c r="AC311" s="324"/>
      <c r="AD311" s="321"/>
      <c r="AE311" s="325"/>
      <c r="AF311" s="323"/>
      <c r="AG311" s="321"/>
      <c r="AH311" s="321"/>
      <c r="AI311" s="321"/>
      <c r="AJ311" s="321"/>
      <c r="AK311" s="321"/>
      <c r="AL311" s="321"/>
      <c r="AM311" s="148"/>
    </row>
    <row r="312" spans="2:39" ht="15" customHeight="1" x14ac:dyDescent="0.25">
      <c r="B312" s="321"/>
      <c r="C312" s="322"/>
      <c r="D312" s="323"/>
      <c r="E312" s="321"/>
      <c r="F312" s="321"/>
      <c r="G312" s="321"/>
      <c r="H312" s="321"/>
      <c r="I312" s="321"/>
      <c r="J312" s="321"/>
      <c r="K312" s="321"/>
      <c r="L312" s="321"/>
      <c r="M312" s="321"/>
      <c r="N312" s="323"/>
      <c r="O312" s="321"/>
      <c r="P312" s="321"/>
      <c r="Q312" s="321"/>
      <c r="R312" s="321"/>
      <c r="S312" s="321"/>
      <c r="T312" s="321"/>
      <c r="U312" s="322"/>
      <c r="V312" s="321"/>
      <c r="W312" s="321"/>
      <c r="X312" s="321"/>
      <c r="Y312" s="321"/>
      <c r="Z312" s="321"/>
      <c r="AA312" s="321"/>
      <c r="AB312" s="324"/>
      <c r="AC312" s="324"/>
      <c r="AD312" s="321"/>
      <c r="AE312" s="325"/>
      <c r="AF312" s="323"/>
      <c r="AG312" s="321"/>
      <c r="AH312" s="321"/>
      <c r="AI312" s="321"/>
      <c r="AJ312" s="321"/>
      <c r="AK312" s="321"/>
      <c r="AL312" s="321"/>
      <c r="AM312" s="148"/>
    </row>
    <row r="313" spans="2:39" ht="15" customHeight="1" x14ac:dyDescent="0.25">
      <c r="B313" s="321"/>
      <c r="C313" s="322"/>
      <c r="D313" s="323"/>
      <c r="E313" s="321"/>
      <c r="F313" s="321"/>
      <c r="G313" s="321"/>
      <c r="H313" s="321"/>
      <c r="I313" s="321"/>
      <c r="J313" s="321"/>
      <c r="K313" s="321"/>
      <c r="L313" s="321"/>
      <c r="M313" s="321"/>
      <c r="N313" s="323"/>
      <c r="O313" s="321"/>
      <c r="P313" s="321"/>
      <c r="Q313" s="321"/>
      <c r="R313" s="321"/>
      <c r="S313" s="321"/>
      <c r="T313" s="321"/>
      <c r="U313" s="322"/>
      <c r="V313" s="321"/>
      <c r="W313" s="321"/>
      <c r="X313" s="321"/>
      <c r="Y313" s="321"/>
      <c r="Z313" s="321"/>
      <c r="AA313" s="321"/>
      <c r="AB313" s="324"/>
      <c r="AC313" s="324"/>
      <c r="AD313" s="321"/>
      <c r="AE313" s="325"/>
      <c r="AF313" s="323"/>
      <c r="AG313" s="321"/>
      <c r="AH313" s="321"/>
      <c r="AI313" s="321"/>
      <c r="AJ313" s="321"/>
      <c r="AK313" s="321"/>
      <c r="AL313" s="321"/>
      <c r="AM313" s="148"/>
    </row>
    <row r="314" spans="2:39" ht="15" customHeight="1" x14ac:dyDescent="0.25">
      <c r="B314" s="321"/>
      <c r="C314" s="322"/>
      <c r="D314" s="323"/>
      <c r="E314" s="321"/>
      <c r="F314" s="321"/>
      <c r="G314" s="321"/>
      <c r="H314" s="321"/>
      <c r="I314" s="321"/>
      <c r="J314" s="321"/>
      <c r="K314" s="321"/>
      <c r="L314" s="321"/>
      <c r="M314" s="321"/>
      <c r="N314" s="323"/>
      <c r="O314" s="321"/>
      <c r="P314" s="321"/>
      <c r="Q314" s="321"/>
      <c r="R314" s="321"/>
      <c r="S314" s="321"/>
      <c r="T314" s="321"/>
      <c r="U314" s="322"/>
      <c r="V314" s="321"/>
      <c r="W314" s="321"/>
      <c r="X314" s="321"/>
      <c r="Y314" s="321"/>
      <c r="Z314" s="321"/>
      <c r="AA314" s="321"/>
      <c r="AB314" s="324"/>
      <c r="AC314" s="324"/>
      <c r="AD314" s="321"/>
      <c r="AE314" s="325"/>
      <c r="AF314" s="323"/>
      <c r="AG314" s="321"/>
      <c r="AH314" s="321"/>
      <c r="AI314" s="321"/>
      <c r="AJ314" s="321"/>
      <c r="AK314" s="321"/>
      <c r="AL314" s="321"/>
      <c r="AM314" s="148"/>
    </row>
    <row r="315" spans="2:39" ht="15" customHeight="1" x14ac:dyDescent="0.25">
      <c r="B315" s="321"/>
      <c r="C315" s="322"/>
      <c r="D315" s="323"/>
      <c r="E315" s="321"/>
      <c r="F315" s="321"/>
      <c r="G315" s="321"/>
      <c r="H315" s="321"/>
      <c r="I315" s="321"/>
      <c r="J315" s="321"/>
      <c r="K315" s="321"/>
      <c r="L315" s="321"/>
      <c r="M315" s="321"/>
      <c r="N315" s="323"/>
      <c r="O315" s="321"/>
      <c r="P315" s="321"/>
      <c r="Q315" s="321"/>
      <c r="R315" s="321"/>
      <c r="S315" s="321"/>
      <c r="T315" s="321"/>
      <c r="U315" s="322"/>
      <c r="V315" s="321"/>
      <c r="W315" s="321"/>
      <c r="X315" s="321"/>
      <c r="Y315" s="321"/>
      <c r="Z315" s="321"/>
      <c r="AA315" s="321"/>
      <c r="AB315" s="324"/>
      <c r="AC315" s="324"/>
      <c r="AD315" s="321"/>
      <c r="AE315" s="325"/>
      <c r="AF315" s="323"/>
      <c r="AG315" s="321"/>
      <c r="AH315" s="321"/>
      <c r="AI315" s="321"/>
      <c r="AJ315" s="321"/>
      <c r="AK315" s="321"/>
      <c r="AL315" s="321"/>
      <c r="AM315" s="148"/>
    </row>
    <row r="316" spans="2:39" ht="15" customHeight="1" x14ac:dyDescent="0.25">
      <c r="B316" s="321"/>
      <c r="C316" s="322"/>
      <c r="D316" s="323"/>
      <c r="E316" s="321"/>
      <c r="F316" s="321"/>
      <c r="G316" s="321"/>
      <c r="H316" s="321"/>
      <c r="I316" s="321"/>
      <c r="J316" s="321"/>
      <c r="K316" s="321"/>
      <c r="L316" s="321"/>
      <c r="M316" s="321"/>
      <c r="N316" s="323"/>
      <c r="O316" s="321"/>
      <c r="P316" s="321"/>
      <c r="Q316" s="321"/>
      <c r="R316" s="321"/>
      <c r="S316" s="321"/>
      <c r="T316" s="321"/>
      <c r="U316" s="322"/>
      <c r="V316" s="321"/>
      <c r="W316" s="321"/>
      <c r="X316" s="321"/>
      <c r="Y316" s="321"/>
      <c r="Z316" s="321"/>
      <c r="AA316" s="321"/>
      <c r="AB316" s="324"/>
      <c r="AC316" s="324"/>
      <c r="AD316" s="321"/>
      <c r="AE316" s="325"/>
      <c r="AF316" s="323"/>
      <c r="AG316" s="321"/>
      <c r="AH316" s="321"/>
      <c r="AI316" s="321"/>
      <c r="AJ316" s="321"/>
      <c r="AK316" s="321"/>
      <c r="AL316" s="321"/>
      <c r="AM316" s="148"/>
    </row>
    <row r="317" spans="2:39" ht="15" customHeight="1" x14ac:dyDescent="0.25">
      <c r="B317" s="321"/>
      <c r="C317" s="322"/>
      <c r="D317" s="323"/>
      <c r="E317" s="321"/>
      <c r="F317" s="321"/>
      <c r="G317" s="321"/>
      <c r="H317" s="321"/>
      <c r="I317" s="321"/>
      <c r="J317" s="321"/>
      <c r="K317" s="321"/>
      <c r="L317" s="321"/>
      <c r="M317" s="321"/>
      <c r="N317" s="323"/>
      <c r="O317" s="321"/>
      <c r="P317" s="321"/>
      <c r="Q317" s="321"/>
      <c r="R317" s="321"/>
      <c r="S317" s="321"/>
      <c r="T317" s="321"/>
      <c r="U317" s="322"/>
      <c r="V317" s="321"/>
      <c r="W317" s="321"/>
      <c r="X317" s="321"/>
      <c r="Y317" s="321"/>
      <c r="Z317" s="321"/>
      <c r="AA317" s="321"/>
      <c r="AB317" s="324"/>
      <c r="AC317" s="324"/>
      <c r="AD317" s="321"/>
      <c r="AE317" s="325"/>
      <c r="AF317" s="323"/>
      <c r="AG317" s="321"/>
      <c r="AH317" s="321"/>
      <c r="AI317" s="321"/>
      <c r="AJ317" s="321"/>
      <c r="AK317" s="321"/>
      <c r="AL317" s="321"/>
      <c r="AM317" s="148"/>
    </row>
    <row r="318" spans="2:39" ht="15" customHeight="1" x14ac:dyDescent="0.25">
      <c r="B318" s="321"/>
      <c r="C318" s="322"/>
      <c r="D318" s="323"/>
      <c r="E318" s="321"/>
      <c r="F318" s="321"/>
      <c r="G318" s="321"/>
      <c r="H318" s="321"/>
      <c r="I318" s="321"/>
      <c r="J318" s="321"/>
      <c r="K318" s="321"/>
      <c r="L318" s="321"/>
      <c r="M318" s="321"/>
      <c r="N318" s="323"/>
      <c r="O318" s="321"/>
      <c r="P318" s="321"/>
      <c r="Q318" s="321"/>
      <c r="R318" s="321"/>
      <c r="S318" s="321"/>
      <c r="T318" s="321"/>
      <c r="U318" s="322"/>
      <c r="V318" s="321"/>
      <c r="W318" s="321"/>
      <c r="X318" s="321"/>
      <c r="Y318" s="321"/>
      <c r="Z318" s="321"/>
      <c r="AA318" s="321"/>
      <c r="AB318" s="324"/>
      <c r="AC318" s="324"/>
      <c r="AD318" s="321"/>
      <c r="AE318" s="325"/>
      <c r="AF318" s="323"/>
      <c r="AG318" s="321"/>
      <c r="AH318" s="321"/>
      <c r="AI318" s="321"/>
      <c r="AJ318" s="321"/>
      <c r="AK318" s="321"/>
      <c r="AL318" s="321"/>
      <c r="AM318" s="148"/>
    </row>
    <row r="319" spans="2:39" ht="15" customHeight="1" x14ac:dyDescent="0.25">
      <c r="B319" s="321"/>
      <c r="C319" s="322"/>
      <c r="D319" s="323"/>
      <c r="E319" s="321"/>
      <c r="F319" s="321"/>
      <c r="G319" s="321"/>
      <c r="H319" s="321"/>
      <c r="I319" s="321"/>
      <c r="J319" s="321"/>
      <c r="K319" s="321"/>
      <c r="L319" s="321"/>
      <c r="M319" s="321"/>
      <c r="N319" s="323"/>
      <c r="O319" s="321"/>
      <c r="P319" s="321"/>
      <c r="Q319" s="321"/>
      <c r="R319" s="321"/>
      <c r="S319" s="321"/>
      <c r="T319" s="321"/>
      <c r="U319" s="322"/>
      <c r="V319" s="321"/>
      <c r="W319" s="321"/>
      <c r="X319" s="321"/>
      <c r="Y319" s="321"/>
      <c r="Z319" s="321"/>
      <c r="AA319" s="321"/>
      <c r="AB319" s="324"/>
      <c r="AC319" s="324"/>
      <c r="AD319" s="321"/>
      <c r="AE319" s="325"/>
      <c r="AF319" s="323"/>
      <c r="AG319" s="321"/>
      <c r="AH319" s="321"/>
      <c r="AI319" s="321"/>
      <c r="AJ319" s="321"/>
      <c r="AK319" s="321"/>
      <c r="AL319" s="321"/>
      <c r="AM319" s="148"/>
    </row>
    <row r="320" spans="2:39" ht="15" customHeight="1" x14ac:dyDescent="0.25">
      <c r="B320" s="321"/>
      <c r="C320" s="322"/>
      <c r="D320" s="323"/>
      <c r="E320" s="321"/>
      <c r="F320" s="321"/>
      <c r="G320" s="321"/>
      <c r="H320" s="321"/>
      <c r="I320" s="321"/>
      <c r="J320" s="321"/>
      <c r="K320" s="321"/>
      <c r="L320" s="321"/>
      <c r="M320" s="321"/>
      <c r="N320" s="323"/>
      <c r="O320" s="321"/>
      <c r="P320" s="321"/>
      <c r="Q320" s="321"/>
      <c r="R320" s="321"/>
      <c r="S320" s="321"/>
      <c r="T320" s="321"/>
      <c r="U320" s="322"/>
      <c r="V320" s="321"/>
      <c r="W320" s="321"/>
      <c r="X320" s="321"/>
      <c r="Y320" s="321"/>
      <c r="Z320" s="321"/>
      <c r="AA320" s="321"/>
      <c r="AB320" s="324"/>
      <c r="AC320" s="324"/>
      <c r="AD320" s="321"/>
      <c r="AE320" s="325"/>
      <c r="AF320" s="323"/>
      <c r="AG320" s="321"/>
      <c r="AH320" s="321"/>
      <c r="AI320" s="321"/>
      <c r="AJ320" s="321"/>
      <c r="AK320" s="321"/>
      <c r="AL320" s="321"/>
      <c r="AM320" s="148"/>
    </row>
    <row r="321" spans="2:39" ht="15" customHeight="1" x14ac:dyDescent="0.25">
      <c r="B321" s="321"/>
      <c r="C321" s="322"/>
      <c r="D321" s="323"/>
      <c r="E321" s="321"/>
      <c r="F321" s="321"/>
      <c r="G321" s="321"/>
      <c r="H321" s="321"/>
      <c r="I321" s="321"/>
      <c r="J321" s="321"/>
      <c r="K321" s="321"/>
      <c r="L321" s="321"/>
      <c r="M321" s="321"/>
      <c r="N321" s="323"/>
      <c r="O321" s="321"/>
      <c r="P321" s="321"/>
      <c r="Q321" s="321"/>
      <c r="R321" s="321"/>
      <c r="S321" s="321"/>
      <c r="T321" s="321"/>
      <c r="U321" s="322"/>
      <c r="V321" s="321"/>
      <c r="W321" s="321"/>
      <c r="X321" s="321"/>
      <c r="Y321" s="321"/>
      <c r="Z321" s="321"/>
      <c r="AA321" s="321"/>
      <c r="AB321" s="324"/>
      <c r="AC321" s="324"/>
      <c r="AD321" s="321"/>
      <c r="AE321" s="325"/>
      <c r="AF321" s="323"/>
      <c r="AG321" s="321"/>
      <c r="AH321" s="321"/>
      <c r="AI321" s="321"/>
      <c r="AJ321" s="321"/>
      <c r="AK321" s="321"/>
      <c r="AL321" s="321"/>
      <c r="AM321" s="148"/>
    </row>
    <row r="322" spans="2:39" ht="15" customHeight="1" x14ac:dyDescent="0.25">
      <c r="B322" s="321"/>
      <c r="C322" s="322"/>
      <c r="D322" s="323"/>
      <c r="E322" s="321"/>
      <c r="F322" s="321"/>
      <c r="G322" s="321"/>
      <c r="H322" s="321"/>
      <c r="I322" s="321"/>
      <c r="J322" s="321"/>
      <c r="K322" s="321"/>
      <c r="L322" s="321"/>
      <c r="M322" s="321"/>
      <c r="N322" s="323"/>
      <c r="O322" s="321"/>
      <c r="P322" s="321"/>
      <c r="Q322" s="321"/>
      <c r="R322" s="321"/>
      <c r="S322" s="321"/>
      <c r="T322" s="321"/>
      <c r="U322" s="322"/>
      <c r="V322" s="321"/>
      <c r="W322" s="321"/>
      <c r="X322" s="321"/>
      <c r="Y322" s="321"/>
      <c r="Z322" s="321"/>
      <c r="AA322" s="321"/>
      <c r="AB322" s="324"/>
      <c r="AC322" s="324"/>
      <c r="AD322" s="321"/>
      <c r="AE322" s="325"/>
      <c r="AF322" s="323"/>
      <c r="AG322" s="321"/>
      <c r="AH322" s="321"/>
      <c r="AI322" s="321"/>
      <c r="AJ322" s="321"/>
      <c r="AK322" s="321"/>
      <c r="AL322" s="321"/>
      <c r="AM322" s="148"/>
    </row>
    <row r="323" spans="2:39" ht="15" customHeight="1" x14ac:dyDescent="0.25">
      <c r="B323" s="321"/>
      <c r="C323" s="322"/>
      <c r="D323" s="323"/>
      <c r="E323" s="321"/>
      <c r="F323" s="321"/>
      <c r="G323" s="321"/>
      <c r="H323" s="321"/>
      <c r="I323" s="321"/>
      <c r="J323" s="321"/>
      <c r="K323" s="321"/>
      <c r="L323" s="321"/>
      <c r="M323" s="321"/>
      <c r="N323" s="323"/>
      <c r="O323" s="321"/>
      <c r="P323" s="321"/>
      <c r="Q323" s="321"/>
      <c r="R323" s="321"/>
      <c r="S323" s="321"/>
      <c r="T323" s="321"/>
      <c r="U323" s="322"/>
      <c r="V323" s="321"/>
      <c r="W323" s="321"/>
      <c r="X323" s="321"/>
      <c r="Y323" s="321"/>
      <c r="Z323" s="321"/>
      <c r="AA323" s="321"/>
      <c r="AB323" s="324"/>
      <c r="AC323" s="324"/>
      <c r="AD323" s="321"/>
      <c r="AE323" s="325"/>
      <c r="AF323" s="323"/>
      <c r="AG323" s="321"/>
      <c r="AH323" s="321"/>
      <c r="AI323" s="321"/>
      <c r="AJ323" s="321"/>
      <c r="AK323" s="321"/>
      <c r="AL323" s="321"/>
      <c r="AM323" s="148"/>
    </row>
    <row r="324" spans="2:39" ht="15" customHeight="1" x14ac:dyDescent="0.25">
      <c r="B324" s="321"/>
      <c r="C324" s="322"/>
      <c r="D324" s="323"/>
      <c r="E324" s="321"/>
      <c r="F324" s="321"/>
      <c r="G324" s="321"/>
      <c r="H324" s="321"/>
      <c r="I324" s="321"/>
      <c r="J324" s="321"/>
      <c r="K324" s="321"/>
      <c r="L324" s="321"/>
      <c r="M324" s="321"/>
      <c r="N324" s="323"/>
      <c r="O324" s="321"/>
      <c r="P324" s="321"/>
      <c r="Q324" s="321"/>
      <c r="R324" s="321"/>
      <c r="S324" s="321"/>
      <c r="T324" s="321"/>
      <c r="U324" s="322"/>
      <c r="V324" s="321"/>
      <c r="W324" s="321"/>
      <c r="X324" s="321"/>
      <c r="Y324" s="321"/>
      <c r="Z324" s="321"/>
      <c r="AA324" s="321"/>
      <c r="AB324" s="324"/>
      <c r="AC324" s="324"/>
      <c r="AD324" s="321"/>
      <c r="AE324" s="325"/>
      <c r="AF324" s="323"/>
      <c r="AG324" s="321"/>
      <c r="AH324" s="321"/>
      <c r="AI324" s="321"/>
      <c r="AJ324" s="321"/>
      <c r="AK324" s="321"/>
      <c r="AL324" s="321"/>
      <c r="AM324" s="148"/>
    </row>
    <row r="325" spans="2:39" ht="15" customHeight="1" x14ac:dyDescent="0.25">
      <c r="B325" s="321"/>
      <c r="C325" s="322"/>
      <c r="D325" s="323"/>
      <c r="E325" s="321"/>
      <c r="F325" s="321"/>
      <c r="G325" s="321"/>
      <c r="H325" s="321"/>
      <c r="I325" s="321"/>
      <c r="J325" s="321"/>
      <c r="K325" s="321"/>
      <c r="L325" s="321"/>
      <c r="M325" s="321"/>
      <c r="N325" s="323"/>
      <c r="O325" s="321"/>
      <c r="P325" s="321"/>
      <c r="Q325" s="321"/>
      <c r="R325" s="321"/>
      <c r="S325" s="321"/>
      <c r="T325" s="321"/>
      <c r="U325" s="322"/>
      <c r="V325" s="321"/>
      <c r="W325" s="321"/>
      <c r="X325" s="321"/>
      <c r="Y325" s="321"/>
      <c r="Z325" s="321"/>
      <c r="AA325" s="321"/>
      <c r="AB325" s="324"/>
      <c r="AC325" s="324"/>
      <c r="AD325" s="321"/>
      <c r="AE325" s="325"/>
      <c r="AF325" s="323"/>
      <c r="AG325" s="321"/>
      <c r="AH325" s="321"/>
      <c r="AI325" s="321"/>
      <c r="AJ325" s="321"/>
      <c r="AK325" s="321"/>
      <c r="AL325" s="321"/>
      <c r="AM325" s="148"/>
    </row>
    <row r="326" spans="2:39" ht="15" customHeight="1" x14ac:dyDescent="0.25">
      <c r="B326" s="321"/>
      <c r="C326" s="322"/>
      <c r="D326" s="323"/>
      <c r="E326" s="321"/>
      <c r="F326" s="321"/>
      <c r="G326" s="321"/>
      <c r="H326" s="321"/>
      <c r="I326" s="321"/>
      <c r="J326" s="321"/>
      <c r="K326" s="321"/>
      <c r="L326" s="321"/>
      <c r="M326" s="321"/>
      <c r="N326" s="323"/>
      <c r="O326" s="321"/>
      <c r="P326" s="321"/>
      <c r="Q326" s="321"/>
      <c r="R326" s="321"/>
      <c r="S326" s="321"/>
      <c r="T326" s="321"/>
      <c r="U326" s="322"/>
      <c r="V326" s="321"/>
      <c r="W326" s="321"/>
      <c r="X326" s="321"/>
      <c r="Y326" s="321"/>
      <c r="Z326" s="321"/>
      <c r="AA326" s="321"/>
      <c r="AB326" s="324"/>
      <c r="AC326" s="324"/>
      <c r="AD326" s="321"/>
      <c r="AE326" s="325"/>
      <c r="AF326" s="323"/>
      <c r="AG326" s="321"/>
      <c r="AH326" s="321"/>
      <c r="AI326" s="321"/>
      <c r="AJ326" s="321"/>
      <c r="AK326" s="321"/>
      <c r="AL326" s="321"/>
      <c r="AM326" s="148"/>
    </row>
    <row r="327" spans="2:39" ht="15" customHeight="1" x14ac:dyDescent="0.25">
      <c r="B327" s="321"/>
      <c r="C327" s="322"/>
      <c r="D327" s="323"/>
      <c r="E327" s="321"/>
      <c r="F327" s="321"/>
      <c r="G327" s="321"/>
      <c r="H327" s="321"/>
      <c r="I327" s="321"/>
      <c r="J327" s="321"/>
      <c r="K327" s="321"/>
      <c r="L327" s="321"/>
      <c r="M327" s="321"/>
      <c r="N327" s="323"/>
      <c r="O327" s="321"/>
      <c r="P327" s="321"/>
      <c r="Q327" s="321"/>
      <c r="R327" s="321"/>
      <c r="S327" s="321"/>
      <c r="T327" s="321"/>
      <c r="U327" s="322"/>
      <c r="V327" s="321"/>
      <c r="W327" s="321"/>
      <c r="X327" s="321"/>
      <c r="Y327" s="321"/>
      <c r="Z327" s="321"/>
      <c r="AA327" s="321"/>
      <c r="AB327" s="324"/>
      <c r="AC327" s="324"/>
      <c r="AD327" s="321"/>
      <c r="AE327" s="325"/>
      <c r="AF327" s="323"/>
      <c r="AG327" s="321"/>
      <c r="AH327" s="321"/>
      <c r="AI327" s="321"/>
      <c r="AJ327" s="321"/>
      <c r="AK327" s="321"/>
      <c r="AL327" s="321"/>
      <c r="AM327" s="148"/>
    </row>
    <row r="328" spans="2:39" ht="15" customHeight="1" x14ac:dyDescent="0.25">
      <c r="B328" s="321"/>
      <c r="C328" s="322"/>
      <c r="D328" s="323"/>
      <c r="E328" s="321"/>
      <c r="F328" s="321"/>
      <c r="G328" s="321"/>
      <c r="H328" s="321"/>
      <c r="I328" s="321"/>
      <c r="J328" s="321"/>
      <c r="K328" s="321"/>
      <c r="L328" s="321"/>
      <c r="M328" s="321"/>
      <c r="N328" s="323"/>
      <c r="O328" s="321"/>
      <c r="P328" s="321"/>
      <c r="Q328" s="321"/>
      <c r="R328" s="321"/>
      <c r="S328" s="321"/>
      <c r="T328" s="321"/>
      <c r="U328" s="322"/>
      <c r="V328" s="321"/>
      <c r="W328" s="321"/>
      <c r="X328" s="321"/>
      <c r="Y328" s="321"/>
      <c r="Z328" s="321"/>
      <c r="AA328" s="321"/>
      <c r="AB328" s="324"/>
      <c r="AC328" s="324"/>
      <c r="AD328" s="321"/>
      <c r="AE328" s="325"/>
      <c r="AF328" s="323"/>
      <c r="AG328" s="321"/>
      <c r="AH328" s="321"/>
      <c r="AI328" s="321"/>
      <c r="AJ328" s="321"/>
      <c r="AK328" s="321"/>
      <c r="AL328" s="321"/>
      <c r="AM328" s="148"/>
    </row>
    <row r="329" spans="2:39" ht="15" customHeight="1" x14ac:dyDescent="0.25">
      <c r="B329" s="321"/>
      <c r="C329" s="322"/>
      <c r="D329" s="323"/>
      <c r="E329" s="321"/>
      <c r="F329" s="321"/>
      <c r="G329" s="321"/>
      <c r="H329" s="321"/>
      <c r="I329" s="321"/>
      <c r="J329" s="321"/>
      <c r="K329" s="321"/>
      <c r="L329" s="321"/>
      <c r="M329" s="321"/>
      <c r="N329" s="323"/>
      <c r="O329" s="321"/>
      <c r="P329" s="321"/>
      <c r="Q329" s="321"/>
      <c r="R329" s="321"/>
      <c r="S329" s="321"/>
      <c r="T329" s="321"/>
      <c r="U329" s="322"/>
      <c r="V329" s="321"/>
      <c r="W329" s="321"/>
      <c r="X329" s="321"/>
      <c r="Y329" s="321"/>
      <c r="Z329" s="321"/>
      <c r="AA329" s="321"/>
      <c r="AB329" s="324"/>
      <c r="AC329" s="324"/>
      <c r="AD329" s="321"/>
      <c r="AE329" s="325"/>
      <c r="AF329" s="323"/>
      <c r="AG329" s="321"/>
      <c r="AH329" s="321"/>
      <c r="AI329" s="321"/>
      <c r="AJ329" s="321"/>
      <c r="AK329" s="321"/>
      <c r="AL329" s="321"/>
      <c r="AM329" s="148"/>
    </row>
    <row r="330" spans="2:39" ht="15" customHeight="1" x14ac:dyDescent="0.25">
      <c r="B330" s="321"/>
      <c r="C330" s="322"/>
      <c r="D330" s="323"/>
      <c r="E330" s="321"/>
      <c r="F330" s="321"/>
      <c r="G330" s="321"/>
      <c r="H330" s="321"/>
      <c r="I330" s="321"/>
      <c r="J330" s="321"/>
      <c r="K330" s="321"/>
      <c r="L330" s="321"/>
      <c r="M330" s="321"/>
      <c r="N330" s="323"/>
      <c r="O330" s="321"/>
      <c r="P330" s="321"/>
      <c r="Q330" s="321"/>
      <c r="R330" s="321"/>
      <c r="S330" s="321"/>
      <c r="T330" s="321"/>
      <c r="U330" s="322"/>
      <c r="V330" s="321"/>
      <c r="W330" s="321"/>
      <c r="X330" s="321"/>
      <c r="Y330" s="321"/>
      <c r="Z330" s="321"/>
      <c r="AA330" s="321"/>
      <c r="AB330" s="324"/>
      <c r="AC330" s="324"/>
      <c r="AD330" s="321"/>
      <c r="AE330" s="325"/>
      <c r="AF330" s="323"/>
      <c r="AG330" s="321"/>
      <c r="AH330" s="321"/>
      <c r="AI330" s="321"/>
      <c r="AJ330" s="321"/>
      <c r="AK330" s="321"/>
      <c r="AL330" s="321"/>
      <c r="AM330" s="148"/>
    </row>
    <row r="331" spans="2:39" ht="15" customHeight="1" x14ac:dyDescent="0.25">
      <c r="B331" s="321"/>
      <c r="C331" s="322"/>
      <c r="D331" s="323"/>
      <c r="E331" s="321"/>
      <c r="F331" s="321"/>
      <c r="G331" s="321"/>
      <c r="H331" s="321"/>
      <c r="I331" s="321"/>
      <c r="J331" s="321"/>
      <c r="K331" s="321"/>
      <c r="L331" s="321"/>
      <c r="M331" s="321"/>
      <c r="N331" s="323"/>
      <c r="O331" s="321"/>
      <c r="P331" s="321"/>
      <c r="Q331" s="321"/>
      <c r="R331" s="321"/>
      <c r="S331" s="321"/>
      <c r="T331" s="321"/>
      <c r="U331" s="322"/>
      <c r="V331" s="321"/>
      <c r="W331" s="321"/>
      <c r="X331" s="321"/>
      <c r="Y331" s="321"/>
      <c r="Z331" s="321"/>
      <c r="AA331" s="321"/>
      <c r="AB331" s="324"/>
      <c r="AC331" s="324"/>
      <c r="AD331" s="321"/>
      <c r="AE331" s="325"/>
      <c r="AF331" s="323"/>
      <c r="AG331" s="321"/>
      <c r="AH331" s="321"/>
      <c r="AI331" s="321"/>
      <c r="AJ331" s="321"/>
      <c r="AK331" s="321"/>
      <c r="AL331" s="321"/>
      <c r="AM331" s="148"/>
    </row>
    <row r="332" spans="2:39" ht="15" customHeight="1" x14ac:dyDescent="0.25">
      <c r="B332" s="321"/>
      <c r="C332" s="322"/>
      <c r="D332" s="323"/>
      <c r="E332" s="321"/>
      <c r="F332" s="321"/>
      <c r="G332" s="321"/>
      <c r="H332" s="321"/>
      <c r="I332" s="321"/>
      <c r="J332" s="321"/>
      <c r="K332" s="321"/>
      <c r="L332" s="321"/>
      <c r="M332" s="321"/>
      <c r="N332" s="323"/>
      <c r="O332" s="321"/>
      <c r="P332" s="321"/>
      <c r="Q332" s="321"/>
      <c r="R332" s="321"/>
      <c r="S332" s="321"/>
      <c r="T332" s="321"/>
      <c r="U332" s="322"/>
      <c r="V332" s="321"/>
      <c r="W332" s="321"/>
      <c r="X332" s="321"/>
      <c r="Y332" s="321"/>
      <c r="Z332" s="321"/>
      <c r="AA332" s="321"/>
      <c r="AB332" s="324"/>
      <c r="AC332" s="324"/>
      <c r="AD332" s="321"/>
      <c r="AE332" s="325"/>
      <c r="AF332" s="323"/>
      <c r="AG332" s="321"/>
      <c r="AH332" s="321"/>
      <c r="AI332" s="321"/>
      <c r="AJ332" s="321"/>
      <c r="AK332" s="321"/>
      <c r="AL332" s="321"/>
      <c r="AM332" s="148"/>
    </row>
    <row r="333" spans="2:39" ht="15" customHeight="1" x14ac:dyDescent="0.25">
      <c r="B333" s="321"/>
      <c r="C333" s="322"/>
      <c r="D333" s="323"/>
      <c r="E333" s="321"/>
      <c r="F333" s="321"/>
      <c r="G333" s="321"/>
      <c r="H333" s="321"/>
      <c r="I333" s="321"/>
      <c r="J333" s="321"/>
      <c r="K333" s="321"/>
      <c r="L333" s="321"/>
      <c r="M333" s="321"/>
      <c r="N333" s="323"/>
      <c r="O333" s="321"/>
      <c r="P333" s="321"/>
      <c r="Q333" s="321"/>
      <c r="R333" s="321"/>
      <c r="S333" s="321"/>
      <c r="T333" s="321"/>
      <c r="U333" s="322"/>
      <c r="V333" s="321"/>
      <c r="W333" s="321"/>
      <c r="X333" s="321"/>
      <c r="Y333" s="321"/>
      <c r="Z333" s="321"/>
      <c r="AA333" s="321"/>
      <c r="AB333" s="324"/>
      <c r="AC333" s="324"/>
      <c r="AD333" s="321"/>
      <c r="AE333" s="325"/>
      <c r="AF333" s="323"/>
      <c r="AG333" s="321"/>
      <c r="AH333" s="321"/>
      <c r="AI333" s="321"/>
      <c r="AJ333" s="321"/>
      <c r="AK333" s="321"/>
      <c r="AL333" s="321"/>
      <c r="AM333" s="148"/>
    </row>
    <row r="334" spans="2:39" ht="15" customHeight="1" x14ac:dyDescent="0.25">
      <c r="B334" s="321"/>
      <c r="C334" s="322"/>
      <c r="D334" s="323"/>
      <c r="E334" s="321"/>
      <c r="F334" s="321"/>
      <c r="G334" s="321"/>
      <c r="H334" s="321"/>
      <c r="I334" s="321"/>
      <c r="J334" s="321"/>
      <c r="K334" s="321"/>
      <c r="L334" s="321"/>
      <c r="M334" s="321"/>
      <c r="N334" s="323"/>
      <c r="O334" s="321"/>
      <c r="P334" s="321"/>
      <c r="Q334" s="321"/>
      <c r="R334" s="321"/>
      <c r="S334" s="321"/>
      <c r="T334" s="321"/>
      <c r="U334" s="322"/>
      <c r="V334" s="321"/>
      <c r="W334" s="321"/>
      <c r="X334" s="321"/>
      <c r="Y334" s="321"/>
      <c r="Z334" s="321"/>
      <c r="AA334" s="321"/>
      <c r="AB334" s="324"/>
      <c r="AC334" s="324"/>
      <c r="AD334" s="321"/>
      <c r="AE334" s="325"/>
      <c r="AF334" s="323"/>
      <c r="AG334" s="321"/>
      <c r="AH334" s="321"/>
      <c r="AI334" s="321"/>
      <c r="AJ334" s="321"/>
      <c r="AK334" s="321"/>
      <c r="AL334" s="321"/>
      <c r="AM334" s="148"/>
    </row>
    <row r="335" spans="2:39" ht="15" customHeight="1" x14ac:dyDescent="0.25">
      <c r="B335" s="321"/>
      <c r="C335" s="322"/>
      <c r="D335" s="323"/>
      <c r="E335" s="321"/>
      <c r="F335" s="321"/>
      <c r="G335" s="321"/>
      <c r="H335" s="321"/>
      <c r="I335" s="321"/>
      <c r="J335" s="321"/>
      <c r="K335" s="321"/>
      <c r="L335" s="321"/>
      <c r="M335" s="321"/>
      <c r="N335" s="323"/>
      <c r="O335" s="321"/>
      <c r="P335" s="321"/>
      <c r="Q335" s="321"/>
      <c r="R335" s="321"/>
      <c r="S335" s="321"/>
      <c r="T335" s="321"/>
      <c r="U335" s="322"/>
      <c r="V335" s="321"/>
      <c r="W335" s="321"/>
      <c r="X335" s="321"/>
      <c r="Y335" s="321"/>
      <c r="Z335" s="321"/>
      <c r="AA335" s="321"/>
      <c r="AB335" s="324"/>
      <c r="AC335" s="324"/>
      <c r="AD335" s="321"/>
      <c r="AE335" s="325"/>
      <c r="AF335" s="323"/>
      <c r="AG335" s="321"/>
      <c r="AH335" s="321"/>
      <c r="AI335" s="321"/>
      <c r="AJ335" s="321"/>
      <c r="AK335" s="321"/>
      <c r="AL335" s="321"/>
      <c r="AM335" s="148"/>
    </row>
    <row r="336" spans="2:39" ht="15" customHeight="1" x14ac:dyDescent="0.25">
      <c r="B336" s="321"/>
      <c r="C336" s="322"/>
      <c r="D336" s="323"/>
      <c r="E336" s="321"/>
      <c r="F336" s="321"/>
      <c r="G336" s="321"/>
      <c r="H336" s="321"/>
      <c r="I336" s="321"/>
      <c r="J336" s="321"/>
      <c r="K336" s="321"/>
      <c r="L336" s="321"/>
      <c r="M336" s="321"/>
      <c r="N336" s="323"/>
      <c r="O336" s="321"/>
      <c r="P336" s="321"/>
      <c r="Q336" s="321"/>
      <c r="R336" s="321"/>
      <c r="S336" s="321"/>
      <c r="T336" s="321"/>
      <c r="U336" s="322"/>
      <c r="V336" s="321"/>
      <c r="W336" s="321"/>
      <c r="X336" s="321"/>
      <c r="Y336" s="321"/>
      <c r="Z336" s="321"/>
      <c r="AA336" s="321"/>
      <c r="AB336" s="324"/>
      <c r="AC336" s="324"/>
      <c r="AD336" s="321"/>
      <c r="AE336" s="325"/>
      <c r="AF336" s="323"/>
      <c r="AG336" s="321"/>
      <c r="AH336" s="321"/>
      <c r="AI336" s="321"/>
      <c r="AJ336" s="321"/>
      <c r="AK336" s="321"/>
      <c r="AL336" s="321"/>
      <c r="AM336" s="148"/>
    </row>
    <row r="337" spans="2:39" ht="15" customHeight="1" x14ac:dyDescent="0.25">
      <c r="B337" s="321"/>
      <c r="C337" s="322"/>
      <c r="D337" s="323"/>
      <c r="E337" s="321"/>
      <c r="F337" s="321"/>
      <c r="G337" s="321"/>
      <c r="H337" s="321"/>
      <c r="I337" s="321"/>
      <c r="J337" s="321"/>
      <c r="K337" s="321"/>
      <c r="L337" s="321"/>
      <c r="M337" s="321"/>
      <c r="N337" s="323"/>
      <c r="O337" s="321"/>
      <c r="P337" s="321"/>
      <c r="Q337" s="321"/>
      <c r="R337" s="321"/>
      <c r="S337" s="321"/>
      <c r="T337" s="321"/>
      <c r="U337" s="322"/>
      <c r="V337" s="321"/>
      <c r="W337" s="321"/>
      <c r="X337" s="321"/>
      <c r="Y337" s="321"/>
      <c r="Z337" s="321"/>
      <c r="AA337" s="321"/>
      <c r="AB337" s="324"/>
      <c r="AC337" s="324"/>
      <c r="AD337" s="321"/>
      <c r="AE337" s="325"/>
      <c r="AF337" s="323"/>
      <c r="AG337" s="321"/>
      <c r="AH337" s="321"/>
      <c r="AI337" s="321"/>
      <c r="AJ337" s="321"/>
      <c r="AK337" s="321"/>
      <c r="AL337" s="321"/>
      <c r="AM337" s="148"/>
    </row>
    <row r="338" spans="2:39" ht="15" customHeight="1" x14ac:dyDescent="0.25">
      <c r="B338" s="321"/>
      <c r="C338" s="322"/>
      <c r="D338" s="323"/>
      <c r="E338" s="321"/>
      <c r="F338" s="321"/>
      <c r="G338" s="321"/>
      <c r="H338" s="321"/>
      <c r="I338" s="321"/>
      <c r="J338" s="321"/>
      <c r="K338" s="321"/>
      <c r="L338" s="321"/>
      <c r="M338" s="321"/>
      <c r="N338" s="323"/>
      <c r="O338" s="321"/>
      <c r="P338" s="321"/>
      <c r="Q338" s="321"/>
      <c r="R338" s="321"/>
      <c r="S338" s="321"/>
      <c r="T338" s="321"/>
      <c r="U338" s="322"/>
      <c r="V338" s="321"/>
      <c r="W338" s="321"/>
      <c r="X338" s="321"/>
      <c r="Y338" s="321"/>
      <c r="Z338" s="321"/>
      <c r="AA338" s="321"/>
      <c r="AB338" s="324"/>
      <c r="AC338" s="324"/>
      <c r="AD338" s="321"/>
      <c r="AE338" s="325"/>
      <c r="AF338" s="323"/>
      <c r="AG338" s="321"/>
      <c r="AH338" s="321"/>
      <c r="AI338" s="321"/>
      <c r="AJ338" s="321"/>
      <c r="AK338" s="321"/>
      <c r="AL338" s="321"/>
      <c r="AM338" s="148"/>
    </row>
    <row r="339" spans="2:39" ht="15" customHeight="1" x14ac:dyDescent="0.25">
      <c r="B339" s="321"/>
      <c r="C339" s="322"/>
      <c r="D339" s="323"/>
      <c r="E339" s="321"/>
      <c r="F339" s="321"/>
      <c r="G339" s="321"/>
      <c r="H339" s="321"/>
      <c r="I339" s="321"/>
      <c r="J339" s="321"/>
      <c r="K339" s="321"/>
      <c r="L339" s="321"/>
      <c r="M339" s="321"/>
      <c r="N339" s="323"/>
      <c r="O339" s="321"/>
      <c r="P339" s="321"/>
      <c r="Q339" s="321"/>
      <c r="R339" s="321"/>
      <c r="S339" s="321"/>
      <c r="T339" s="321"/>
      <c r="U339" s="322"/>
      <c r="V339" s="321"/>
      <c r="W339" s="321"/>
      <c r="X339" s="321"/>
      <c r="Y339" s="321"/>
      <c r="Z339" s="321"/>
      <c r="AA339" s="321"/>
      <c r="AB339" s="324"/>
      <c r="AC339" s="324"/>
      <c r="AD339" s="321"/>
      <c r="AE339" s="325"/>
      <c r="AF339" s="323"/>
      <c r="AG339" s="321"/>
      <c r="AH339" s="321"/>
      <c r="AI339" s="321"/>
      <c r="AJ339" s="321"/>
      <c r="AK339" s="321"/>
      <c r="AL339" s="321"/>
      <c r="AM339" s="148"/>
    </row>
    <row r="340" spans="2:39" ht="15" customHeight="1" x14ac:dyDescent="0.25">
      <c r="B340" s="321"/>
      <c r="C340" s="322"/>
      <c r="D340" s="323"/>
      <c r="E340" s="321"/>
      <c r="F340" s="321"/>
      <c r="G340" s="321"/>
      <c r="H340" s="321"/>
      <c r="I340" s="321"/>
      <c r="J340" s="321"/>
      <c r="K340" s="321"/>
      <c r="L340" s="321"/>
      <c r="M340" s="321"/>
      <c r="N340" s="323"/>
      <c r="O340" s="321"/>
      <c r="P340" s="321"/>
      <c r="Q340" s="321"/>
      <c r="R340" s="321"/>
      <c r="S340" s="321"/>
      <c r="T340" s="321"/>
      <c r="U340" s="322"/>
      <c r="V340" s="321"/>
      <c r="W340" s="321"/>
      <c r="X340" s="321"/>
      <c r="Y340" s="321"/>
      <c r="Z340" s="321"/>
      <c r="AA340" s="321"/>
      <c r="AB340" s="324"/>
      <c r="AC340" s="324"/>
      <c r="AD340" s="321"/>
      <c r="AE340" s="325"/>
      <c r="AF340" s="323"/>
      <c r="AG340" s="321"/>
      <c r="AH340" s="321"/>
      <c r="AI340" s="321"/>
      <c r="AJ340" s="321"/>
      <c r="AK340" s="321"/>
      <c r="AL340" s="321"/>
      <c r="AM340" s="148"/>
    </row>
    <row r="341" spans="2:39" ht="15" customHeight="1" x14ac:dyDescent="0.25">
      <c r="B341" s="321"/>
      <c r="C341" s="322"/>
      <c r="D341" s="323"/>
      <c r="E341" s="321"/>
      <c r="F341" s="321"/>
      <c r="G341" s="321"/>
      <c r="H341" s="321"/>
      <c r="I341" s="321"/>
      <c r="J341" s="321"/>
      <c r="K341" s="321"/>
      <c r="L341" s="321"/>
      <c r="M341" s="321"/>
      <c r="N341" s="323"/>
      <c r="O341" s="321"/>
      <c r="P341" s="321"/>
      <c r="Q341" s="321"/>
      <c r="R341" s="321"/>
      <c r="S341" s="321"/>
      <c r="T341" s="321"/>
      <c r="U341" s="322"/>
      <c r="V341" s="321"/>
      <c r="W341" s="321"/>
      <c r="X341" s="321"/>
      <c r="Y341" s="321"/>
      <c r="Z341" s="321"/>
      <c r="AA341" s="321"/>
      <c r="AB341" s="324"/>
      <c r="AC341" s="324"/>
      <c r="AD341" s="321"/>
      <c r="AE341" s="325"/>
      <c r="AF341" s="323"/>
      <c r="AG341" s="321"/>
      <c r="AH341" s="321"/>
      <c r="AI341" s="321"/>
      <c r="AJ341" s="321"/>
      <c r="AK341" s="321"/>
      <c r="AL341" s="321"/>
      <c r="AM341" s="148"/>
    </row>
    <row r="342" spans="2:39" ht="15" customHeight="1" x14ac:dyDescent="0.25">
      <c r="B342" s="321"/>
      <c r="C342" s="322"/>
      <c r="D342" s="323"/>
      <c r="E342" s="321"/>
      <c r="F342" s="321"/>
      <c r="G342" s="321"/>
      <c r="H342" s="321"/>
      <c r="I342" s="321"/>
      <c r="J342" s="321"/>
      <c r="K342" s="321"/>
      <c r="L342" s="321"/>
      <c r="M342" s="321"/>
      <c r="N342" s="323"/>
      <c r="O342" s="321"/>
      <c r="P342" s="321"/>
      <c r="Q342" s="321"/>
      <c r="R342" s="321"/>
      <c r="S342" s="321"/>
      <c r="T342" s="321"/>
      <c r="U342" s="322"/>
      <c r="V342" s="321"/>
      <c r="W342" s="321"/>
      <c r="X342" s="321"/>
      <c r="Y342" s="321"/>
      <c r="Z342" s="321"/>
      <c r="AA342" s="321"/>
      <c r="AB342" s="324"/>
      <c r="AC342" s="324"/>
      <c r="AD342" s="321"/>
      <c r="AE342" s="325"/>
      <c r="AF342" s="323"/>
      <c r="AG342" s="321"/>
      <c r="AH342" s="321"/>
      <c r="AI342" s="321"/>
      <c r="AJ342" s="321"/>
      <c r="AK342" s="321"/>
      <c r="AL342" s="321"/>
      <c r="AM342" s="148"/>
    </row>
    <row r="343" spans="2:39" ht="15" customHeight="1" x14ac:dyDescent="0.25">
      <c r="B343" s="321"/>
      <c r="C343" s="322"/>
      <c r="D343" s="323"/>
      <c r="E343" s="321"/>
      <c r="F343" s="321"/>
      <c r="G343" s="321"/>
      <c r="H343" s="321"/>
      <c r="I343" s="321"/>
      <c r="J343" s="321"/>
      <c r="K343" s="321"/>
      <c r="L343" s="321"/>
      <c r="M343" s="321"/>
      <c r="N343" s="323"/>
      <c r="O343" s="321"/>
      <c r="P343" s="321"/>
      <c r="Q343" s="321"/>
      <c r="R343" s="321"/>
      <c r="S343" s="321"/>
      <c r="T343" s="321"/>
      <c r="U343" s="322"/>
      <c r="V343" s="321"/>
      <c r="W343" s="321"/>
      <c r="X343" s="321"/>
      <c r="Y343" s="321"/>
      <c r="Z343" s="321"/>
      <c r="AA343" s="321"/>
      <c r="AB343" s="324"/>
      <c r="AC343" s="324"/>
      <c r="AD343" s="321"/>
      <c r="AE343" s="325"/>
      <c r="AF343" s="323"/>
      <c r="AG343" s="321"/>
      <c r="AH343" s="321"/>
      <c r="AI343" s="321"/>
      <c r="AJ343" s="321"/>
      <c r="AK343" s="321"/>
      <c r="AL343" s="321"/>
      <c r="AM343" s="148"/>
    </row>
    <row r="344" spans="2:39" ht="15" customHeight="1" x14ac:dyDescent="0.25">
      <c r="B344" s="321"/>
      <c r="C344" s="322"/>
      <c r="D344" s="323"/>
      <c r="E344" s="321"/>
      <c r="F344" s="321"/>
      <c r="G344" s="321"/>
      <c r="H344" s="321"/>
      <c r="I344" s="321"/>
      <c r="J344" s="321"/>
      <c r="K344" s="321"/>
      <c r="L344" s="321"/>
      <c r="M344" s="321"/>
      <c r="N344" s="323"/>
      <c r="O344" s="321"/>
      <c r="P344" s="321"/>
      <c r="Q344" s="321"/>
      <c r="R344" s="321"/>
      <c r="S344" s="321"/>
      <c r="T344" s="321"/>
      <c r="U344" s="322"/>
      <c r="V344" s="321"/>
      <c r="W344" s="321"/>
      <c r="X344" s="321"/>
      <c r="Y344" s="321"/>
      <c r="Z344" s="321"/>
      <c r="AA344" s="321"/>
      <c r="AB344" s="324"/>
      <c r="AC344" s="324"/>
      <c r="AD344" s="321"/>
      <c r="AE344" s="325"/>
      <c r="AF344" s="323"/>
      <c r="AG344" s="321"/>
      <c r="AH344" s="321"/>
      <c r="AI344" s="321"/>
      <c r="AJ344" s="321"/>
      <c r="AK344" s="321"/>
      <c r="AL344" s="321"/>
      <c r="AM344" s="148"/>
    </row>
    <row r="345" spans="2:39" ht="15" customHeight="1" x14ac:dyDescent="0.25">
      <c r="B345" s="321"/>
      <c r="C345" s="322"/>
      <c r="D345" s="323"/>
      <c r="E345" s="321"/>
      <c r="F345" s="321"/>
      <c r="G345" s="321"/>
      <c r="H345" s="321"/>
      <c r="I345" s="321"/>
      <c r="J345" s="321"/>
      <c r="K345" s="321"/>
      <c r="L345" s="321"/>
      <c r="M345" s="321"/>
      <c r="N345" s="323"/>
      <c r="O345" s="321"/>
      <c r="P345" s="321"/>
      <c r="Q345" s="321"/>
      <c r="R345" s="321"/>
      <c r="S345" s="321"/>
      <c r="T345" s="321"/>
      <c r="U345" s="322"/>
      <c r="V345" s="321"/>
      <c r="W345" s="321"/>
      <c r="X345" s="321"/>
      <c r="Y345" s="321"/>
      <c r="Z345" s="321"/>
      <c r="AA345" s="321"/>
      <c r="AB345" s="324"/>
      <c r="AC345" s="324"/>
      <c r="AD345" s="321"/>
      <c r="AE345" s="325"/>
      <c r="AF345" s="323"/>
      <c r="AG345" s="321"/>
      <c r="AH345" s="321"/>
      <c r="AI345" s="321"/>
      <c r="AJ345" s="321"/>
      <c r="AK345" s="321"/>
      <c r="AL345" s="321"/>
      <c r="AM345" s="148"/>
    </row>
    <row r="346" spans="2:39" ht="15" customHeight="1" x14ac:dyDescent="0.25">
      <c r="B346" s="321"/>
      <c r="C346" s="322"/>
      <c r="D346" s="323"/>
      <c r="E346" s="321"/>
      <c r="F346" s="321"/>
      <c r="G346" s="321"/>
      <c r="H346" s="321"/>
      <c r="I346" s="321"/>
      <c r="J346" s="321"/>
      <c r="K346" s="321"/>
      <c r="L346" s="321"/>
      <c r="M346" s="321"/>
      <c r="N346" s="323"/>
      <c r="O346" s="321"/>
      <c r="P346" s="321"/>
      <c r="Q346" s="321"/>
      <c r="R346" s="321"/>
      <c r="S346" s="321"/>
      <c r="T346" s="321"/>
      <c r="U346" s="322"/>
      <c r="V346" s="321"/>
      <c r="W346" s="321"/>
      <c r="X346" s="321"/>
      <c r="Y346" s="321"/>
      <c r="Z346" s="321"/>
      <c r="AA346" s="321"/>
      <c r="AB346" s="324"/>
      <c r="AC346" s="324"/>
      <c r="AD346" s="321"/>
      <c r="AE346" s="325"/>
      <c r="AF346" s="323"/>
      <c r="AG346" s="321"/>
      <c r="AH346" s="321"/>
      <c r="AI346" s="321"/>
      <c r="AJ346" s="321"/>
      <c r="AK346" s="321"/>
      <c r="AL346" s="321"/>
      <c r="AM346" s="148"/>
    </row>
    <row r="347" spans="2:39" ht="15" customHeight="1" x14ac:dyDescent="0.25">
      <c r="B347" s="321"/>
      <c r="C347" s="322"/>
      <c r="D347" s="323"/>
      <c r="E347" s="321"/>
      <c r="F347" s="321"/>
      <c r="G347" s="321"/>
      <c r="H347" s="321"/>
      <c r="I347" s="321"/>
      <c r="J347" s="321"/>
      <c r="K347" s="321"/>
      <c r="L347" s="321"/>
      <c r="M347" s="321"/>
      <c r="N347" s="323"/>
      <c r="O347" s="321"/>
      <c r="P347" s="321"/>
      <c r="Q347" s="321"/>
      <c r="R347" s="321"/>
      <c r="S347" s="321"/>
      <c r="T347" s="321"/>
      <c r="U347" s="322"/>
      <c r="V347" s="321"/>
      <c r="W347" s="321"/>
      <c r="X347" s="321"/>
      <c r="Y347" s="321"/>
      <c r="Z347" s="321"/>
      <c r="AA347" s="321"/>
      <c r="AB347" s="324"/>
      <c r="AC347" s="324"/>
      <c r="AD347" s="321"/>
      <c r="AE347" s="325"/>
      <c r="AF347" s="323"/>
      <c r="AG347" s="321"/>
      <c r="AH347" s="321"/>
      <c r="AI347" s="321"/>
      <c r="AJ347" s="321"/>
      <c r="AK347" s="321"/>
      <c r="AL347" s="321"/>
      <c r="AM347" s="148"/>
    </row>
    <row r="348" spans="2:39" ht="15" customHeight="1" x14ac:dyDescent="0.25">
      <c r="B348" s="321"/>
      <c r="C348" s="322"/>
      <c r="D348" s="323"/>
      <c r="E348" s="321"/>
      <c r="F348" s="321"/>
      <c r="G348" s="321"/>
      <c r="H348" s="321"/>
      <c r="I348" s="321"/>
      <c r="J348" s="321"/>
      <c r="K348" s="321"/>
      <c r="L348" s="321"/>
      <c r="M348" s="321"/>
      <c r="N348" s="323"/>
      <c r="O348" s="321"/>
      <c r="P348" s="321"/>
      <c r="Q348" s="321"/>
      <c r="R348" s="321"/>
      <c r="S348" s="321"/>
      <c r="T348" s="321"/>
      <c r="U348" s="322"/>
      <c r="V348" s="321"/>
      <c r="W348" s="321"/>
      <c r="X348" s="321"/>
      <c r="Y348" s="321"/>
      <c r="Z348" s="321"/>
      <c r="AA348" s="321"/>
      <c r="AB348" s="324"/>
      <c r="AC348" s="324"/>
      <c r="AD348" s="321"/>
      <c r="AE348" s="325"/>
      <c r="AF348" s="323"/>
      <c r="AG348" s="321"/>
      <c r="AH348" s="321"/>
      <c r="AI348" s="321"/>
      <c r="AJ348" s="321"/>
      <c r="AK348" s="321"/>
      <c r="AL348" s="321"/>
      <c r="AM348" s="148"/>
    </row>
    <row r="349" spans="2:39" ht="15" customHeight="1" x14ac:dyDescent="0.25">
      <c r="B349" s="321"/>
      <c r="C349" s="322"/>
      <c r="D349" s="323"/>
      <c r="E349" s="321"/>
      <c r="F349" s="321"/>
      <c r="G349" s="321"/>
      <c r="H349" s="321"/>
      <c r="I349" s="321"/>
      <c r="J349" s="321"/>
      <c r="K349" s="321"/>
      <c r="L349" s="321"/>
      <c r="M349" s="321"/>
      <c r="N349" s="323"/>
      <c r="O349" s="321"/>
      <c r="P349" s="321"/>
      <c r="Q349" s="321"/>
      <c r="R349" s="321"/>
      <c r="S349" s="321"/>
      <c r="T349" s="321"/>
      <c r="U349" s="322"/>
      <c r="V349" s="321"/>
      <c r="W349" s="321"/>
      <c r="X349" s="321"/>
      <c r="Y349" s="321"/>
      <c r="Z349" s="321"/>
      <c r="AA349" s="321"/>
      <c r="AB349" s="324"/>
      <c r="AC349" s="324"/>
      <c r="AD349" s="321"/>
      <c r="AE349" s="325"/>
      <c r="AF349" s="323"/>
      <c r="AG349" s="321"/>
      <c r="AH349" s="321"/>
      <c r="AI349" s="321"/>
      <c r="AJ349" s="321"/>
      <c r="AK349" s="321"/>
      <c r="AL349" s="321"/>
      <c r="AM349" s="148"/>
    </row>
    <row r="350" spans="2:39" ht="15" customHeight="1" x14ac:dyDescent="0.25">
      <c r="B350" s="321"/>
      <c r="C350" s="322"/>
      <c r="D350" s="323"/>
      <c r="E350" s="321"/>
      <c r="F350" s="321"/>
      <c r="G350" s="321"/>
      <c r="H350" s="321"/>
      <c r="I350" s="321"/>
      <c r="J350" s="321"/>
      <c r="K350" s="321"/>
      <c r="L350" s="321"/>
      <c r="M350" s="321"/>
      <c r="N350" s="323"/>
      <c r="O350" s="321"/>
      <c r="P350" s="321"/>
      <c r="Q350" s="321"/>
      <c r="R350" s="321"/>
      <c r="S350" s="321"/>
      <c r="T350" s="321"/>
      <c r="U350" s="322"/>
      <c r="V350" s="321"/>
      <c r="W350" s="321"/>
      <c r="X350" s="321"/>
      <c r="Y350" s="321"/>
      <c r="Z350" s="321"/>
      <c r="AA350" s="321"/>
      <c r="AB350" s="324"/>
      <c r="AC350" s="324"/>
      <c r="AD350" s="321"/>
      <c r="AE350" s="325"/>
      <c r="AF350" s="323"/>
      <c r="AG350" s="321"/>
      <c r="AH350" s="321"/>
      <c r="AI350" s="321"/>
      <c r="AJ350" s="321"/>
      <c r="AK350" s="321"/>
      <c r="AL350" s="321"/>
      <c r="AM350" s="148"/>
    </row>
    <row r="351" spans="2:39" ht="15" customHeight="1" x14ac:dyDescent="0.25">
      <c r="B351" s="321"/>
      <c r="C351" s="322"/>
      <c r="D351" s="323"/>
      <c r="E351" s="321"/>
      <c r="F351" s="321"/>
      <c r="G351" s="321"/>
      <c r="H351" s="321"/>
      <c r="I351" s="321"/>
      <c r="J351" s="321"/>
      <c r="K351" s="321"/>
      <c r="L351" s="321"/>
      <c r="M351" s="321"/>
      <c r="N351" s="323"/>
      <c r="O351" s="321"/>
      <c r="P351" s="321"/>
      <c r="Q351" s="321"/>
      <c r="R351" s="321"/>
      <c r="S351" s="321"/>
      <c r="T351" s="321"/>
      <c r="U351" s="322"/>
      <c r="V351" s="321"/>
      <c r="W351" s="321"/>
      <c r="X351" s="321"/>
      <c r="Y351" s="321"/>
      <c r="Z351" s="321"/>
      <c r="AA351" s="321"/>
      <c r="AB351" s="324"/>
      <c r="AC351" s="324"/>
      <c r="AD351" s="321"/>
      <c r="AE351" s="325"/>
      <c r="AF351" s="323"/>
      <c r="AG351" s="321"/>
      <c r="AH351" s="321"/>
      <c r="AI351" s="321"/>
      <c r="AJ351" s="321"/>
      <c r="AK351" s="321"/>
      <c r="AL351" s="321"/>
      <c r="AM351" s="148"/>
    </row>
    <row r="352" spans="2:39" ht="15" customHeight="1" x14ac:dyDescent="0.25">
      <c r="B352" s="321"/>
      <c r="C352" s="322"/>
      <c r="D352" s="323"/>
      <c r="E352" s="321"/>
      <c r="F352" s="321"/>
      <c r="G352" s="321"/>
      <c r="H352" s="321"/>
      <c r="I352" s="321"/>
      <c r="J352" s="321"/>
      <c r="K352" s="321"/>
      <c r="L352" s="321"/>
      <c r="M352" s="321"/>
      <c r="N352" s="323"/>
      <c r="O352" s="321"/>
      <c r="P352" s="321"/>
      <c r="Q352" s="321"/>
      <c r="R352" s="321"/>
      <c r="S352" s="321"/>
      <c r="T352" s="321"/>
      <c r="U352" s="322"/>
      <c r="V352" s="321"/>
      <c r="W352" s="321"/>
      <c r="X352" s="321"/>
      <c r="Y352" s="321"/>
      <c r="Z352" s="321"/>
      <c r="AA352" s="321"/>
      <c r="AB352" s="324"/>
      <c r="AC352" s="324"/>
      <c r="AD352" s="321"/>
      <c r="AE352" s="325"/>
      <c r="AF352" s="323"/>
      <c r="AG352" s="321"/>
      <c r="AH352" s="321"/>
      <c r="AI352" s="321"/>
      <c r="AJ352" s="321"/>
      <c r="AK352" s="321"/>
      <c r="AL352" s="321"/>
      <c r="AM352" s="148"/>
    </row>
    <row r="353" spans="2:39" ht="15" customHeight="1" x14ac:dyDescent="0.25">
      <c r="B353" s="321"/>
      <c r="C353" s="322"/>
      <c r="D353" s="323"/>
      <c r="E353" s="321"/>
      <c r="F353" s="321"/>
      <c r="G353" s="321"/>
      <c r="H353" s="321"/>
      <c r="I353" s="321"/>
      <c r="J353" s="321"/>
      <c r="K353" s="321"/>
      <c r="L353" s="321"/>
      <c r="M353" s="321"/>
      <c r="N353" s="323"/>
      <c r="O353" s="321"/>
      <c r="P353" s="321"/>
      <c r="Q353" s="321"/>
      <c r="R353" s="321"/>
      <c r="S353" s="321"/>
      <c r="T353" s="321"/>
      <c r="U353" s="322"/>
      <c r="V353" s="321"/>
      <c r="W353" s="321"/>
      <c r="X353" s="321"/>
      <c r="Y353" s="321"/>
      <c r="Z353" s="321"/>
      <c r="AA353" s="321"/>
      <c r="AB353" s="324"/>
      <c r="AC353" s="324"/>
      <c r="AD353" s="321"/>
      <c r="AE353" s="325"/>
      <c r="AF353" s="323"/>
      <c r="AG353" s="321"/>
      <c r="AH353" s="321"/>
      <c r="AI353" s="321"/>
      <c r="AJ353" s="321"/>
      <c r="AK353" s="321"/>
      <c r="AL353" s="321"/>
      <c r="AM353" s="148"/>
    </row>
    <row r="354" spans="2:39" ht="15" customHeight="1" x14ac:dyDescent="0.25">
      <c r="B354" s="321"/>
      <c r="C354" s="322"/>
      <c r="D354" s="323"/>
      <c r="E354" s="321"/>
      <c r="F354" s="321"/>
      <c r="G354" s="321"/>
      <c r="H354" s="321"/>
      <c r="I354" s="321"/>
      <c r="J354" s="321"/>
      <c r="K354" s="321"/>
      <c r="L354" s="321"/>
      <c r="M354" s="321"/>
      <c r="N354" s="323"/>
      <c r="O354" s="321"/>
      <c r="P354" s="321"/>
      <c r="Q354" s="321"/>
      <c r="R354" s="321"/>
      <c r="S354" s="321"/>
      <c r="T354" s="321"/>
      <c r="U354" s="322"/>
      <c r="V354" s="321"/>
      <c r="W354" s="321"/>
      <c r="X354" s="321"/>
      <c r="Y354" s="321"/>
      <c r="Z354" s="321"/>
      <c r="AA354" s="321"/>
      <c r="AB354" s="324"/>
      <c r="AC354" s="324"/>
      <c r="AD354" s="321"/>
      <c r="AE354" s="325"/>
      <c r="AF354" s="323"/>
      <c r="AG354" s="321"/>
      <c r="AH354" s="321"/>
      <c r="AI354" s="321"/>
      <c r="AJ354" s="321"/>
      <c r="AK354" s="321"/>
      <c r="AL354" s="321"/>
      <c r="AM354" s="148"/>
    </row>
    <row r="355" spans="2:39" ht="15" customHeight="1" x14ac:dyDescent="0.25">
      <c r="B355" s="321"/>
      <c r="C355" s="322"/>
      <c r="D355" s="323"/>
      <c r="E355" s="321"/>
      <c r="F355" s="321"/>
      <c r="G355" s="321"/>
      <c r="H355" s="321"/>
      <c r="I355" s="321"/>
      <c r="J355" s="321"/>
      <c r="K355" s="321"/>
      <c r="L355" s="321"/>
      <c r="M355" s="321"/>
      <c r="N355" s="323"/>
      <c r="O355" s="321"/>
      <c r="P355" s="321"/>
      <c r="Q355" s="321"/>
      <c r="R355" s="321"/>
      <c r="S355" s="321"/>
      <c r="T355" s="321"/>
      <c r="U355" s="322"/>
      <c r="V355" s="321"/>
      <c r="W355" s="321"/>
      <c r="X355" s="321"/>
      <c r="Y355" s="321"/>
      <c r="Z355" s="321"/>
      <c r="AA355" s="321"/>
      <c r="AB355" s="324"/>
      <c r="AC355" s="324"/>
      <c r="AD355" s="321"/>
      <c r="AE355" s="325"/>
      <c r="AF355" s="323"/>
      <c r="AG355" s="321"/>
      <c r="AH355" s="321"/>
      <c r="AI355" s="321"/>
      <c r="AJ355" s="321"/>
      <c r="AK355" s="321"/>
      <c r="AL355" s="321"/>
      <c r="AM355" s="148"/>
    </row>
    <row r="356" spans="2:39" ht="15" customHeight="1" x14ac:dyDescent="0.25">
      <c r="B356" s="321"/>
      <c r="C356" s="322"/>
      <c r="D356" s="323"/>
      <c r="E356" s="321"/>
      <c r="F356" s="321"/>
      <c r="G356" s="321"/>
      <c r="H356" s="321"/>
      <c r="I356" s="321"/>
      <c r="J356" s="321"/>
      <c r="K356" s="321"/>
      <c r="L356" s="321"/>
      <c r="M356" s="321"/>
      <c r="N356" s="323"/>
      <c r="O356" s="321"/>
      <c r="P356" s="321"/>
      <c r="Q356" s="321"/>
      <c r="R356" s="321"/>
      <c r="S356" s="321"/>
      <c r="T356" s="321"/>
      <c r="U356" s="322"/>
      <c r="V356" s="321"/>
      <c r="W356" s="321"/>
      <c r="X356" s="321"/>
      <c r="Y356" s="321"/>
      <c r="Z356" s="321"/>
      <c r="AA356" s="321"/>
      <c r="AB356" s="324"/>
      <c r="AC356" s="324"/>
      <c r="AD356" s="321"/>
      <c r="AE356" s="325"/>
      <c r="AF356" s="323"/>
      <c r="AG356" s="321"/>
      <c r="AH356" s="321"/>
      <c r="AI356" s="321"/>
      <c r="AJ356" s="321"/>
      <c r="AK356" s="321"/>
      <c r="AL356" s="321"/>
      <c r="AM356" s="148"/>
    </row>
    <row r="357" spans="2:39" ht="15" customHeight="1" x14ac:dyDescent="0.25">
      <c r="B357" s="321"/>
      <c r="C357" s="322"/>
      <c r="D357" s="323"/>
      <c r="E357" s="321"/>
      <c r="F357" s="321"/>
      <c r="G357" s="321"/>
      <c r="H357" s="321"/>
      <c r="I357" s="321"/>
      <c r="J357" s="321"/>
      <c r="K357" s="321"/>
      <c r="L357" s="321"/>
      <c r="M357" s="321"/>
      <c r="N357" s="323"/>
      <c r="O357" s="321"/>
      <c r="P357" s="321"/>
      <c r="Q357" s="321"/>
      <c r="R357" s="321"/>
      <c r="S357" s="321"/>
      <c r="T357" s="321"/>
      <c r="U357" s="322"/>
      <c r="V357" s="321"/>
      <c r="W357" s="321"/>
      <c r="X357" s="321"/>
      <c r="Y357" s="321"/>
      <c r="Z357" s="321"/>
      <c r="AA357" s="321"/>
      <c r="AB357" s="324"/>
      <c r="AC357" s="324"/>
      <c r="AD357" s="321"/>
      <c r="AE357" s="325"/>
      <c r="AF357" s="323"/>
      <c r="AG357" s="321"/>
      <c r="AH357" s="321"/>
      <c r="AI357" s="321"/>
      <c r="AJ357" s="321"/>
      <c r="AK357" s="321"/>
      <c r="AL357" s="321"/>
      <c r="AM357" s="148"/>
    </row>
    <row r="358" spans="2:39" ht="15" customHeight="1" x14ac:dyDescent="0.25">
      <c r="B358" s="321"/>
      <c r="C358" s="322"/>
      <c r="D358" s="323"/>
      <c r="E358" s="321"/>
      <c r="F358" s="321"/>
      <c r="G358" s="321"/>
      <c r="H358" s="321"/>
      <c r="I358" s="321"/>
      <c r="J358" s="321"/>
      <c r="K358" s="321"/>
      <c r="L358" s="321"/>
      <c r="M358" s="321"/>
      <c r="N358" s="323"/>
      <c r="O358" s="321"/>
      <c r="P358" s="321"/>
      <c r="Q358" s="321"/>
      <c r="R358" s="321"/>
      <c r="S358" s="321"/>
      <c r="T358" s="321"/>
      <c r="U358" s="322"/>
      <c r="V358" s="321"/>
      <c r="W358" s="321"/>
      <c r="X358" s="321"/>
      <c r="Y358" s="321"/>
      <c r="Z358" s="321"/>
      <c r="AA358" s="321"/>
      <c r="AB358" s="324"/>
      <c r="AC358" s="324"/>
      <c r="AD358" s="321"/>
      <c r="AE358" s="325"/>
      <c r="AF358" s="323"/>
      <c r="AG358" s="321"/>
      <c r="AH358" s="321"/>
      <c r="AI358" s="321"/>
      <c r="AJ358" s="321"/>
      <c r="AK358" s="321"/>
      <c r="AL358" s="321"/>
      <c r="AM358" s="148"/>
    </row>
    <row r="359" spans="2:39" ht="15" customHeight="1" x14ac:dyDescent="0.25">
      <c r="B359" s="321"/>
      <c r="C359" s="322"/>
      <c r="D359" s="323"/>
      <c r="E359" s="321"/>
      <c r="F359" s="321"/>
      <c r="G359" s="321"/>
      <c r="H359" s="321"/>
      <c r="I359" s="321"/>
      <c r="J359" s="321"/>
      <c r="K359" s="321"/>
      <c r="L359" s="321"/>
      <c r="M359" s="321"/>
      <c r="N359" s="323"/>
      <c r="O359" s="321"/>
      <c r="P359" s="321"/>
      <c r="Q359" s="321"/>
      <c r="R359" s="321"/>
      <c r="S359" s="321"/>
      <c r="T359" s="321"/>
      <c r="U359" s="322"/>
      <c r="V359" s="321"/>
      <c r="W359" s="321"/>
      <c r="X359" s="321"/>
      <c r="Y359" s="321"/>
      <c r="Z359" s="321"/>
      <c r="AA359" s="321"/>
      <c r="AB359" s="324"/>
      <c r="AC359" s="324"/>
      <c r="AD359" s="321"/>
      <c r="AE359" s="325"/>
      <c r="AF359" s="323"/>
      <c r="AG359" s="321"/>
      <c r="AH359" s="321"/>
      <c r="AI359" s="321"/>
      <c r="AJ359" s="321"/>
      <c r="AK359" s="321"/>
      <c r="AL359" s="321"/>
      <c r="AM359" s="148"/>
    </row>
    <row r="360" spans="2:39" ht="15" customHeight="1" x14ac:dyDescent="0.25">
      <c r="B360" s="321"/>
      <c r="C360" s="322"/>
      <c r="D360" s="323"/>
      <c r="E360" s="321"/>
      <c r="F360" s="321"/>
      <c r="G360" s="321"/>
      <c r="H360" s="321"/>
      <c r="I360" s="321"/>
      <c r="J360" s="321"/>
      <c r="K360" s="321"/>
      <c r="L360" s="321"/>
      <c r="M360" s="321"/>
      <c r="N360" s="323"/>
      <c r="O360" s="321"/>
      <c r="P360" s="321"/>
      <c r="Q360" s="321"/>
      <c r="R360" s="321"/>
      <c r="S360" s="321"/>
      <c r="T360" s="321"/>
      <c r="U360" s="322"/>
      <c r="V360" s="321"/>
      <c r="W360" s="321"/>
      <c r="X360" s="321"/>
      <c r="Y360" s="321"/>
      <c r="Z360" s="321"/>
      <c r="AA360" s="321"/>
      <c r="AB360" s="324"/>
      <c r="AC360" s="324"/>
      <c r="AD360" s="321"/>
      <c r="AE360" s="325"/>
      <c r="AF360" s="323"/>
      <c r="AG360" s="321"/>
      <c r="AH360" s="321"/>
      <c r="AI360" s="321"/>
      <c r="AJ360" s="321"/>
      <c r="AK360" s="321"/>
      <c r="AL360" s="321"/>
      <c r="AM360" s="148"/>
    </row>
    <row r="361" spans="2:39" ht="15" customHeight="1" x14ac:dyDescent="0.25">
      <c r="B361" s="321"/>
      <c r="C361" s="322"/>
      <c r="D361" s="323"/>
      <c r="E361" s="321"/>
      <c r="F361" s="321"/>
      <c r="G361" s="321"/>
      <c r="H361" s="321"/>
      <c r="I361" s="321"/>
      <c r="J361" s="321"/>
      <c r="K361" s="321"/>
      <c r="L361" s="321"/>
      <c r="M361" s="321"/>
      <c r="N361" s="323"/>
      <c r="O361" s="321"/>
      <c r="P361" s="321"/>
      <c r="Q361" s="321"/>
      <c r="R361" s="321"/>
      <c r="S361" s="321"/>
      <c r="T361" s="321"/>
      <c r="U361" s="322"/>
      <c r="V361" s="321"/>
      <c r="W361" s="321"/>
      <c r="X361" s="321"/>
      <c r="Y361" s="321"/>
      <c r="Z361" s="321"/>
      <c r="AA361" s="321"/>
      <c r="AB361" s="324"/>
      <c r="AC361" s="324"/>
      <c r="AD361" s="321"/>
      <c r="AE361" s="325"/>
      <c r="AF361" s="323"/>
      <c r="AG361" s="321"/>
      <c r="AH361" s="321"/>
      <c r="AI361" s="321"/>
      <c r="AJ361" s="321"/>
      <c r="AK361" s="321"/>
      <c r="AL361" s="321"/>
      <c r="AM361" s="148"/>
    </row>
    <row r="362" spans="2:39" ht="15" customHeight="1" x14ac:dyDescent="0.25">
      <c r="B362" s="321"/>
      <c r="C362" s="322"/>
      <c r="D362" s="323"/>
      <c r="E362" s="321"/>
      <c r="F362" s="321"/>
      <c r="G362" s="321"/>
      <c r="H362" s="321"/>
      <c r="I362" s="321"/>
      <c r="J362" s="321"/>
      <c r="K362" s="321"/>
      <c r="L362" s="321"/>
      <c r="M362" s="321"/>
      <c r="N362" s="323"/>
      <c r="O362" s="321"/>
      <c r="P362" s="321"/>
      <c r="Q362" s="321"/>
      <c r="R362" s="321"/>
      <c r="S362" s="321"/>
      <c r="T362" s="321"/>
      <c r="U362" s="322"/>
      <c r="V362" s="321"/>
      <c r="W362" s="321"/>
      <c r="X362" s="321"/>
      <c r="Y362" s="321"/>
      <c r="Z362" s="321"/>
      <c r="AA362" s="321"/>
      <c r="AB362" s="324"/>
      <c r="AC362" s="324"/>
      <c r="AD362" s="321"/>
      <c r="AE362" s="325"/>
      <c r="AF362" s="323"/>
      <c r="AG362" s="321"/>
      <c r="AH362" s="321"/>
      <c r="AI362" s="321"/>
      <c r="AJ362" s="321"/>
      <c r="AK362" s="321"/>
      <c r="AL362" s="321"/>
      <c r="AM362" s="148"/>
    </row>
    <row r="363" spans="2:39" ht="15" customHeight="1" x14ac:dyDescent="0.25">
      <c r="B363" s="321"/>
      <c r="C363" s="322"/>
      <c r="D363" s="323"/>
      <c r="E363" s="321"/>
      <c r="F363" s="321"/>
      <c r="G363" s="321"/>
      <c r="H363" s="321"/>
      <c r="I363" s="321"/>
      <c r="J363" s="321"/>
      <c r="K363" s="321"/>
      <c r="L363" s="321"/>
      <c r="M363" s="321"/>
      <c r="N363" s="323"/>
      <c r="O363" s="321"/>
      <c r="P363" s="321"/>
      <c r="Q363" s="321"/>
      <c r="R363" s="321"/>
      <c r="S363" s="321"/>
      <c r="T363" s="321"/>
      <c r="U363" s="322"/>
      <c r="V363" s="321"/>
      <c r="W363" s="321"/>
      <c r="X363" s="321"/>
      <c r="Y363" s="321"/>
      <c r="Z363" s="321"/>
      <c r="AA363" s="321"/>
      <c r="AB363" s="324"/>
      <c r="AC363" s="324"/>
      <c r="AD363" s="321"/>
      <c r="AE363" s="325"/>
      <c r="AF363" s="323"/>
      <c r="AG363" s="321"/>
      <c r="AH363" s="321"/>
      <c r="AI363" s="321"/>
      <c r="AJ363" s="321"/>
      <c r="AK363" s="321"/>
      <c r="AL363" s="321"/>
      <c r="AM363" s="148"/>
    </row>
    <row r="364" spans="2:39" ht="15" customHeight="1" x14ac:dyDescent="0.25">
      <c r="B364" s="321"/>
      <c r="C364" s="322"/>
      <c r="D364" s="323"/>
      <c r="E364" s="321"/>
      <c r="F364" s="321"/>
      <c r="G364" s="321"/>
      <c r="H364" s="321"/>
      <c r="I364" s="321"/>
      <c r="J364" s="321"/>
      <c r="K364" s="321"/>
      <c r="L364" s="321"/>
      <c r="M364" s="321"/>
      <c r="N364" s="323"/>
      <c r="O364" s="321"/>
      <c r="P364" s="321"/>
      <c r="Q364" s="321"/>
      <c r="R364" s="321"/>
      <c r="S364" s="321"/>
      <c r="T364" s="321"/>
      <c r="U364" s="322"/>
      <c r="V364" s="321"/>
      <c r="W364" s="321"/>
      <c r="X364" s="321"/>
      <c r="Y364" s="321"/>
      <c r="Z364" s="321"/>
      <c r="AA364" s="321"/>
      <c r="AB364" s="324"/>
      <c r="AC364" s="324"/>
      <c r="AD364" s="321"/>
      <c r="AE364" s="325"/>
      <c r="AF364" s="323"/>
      <c r="AG364" s="321"/>
      <c r="AH364" s="321"/>
      <c r="AI364" s="321"/>
      <c r="AJ364" s="321"/>
      <c r="AK364" s="321"/>
      <c r="AL364" s="321"/>
      <c r="AM364" s="148"/>
    </row>
    <row r="365" spans="2:39" ht="15" customHeight="1" x14ac:dyDescent="0.25">
      <c r="B365" s="321"/>
      <c r="C365" s="322"/>
      <c r="D365" s="323"/>
      <c r="E365" s="321"/>
      <c r="F365" s="321"/>
      <c r="G365" s="321"/>
      <c r="H365" s="321"/>
      <c r="I365" s="321"/>
      <c r="J365" s="321"/>
      <c r="K365" s="321"/>
      <c r="L365" s="321"/>
      <c r="M365" s="321"/>
      <c r="N365" s="323"/>
      <c r="O365" s="321"/>
      <c r="P365" s="321"/>
      <c r="Q365" s="321"/>
      <c r="R365" s="321"/>
      <c r="S365" s="321"/>
      <c r="T365" s="321"/>
      <c r="U365" s="322"/>
      <c r="V365" s="321"/>
      <c r="W365" s="321"/>
      <c r="X365" s="321"/>
      <c r="Y365" s="321"/>
      <c r="Z365" s="321"/>
      <c r="AA365" s="321"/>
      <c r="AB365" s="324"/>
      <c r="AC365" s="324"/>
      <c r="AD365" s="321"/>
      <c r="AE365" s="325"/>
      <c r="AF365" s="323"/>
      <c r="AG365" s="321"/>
      <c r="AH365" s="321"/>
      <c r="AI365" s="321"/>
      <c r="AJ365" s="321"/>
      <c r="AK365" s="321"/>
      <c r="AL365" s="321"/>
      <c r="AM365" s="148"/>
    </row>
    <row r="366" spans="2:39" ht="15" customHeight="1" x14ac:dyDescent="0.25">
      <c r="B366" s="321"/>
      <c r="C366" s="322"/>
      <c r="D366" s="323"/>
      <c r="E366" s="321"/>
      <c r="F366" s="321"/>
      <c r="G366" s="321"/>
      <c r="H366" s="321"/>
      <c r="I366" s="321"/>
      <c r="J366" s="321"/>
      <c r="K366" s="321"/>
      <c r="L366" s="321"/>
      <c r="M366" s="321"/>
      <c r="N366" s="323"/>
      <c r="O366" s="321"/>
      <c r="P366" s="321"/>
      <c r="Q366" s="321"/>
      <c r="R366" s="321"/>
      <c r="S366" s="321"/>
      <c r="T366" s="321"/>
      <c r="U366" s="322"/>
      <c r="V366" s="321"/>
      <c r="W366" s="321"/>
      <c r="X366" s="321"/>
      <c r="Y366" s="321"/>
      <c r="Z366" s="321"/>
      <c r="AA366" s="321"/>
      <c r="AB366" s="324"/>
      <c r="AC366" s="324"/>
      <c r="AD366" s="321"/>
      <c r="AE366" s="325"/>
      <c r="AF366" s="323"/>
      <c r="AG366" s="321"/>
      <c r="AH366" s="321"/>
      <c r="AI366" s="321"/>
      <c r="AJ366" s="321"/>
      <c r="AK366" s="321"/>
      <c r="AL366" s="321"/>
      <c r="AM366" s="148"/>
    </row>
    <row r="367" spans="2:39" ht="15" customHeight="1" x14ac:dyDescent="0.25">
      <c r="B367" s="321"/>
      <c r="C367" s="322"/>
      <c r="D367" s="323"/>
      <c r="E367" s="321"/>
      <c r="F367" s="321"/>
      <c r="G367" s="321"/>
      <c r="H367" s="321"/>
      <c r="I367" s="321"/>
      <c r="J367" s="321"/>
      <c r="K367" s="321"/>
      <c r="L367" s="321"/>
      <c r="M367" s="321"/>
      <c r="N367" s="323"/>
      <c r="O367" s="321"/>
      <c r="P367" s="321"/>
      <c r="Q367" s="321"/>
      <c r="R367" s="321"/>
      <c r="S367" s="321"/>
      <c r="T367" s="321"/>
      <c r="U367" s="322"/>
      <c r="V367" s="321"/>
      <c r="W367" s="321"/>
      <c r="X367" s="321"/>
      <c r="Y367" s="321"/>
      <c r="Z367" s="321"/>
      <c r="AA367" s="321"/>
      <c r="AB367" s="324"/>
      <c r="AC367" s="324"/>
      <c r="AD367" s="321"/>
      <c r="AE367" s="325"/>
      <c r="AF367" s="323"/>
      <c r="AG367" s="321"/>
      <c r="AH367" s="321"/>
      <c r="AI367" s="321"/>
      <c r="AJ367" s="321"/>
      <c r="AK367" s="321"/>
      <c r="AL367" s="321"/>
      <c r="AM367" s="148"/>
    </row>
    <row r="368" spans="2:39" ht="15" customHeight="1" x14ac:dyDescent="0.25">
      <c r="B368" s="321"/>
      <c r="C368" s="322"/>
      <c r="D368" s="323"/>
      <c r="E368" s="321"/>
      <c r="F368" s="321"/>
      <c r="G368" s="321"/>
      <c r="H368" s="321"/>
      <c r="I368" s="321"/>
      <c r="J368" s="321"/>
      <c r="K368" s="321"/>
      <c r="L368" s="321"/>
      <c r="M368" s="321"/>
      <c r="N368" s="323"/>
      <c r="O368" s="321"/>
      <c r="P368" s="321"/>
      <c r="Q368" s="321"/>
      <c r="R368" s="321"/>
      <c r="S368" s="321"/>
      <c r="T368" s="321"/>
      <c r="U368" s="322"/>
      <c r="V368" s="321"/>
      <c r="W368" s="321"/>
      <c r="X368" s="321"/>
      <c r="Y368" s="321"/>
      <c r="Z368" s="321"/>
      <c r="AA368" s="321"/>
      <c r="AB368" s="324"/>
      <c r="AC368" s="324"/>
      <c r="AD368" s="321"/>
      <c r="AE368" s="325"/>
      <c r="AF368" s="323"/>
      <c r="AG368" s="321"/>
      <c r="AH368" s="321"/>
      <c r="AI368" s="321"/>
      <c r="AJ368" s="321"/>
      <c r="AK368" s="321"/>
      <c r="AL368" s="321"/>
      <c r="AM368" s="148"/>
    </row>
    <row r="369" spans="2:39" ht="15" customHeight="1" x14ac:dyDescent="0.25">
      <c r="B369" s="321"/>
      <c r="C369" s="322"/>
      <c r="D369" s="323"/>
      <c r="E369" s="321"/>
      <c r="F369" s="321"/>
      <c r="G369" s="321"/>
      <c r="H369" s="321"/>
      <c r="I369" s="321"/>
      <c r="J369" s="321"/>
      <c r="K369" s="321"/>
      <c r="L369" s="321"/>
      <c r="M369" s="321"/>
      <c r="N369" s="323"/>
      <c r="O369" s="321"/>
      <c r="P369" s="321"/>
      <c r="Q369" s="321"/>
      <c r="R369" s="321"/>
      <c r="S369" s="321"/>
      <c r="T369" s="321"/>
      <c r="U369" s="322"/>
      <c r="V369" s="321"/>
      <c r="W369" s="321"/>
      <c r="X369" s="321"/>
      <c r="Y369" s="321"/>
      <c r="Z369" s="321"/>
      <c r="AA369" s="321"/>
      <c r="AB369" s="324"/>
      <c r="AC369" s="324"/>
      <c r="AD369" s="321"/>
      <c r="AE369" s="325"/>
      <c r="AF369" s="323"/>
      <c r="AG369" s="321"/>
      <c r="AH369" s="321"/>
      <c r="AI369" s="321"/>
      <c r="AJ369" s="321"/>
      <c r="AK369" s="321"/>
      <c r="AL369" s="321"/>
      <c r="AM369" s="148"/>
    </row>
    <row r="370" spans="2:39" ht="15" customHeight="1" x14ac:dyDescent="0.25">
      <c r="B370" s="321"/>
      <c r="C370" s="322"/>
      <c r="D370" s="323"/>
      <c r="E370" s="321"/>
      <c r="F370" s="321"/>
      <c r="G370" s="321"/>
      <c r="H370" s="321"/>
      <c r="I370" s="321"/>
      <c r="J370" s="321"/>
      <c r="K370" s="321"/>
      <c r="L370" s="321"/>
      <c r="M370" s="321"/>
      <c r="N370" s="323"/>
      <c r="O370" s="321"/>
      <c r="P370" s="321"/>
      <c r="Q370" s="321"/>
      <c r="R370" s="321"/>
      <c r="S370" s="321"/>
      <c r="T370" s="321"/>
      <c r="U370" s="322"/>
      <c r="V370" s="321"/>
      <c r="W370" s="321"/>
      <c r="X370" s="321"/>
      <c r="Y370" s="321"/>
      <c r="Z370" s="321"/>
      <c r="AA370" s="321"/>
      <c r="AB370" s="324"/>
      <c r="AC370" s="324"/>
      <c r="AD370" s="321"/>
      <c r="AE370" s="325"/>
      <c r="AF370" s="323"/>
      <c r="AG370" s="321"/>
      <c r="AH370" s="321"/>
      <c r="AI370" s="321"/>
      <c r="AJ370" s="321"/>
      <c r="AK370" s="321"/>
      <c r="AL370" s="321"/>
      <c r="AM370" s="148"/>
    </row>
    <row r="371" spans="2:39" ht="15" customHeight="1" x14ac:dyDescent="0.25">
      <c r="B371" s="321"/>
      <c r="C371" s="322"/>
      <c r="D371" s="323"/>
      <c r="E371" s="321"/>
      <c r="F371" s="321"/>
      <c r="G371" s="321"/>
      <c r="H371" s="321"/>
      <c r="I371" s="321"/>
      <c r="J371" s="321"/>
      <c r="K371" s="321"/>
      <c r="L371" s="321"/>
      <c r="M371" s="321"/>
      <c r="N371" s="323"/>
      <c r="O371" s="321"/>
      <c r="P371" s="321"/>
      <c r="Q371" s="321"/>
      <c r="R371" s="321"/>
      <c r="S371" s="321"/>
      <c r="T371" s="321"/>
      <c r="U371" s="322"/>
      <c r="V371" s="321"/>
      <c r="W371" s="321"/>
      <c r="X371" s="321"/>
      <c r="Y371" s="321"/>
      <c r="Z371" s="321"/>
      <c r="AA371" s="321"/>
      <c r="AB371" s="324"/>
      <c r="AC371" s="324"/>
      <c r="AD371" s="321"/>
      <c r="AE371" s="325"/>
      <c r="AF371" s="323"/>
      <c r="AG371" s="321"/>
      <c r="AH371" s="321"/>
      <c r="AI371" s="321"/>
      <c r="AJ371" s="321"/>
      <c r="AK371" s="321"/>
      <c r="AL371" s="321"/>
      <c r="AM371" s="148"/>
    </row>
    <row r="372" spans="2:39" ht="15" customHeight="1" x14ac:dyDescent="0.25">
      <c r="B372" s="321"/>
      <c r="C372" s="322"/>
      <c r="D372" s="323"/>
      <c r="E372" s="321"/>
      <c r="F372" s="321"/>
      <c r="G372" s="321"/>
      <c r="H372" s="321"/>
      <c r="I372" s="321"/>
      <c r="J372" s="321"/>
      <c r="K372" s="321"/>
      <c r="L372" s="321"/>
      <c r="M372" s="321"/>
      <c r="N372" s="323"/>
      <c r="O372" s="321"/>
      <c r="P372" s="321"/>
      <c r="Q372" s="321"/>
      <c r="R372" s="321"/>
      <c r="S372" s="321"/>
      <c r="T372" s="321"/>
      <c r="U372" s="322"/>
      <c r="V372" s="321"/>
      <c r="W372" s="321"/>
      <c r="X372" s="321"/>
      <c r="Y372" s="321"/>
      <c r="Z372" s="321"/>
      <c r="AA372" s="321"/>
      <c r="AB372" s="324"/>
      <c r="AC372" s="324"/>
      <c r="AD372" s="321"/>
      <c r="AE372" s="325"/>
      <c r="AF372" s="323"/>
      <c r="AG372" s="321"/>
      <c r="AH372" s="321"/>
      <c r="AI372" s="321"/>
      <c r="AJ372" s="321"/>
      <c r="AK372" s="321"/>
      <c r="AL372" s="321"/>
      <c r="AM372" s="148"/>
    </row>
    <row r="373" spans="2:39" ht="15" customHeight="1" x14ac:dyDescent="0.25">
      <c r="B373" s="321"/>
      <c r="C373" s="322"/>
      <c r="D373" s="323"/>
      <c r="E373" s="321"/>
      <c r="F373" s="321"/>
      <c r="G373" s="321"/>
      <c r="H373" s="321"/>
      <c r="I373" s="321"/>
      <c r="J373" s="321"/>
      <c r="K373" s="321"/>
      <c r="L373" s="321"/>
      <c r="M373" s="321"/>
      <c r="N373" s="323"/>
      <c r="O373" s="321"/>
      <c r="P373" s="321"/>
      <c r="Q373" s="321"/>
      <c r="R373" s="321"/>
      <c r="S373" s="321"/>
      <c r="T373" s="321"/>
      <c r="U373" s="322"/>
      <c r="V373" s="321"/>
      <c r="W373" s="321"/>
      <c r="X373" s="321"/>
      <c r="Y373" s="321"/>
      <c r="Z373" s="321"/>
      <c r="AA373" s="321"/>
      <c r="AB373" s="324"/>
      <c r="AC373" s="324"/>
      <c r="AD373" s="321"/>
      <c r="AE373" s="325"/>
      <c r="AF373" s="323"/>
      <c r="AG373" s="321"/>
      <c r="AH373" s="321"/>
      <c r="AI373" s="321"/>
      <c r="AJ373" s="321"/>
      <c r="AK373" s="321"/>
      <c r="AL373" s="321"/>
      <c r="AM373" s="148"/>
    </row>
    <row r="374" spans="2:39" ht="15" customHeight="1" x14ac:dyDescent="0.25">
      <c r="B374" s="321"/>
      <c r="C374" s="322"/>
      <c r="D374" s="323"/>
      <c r="E374" s="321"/>
      <c r="F374" s="321"/>
      <c r="G374" s="321"/>
      <c r="H374" s="321"/>
      <c r="I374" s="321"/>
      <c r="J374" s="321"/>
      <c r="K374" s="321"/>
      <c r="L374" s="321"/>
      <c r="M374" s="321"/>
      <c r="N374" s="323"/>
      <c r="O374" s="321"/>
      <c r="P374" s="321"/>
      <c r="Q374" s="321"/>
      <c r="R374" s="321"/>
      <c r="S374" s="321"/>
      <c r="T374" s="321"/>
      <c r="U374" s="322"/>
      <c r="V374" s="321"/>
      <c r="W374" s="321"/>
      <c r="X374" s="321"/>
      <c r="Y374" s="321"/>
      <c r="Z374" s="321"/>
      <c r="AA374" s="321"/>
      <c r="AB374" s="324"/>
      <c r="AC374" s="324"/>
      <c r="AD374" s="321"/>
      <c r="AE374" s="325"/>
      <c r="AF374" s="323"/>
      <c r="AG374" s="321"/>
      <c r="AH374" s="321"/>
      <c r="AI374" s="321"/>
      <c r="AJ374" s="321"/>
      <c r="AK374" s="321"/>
      <c r="AL374" s="321"/>
      <c r="AM374" s="148"/>
    </row>
    <row r="375" spans="2:39" ht="15" customHeight="1" x14ac:dyDescent="0.25">
      <c r="B375" s="321"/>
      <c r="C375" s="322"/>
      <c r="D375" s="323"/>
      <c r="E375" s="321"/>
      <c r="F375" s="321"/>
      <c r="G375" s="321"/>
      <c r="H375" s="321"/>
      <c r="I375" s="321"/>
      <c r="J375" s="321"/>
      <c r="K375" s="321"/>
      <c r="L375" s="321"/>
      <c r="M375" s="321"/>
      <c r="N375" s="323"/>
      <c r="O375" s="321"/>
      <c r="P375" s="321"/>
      <c r="Q375" s="321"/>
      <c r="R375" s="321"/>
      <c r="S375" s="321"/>
      <c r="T375" s="321"/>
      <c r="U375" s="322"/>
      <c r="V375" s="321"/>
      <c r="W375" s="321"/>
      <c r="X375" s="321"/>
      <c r="Y375" s="321"/>
      <c r="Z375" s="321"/>
      <c r="AA375" s="321"/>
      <c r="AB375" s="324"/>
      <c r="AC375" s="324"/>
      <c r="AD375" s="321"/>
      <c r="AE375" s="325"/>
      <c r="AF375" s="323"/>
      <c r="AG375" s="321"/>
      <c r="AH375" s="321"/>
      <c r="AI375" s="321"/>
      <c r="AJ375" s="321"/>
      <c r="AK375" s="321"/>
      <c r="AL375" s="321"/>
      <c r="AM375" s="148"/>
    </row>
    <row r="376" spans="2:39" ht="15" customHeight="1" x14ac:dyDescent="0.25">
      <c r="B376" s="321"/>
      <c r="C376" s="322"/>
      <c r="D376" s="323"/>
      <c r="E376" s="321"/>
      <c r="F376" s="321"/>
      <c r="G376" s="321"/>
      <c r="H376" s="321"/>
      <c r="I376" s="321"/>
      <c r="J376" s="321"/>
      <c r="K376" s="321"/>
      <c r="L376" s="321"/>
      <c r="M376" s="321"/>
      <c r="N376" s="323"/>
      <c r="O376" s="321"/>
      <c r="P376" s="321"/>
      <c r="Q376" s="321"/>
      <c r="R376" s="321"/>
      <c r="S376" s="321"/>
      <c r="T376" s="321"/>
      <c r="U376" s="322"/>
      <c r="V376" s="321"/>
      <c r="W376" s="321"/>
      <c r="X376" s="321"/>
      <c r="Y376" s="321"/>
      <c r="Z376" s="321"/>
      <c r="AA376" s="321"/>
      <c r="AB376" s="324"/>
      <c r="AC376" s="324"/>
      <c r="AD376" s="321"/>
      <c r="AE376" s="325"/>
      <c r="AF376" s="323"/>
      <c r="AG376" s="321"/>
      <c r="AH376" s="321"/>
      <c r="AI376" s="321"/>
      <c r="AJ376" s="321"/>
      <c r="AK376" s="321"/>
      <c r="AL376" s="321"/>
      <c r="AM376" s="148"/>
    </row>
    <row r="377" spans="2:39" ht="15" customHeight="1" x14ac:dyDescent="0.25">
      <c r="B377" s="321"/>
      <c r="C377" s="322"/>
      <c r="D377" s="323"/>
      <c r="E377" s="321"/>
      <c r="F377" s="321"/>
      <c r="G377" s="321"/>
      <c r="H377" s="321"/>
      <c r="I377" s="321"/>
      <c r="J377" s="321"/>
      <c r="K377" s="321"/>
      <c r="L377" s="321"/>
      <c r="M377" s="321"/>
      <c r="N377" s="323"/>
      <c r="O377" s="321"/>
      <c r="P377" s="321"/>
      <c r="Q377" s="321"/>
      <c r="R377" s="321"/>
      <c r="S377" s="321"/>
      <c r="T377" s="321"/>
      <c r="U377" s="322"/>
      <c r="V377" s="321"/>
      <c r="W377" s="321"/>
      <c r="X377" s="321"/>
      <c r="Y377" s="321"/>
      <c r="Z377" s="321"/>
      <c r="AA377" s="321"/>
      <c r="AB377" s="324"/>
      <c r="AC377" s="324"/>
      <c r="AD377" s="321"/>
      <c r="AE377" s="325"/>
      <c r="AF377" s="323"/>
      <c r="AG377" s="321"/>
      <c r="AH377" s="321"/>
      <c r="AI377" s="321"/>
      <c r="AJ377" s="321"/>
      <c r="AK377" s="321"/>
      <c r="AL377" s="321"/>
      <c r="AM377" s="148"/>
    </row>
    <row r="378" spans="2:39" ht="15" customHeight="1" x14ac:dyDescent="0.25">
      <c r="B378" s="321"/>
      <c r="C378" s="322"/>
      <c r="D378" s="323"/>
      <c r="E378" s="321"/>
      <c r="F378" s="321"/>
      <c r="G378" s="321"/>
      <c r="H378" s="321"/>
      <c r="I378" s="321"/>
      <c r="J378" s="321"/>
      <c r="K378" s="321"/>
      <c r="L378" s="321"/>
      <c r="M378" s="321"/>
      <c r="N378" s="323"/>
      <c r="O378" s="321"/>
      <c r="P378" s="321"/>
      <c r="Q378" s="321"/>
      <c r="R378" s="321"/>
      <c r="S378" s="321"/>
      <c r="T378" s="321"/>
      <c r="U378" s="322"/>
      <c r="V378" s="321"/>
      <c r="W378" s="321"/>
      <c r="X378" s="321"/>
      <c r="Y378" s="321"/>
      <c r="Z378" s="321"/>
      <c r="AA378" s="321"/>
      <c r="AB378" s="324"/>
      <c r="AC378" s="324"/>
      <c r="AD378" s="321"/>
      <c r="AE378" s="325"/>
      <c r="AF378" s="323"/>
      <c r="AG378" s="321"/>
      <c r="AH378" s="321"/>
      <c r="AI378" s="321"/>
      <c r="AJ378" s="321"/>
      <c r="AK378" s="321"/>
      <c r="AL378" s="321"/>
      <c r="AM378" s="148"/>
    </row>
    <row r="379" spans="2:39" ht="15" customHeight="1" x14ac:dyDescent="0.25">
      <c r="B379" s="321"/>
      <c r="C379" s="322"/>
      <c r="D379" s="323"/>
      <c r="E379" s="321"/>
      <c r="F379" s="321"/>
      <c r="G379" s="321"/>
      <c r="H379" s="321"/>
      <c r="I379" s="321"/>
      <c r="J379" s="321"/>
      <c r="K379" s="321"/>
      <c r="L379" s="321"/>
      <c r="M379" s="321"/>
      <c r="N379" s="323"/>
      <c r="O379" s="321"/>
      <c r="P379" s="321"/>
      <c r="Q379" s="321"/>
      <c r="R379" s="321"/>
      <c r="S379" s="321"/>
      <c r="T379" s="321"/>
      <c r="U379" s="322"/>
      <c r="V379" s="321"/>
      <c r="W379" s="321"/>
      <c r="X379" s="321"/>
      <c r="Y379" s="321"/>
      <c r="Z379" s="321"/>
      <c r="AA379" s="321"/>
      <c r="AB379" s="324"/>
      <c r="AC379" s="324"/>
      <c r="AD379" s="321"/>
      <c r="AE379" s="325"/>
      <c r="AF379" s="323"/>
      <c r="AG379" s="321"/>
      <c r="AH379" s="321"/>
      <c r="AI379" s="321"/>
      <c r="AJ379" s="321"/>
      <c r="AK379" s="321"/>
      <c r="AL379" s="321"/>
      <c r="AM379" s="148"/>
    </row>
    <row r="380" spans="2:39" ht="15" customHeight="1" x14ac:dyDescent="0.25">
      <c r="B380" s="321"/>
      <c r="C380" s="322"/>
      <c r="D380" s="323"/>
      <c r="E380" s="321"/>
      <c r="F380" s="321"/>
      <c r="G380" s="321"/>
      <c r="H380" s="321"/>
      <c r="I380" s="321"/>
      <c r="J380" s="321"/>
      <c r="K380" s="321"/>
      <c r="L380" s="321"/>
      <c r="M380" s="321"/>
      <c r="N380" s="323"/>
      <c r="O380" s="321"/>
      <c r="P380" s="321"/>
      <c r="Q380" s="321"/>
      <c r="R380" s="321"/>
      <c r="S380" s="321"/>
      <c r="T380" s="321"/>
      <c r="U380" s="322"/>
      <c r="V380" s="321"/>
      <c r="W380" s="321"/>
      <c r="X380" s="321"/>
      <c r="Y380" s="321"/>
      <c r="Z380" s="321"/>
      <c r="AA380" s="321"/>
      <c r="AB380" s="324"/>
      <c r="AC380" s="324"/>
      <c r="AD380" s="321"/>
      <c r="AE380" s="325"/>
      <c r="AF380" s="323"/>
      <c r="AG380" s="321"/>
      <c r="AH380" s="321"/>
      <c r="AI380" s="321"/>
      <c r="AJ380" s="321"/>
      <c r="AK380" s="321"/>
      <c r="AL380" s="321"/>
      <c r="AM380" s="148"/>
    </row>
    <row r="381" spans="2:39" ht="15" customHeight="1" x14ac:dyDescent="0.25">
      <c r="B381" s="321"/>
      <c r="C381" s="322"/>
      <c r="D381" s="323"/>
      <c r="E381" s="321"/>
      <c r="F381" s="321"/>
      <c r="G381" s="321"/>
      <c r="H381" s="321"/>
      <c r="I381" s="321"/>
      <c r="J381" s="321"/>
      <c r="K381" s="321"/>
      <c r="L381" s="321"/>
      <c r="M381" s="321"/>
      <c r="N381" s="323"/>
      <c r="O381" s="321"/>
      <c r="P381" s="321"/>
      <c r="Q381" s="321"/>
      <c r="R381" s="321"/>
      <c r="S381" s="321"/>
      <c r="T381" s="321"/>
      <c r="U381" s="322"/>
      <c r="V381" s="321"/>
      <c r="W381" s="321"/>
      <c r="X381" s="321"/>
      <c r="Y381" s="321"/>
      <c r="Z381" s="321"/>
      <c r="AA381" s="321"/>
      <c r="AB381" s="324"/>
      <c r="AC381" s="324"/>
      <c r="AD381" s="321"/>
      <c r="AE381" s="325"/>
      <c r="AF381" s="323"/>
      <c r="AG381" s="321"/>
      <c r="AH381" s="321"/>
      <c r="AI381" s="321"/>
      <c r="AJ381" s="321"/>
      <c r="AK381" s="321"/>
      <c r="AL381" s="321"/>
      <c r="AM381" s="148"/>
    </row>
    <row r="382" spans="2:39" ht="15" customHeight="1" x14ac:dyDescent="0.25">
      <c r="B382" s="321"/>
      <c r="C382" s="322"/>
      <c r="D382" s="323"/>
      <c r="E382" s="321"/>
      <c r="F382" s="321"/>
      <c r="G382" s="321"/>
      <c r="H382" s="321"/>
      <c r="I382" s="321"/>
      <c r="J382" s="321"/>
      <c r="K382" s="321"/>
      <c r="L382" s="321"/>
      <c r="M382" s="321"/>
      <c r="N382" s="323"/>
      <c r="O382" s="321"/>
      <c r="P382" s="321"/>
      <c r="Q382" s="321"/>
      <c r="R382" s="321"/>
      <c r="S382" s="321"/>
      <c r="T382" s="321"/>
      <c r="U382" s="322"/>
      <c r="V382" s="321"/>
      <c r="W382" s="321"/>
      <c r="X382" s="321"/>
      <c r="Y382" s="321"/>
      <c r="Z382" s="321"/>
      <c r="AA382" s="321"/>
      <c r="AB382" s="324"/>
      <c r="AC382" s="324"/>
      <c r="AD382" s="321"/>
      <c r="AE382" s="325"/>
      <c r="AF382" s="323"/>
      <c r="AG382" s="321"/>
      <c r="AH382" s="321"/>
      <c r="AI382" s="321"/>
      <c r="AJ382" s="321"/>
      <c r="AK382" s="321"/>
      <c r="AL382" s="321"/>
      <c r="AM382" s="148"/>
    </row>
    <row r="383" spans="2:39" ht="15" customHeight="1" x14ac:dyDescent="0.25">
      <c r="B383" s="321"/>
      <c r="C383" s="322"/>
      <c r="D383" s="323"/>
      <c r="E383" s="321"/>
      <c r="F383" s="321"/>
      <c r="G383" s="321"/>
      <c r="H383" s="321"/>
      <c r="I383" s="321"/>
      <c r="J383" s="321"/>
      <c r="K383" s="321"/>
      <c r="L383" s="321"/>
      <c r="M383" s="321"/>
      <c r="N383" s="323"/>
      <c r="O383" s="321"/>
      <c r="P383" s="321"/>
      <c r="Q383" s="321"/>
      <c r="R383" s="321"/>
      <c r="S383" s="321"/>
      <c r="T383" s="321"/>
      <c r="U383" s="322"/>
      <c r="V383" s="321"/>
      <c r="W383" s="321"/>
      <c r="X383" s="321"/>
      <c r="Y383" s="321"/>
      <c r="Z383" s="321"/>
      <c r="AA383" s="321"/>
      <c r="AB383" s="324"/>
      <c r="AC383" s="324"/>
      <c r="AD383" s="321"/>
      <c r="AE383" s="325"/>
      <c r="AF383" s="323"/>
      <c r="AG383" s="321"/>
      <c r="AH383" s="321"/>
      <c r="AI383" s="321"/>
      <c r="AJ383" s="321"/>
      <c r="AK383" s="321"/>
      <c r="AL383" s="321"/>
      <c r="AM383" s="148"/>
    </row>
    <row r="384" spans="2:39" ht="15" customHeight="1" x14ac:dyDescent="0.25">
      <c r="B384" s="321"/>
      <c r="C384" s="322"/>
      <c r="D384" s="323"/>
      <c r="E384" s="321"/>
      <c r="F384" s="321"/>
      <c r="G384" s="321"/>
      <c r="H384" s="321"/>
      <c r="I384" s="321"/>
      <c r="J384" s="321"/>
      <c r="K384" s="321"/>
      <c r="L384" s="321"/>
      <c r="M384" s="321"/>
      <c r="N384" s="323"/>
      <c r="O384" s="321"/>
      <c r="P384" s="321"/>
      <c r="Q384" s="321"/>
      <c r="R384" s="321"/>
      <c r="S384" s="321"/>
      <c r="T384" s="321"/>
      <c r="U384" s="322"/>
      <c r="V384" s="321"/>
      <c r="W384" s="321"/>
      <c r="X384" s="321"/>
      <c r="Y384" s="321"/>
      <c r="Z384" s="321"/>
      <c r="AA384" s="321"/>
      <c r="AB384" s="324"/>
      <c r="AC384" s="324"/>
      <c r="AD384" s="321"/>
      <c r="AE384" s="325"/>
      <c r="AF384" s="323"/>
      <c r="AG384" s="321"/>
      <c r="AH384" s="321"/>
      <c r="AI384" s="321"/>
      <c r="AJ384" s="321"/>
      <c r="AK384" s="321"/>
      <c r="AL384" s="321"/>
      <c r="AM384" s="148"/>
    </row>
    <row r="385" spans="2:39" ht="15" customHeight="1" x14ac:dyDescent="0.25">
      <c r="B385" s="321"/>
      <c r="C385" s="322"/>
      <c r="D385" s="323"/>
      <c r="E385" s="321"/>
      <c r="F385" s="321"/>
      <c r="G385" s="321"/>
      <c r="H385" s="321"/>
      <c r="I385" s="321"/>
      <c r="J385" s="321"/>
      <c r="K385" s="321"/>
      <c r="L385" s="321"/>
      <c r="M385" s="321"/>
      <c r="N385" s="323"/>
      <c r="O385" s="321"/>
      <c r="P385" s="321"/>
      <c r="Q385" s="321"/>
      <c r="R385" s="321"/>
      <c r="S385" s="321"/>
      <c r="T385" s="321"/>
      <c r="U385" s="322"/>
      <c r="V385" s="321"/>
      <c r="W385" s="321"/>
      <c r="X385" s="321"/>
      <c r="Y385" s="321"/>
      <c r="Z385" s="321"/>
      <c r="AA385" s="321"/>
      <c r="AB385" s="324"/>
      <c r="AC385" s="324"/>
      <c r="AD385" s="321"/>
      <c r="AE385" s="325"/>
      <c r="AF385" s="323"/>
      <c r="AG385" s="321"/>
      <c r="AH385" s="321"/>
      <c r="AI385" s="321"/>
      <c r="AJ385" s="321"/>
      <c r="AK385" s="321"/>
      <c r="AL385" s="321"/>
      <c r="AM385" s="148"/>
    </row>
    <row r="386" spans="2:39" ht="15" customHeight="1" x14ac:dyDescent="0.25">
      <c r="B386" s="321"/>
      <c r="C386" s="322"/>
      <c r="D386" s="323"/>
      <c r="E386" s="321"/>
      <c r="F386" s="321"/>
      <c r="G386" s="321"/>
      <c r="H386" s="321"/>
      <c r="I386" s="321"/>
      <c r="J386" s="321"/>
      <c r="K386" s="321"/>
      <c r="L386" s="321"/>
      <c r="M386" s="321"/>
      <c r="N386" s="323"/>
      <c r="O386" s="321"/>
      <c r="P386" s="321"/>
      <c r="Q386" s="321"/>
      <c r="R386" s="321"/>
      <c r="S386" s="321"/>
      <c r="T386" s="321"/>
      <c r="U386" s="322"/>
      <c r="V386" s="321"/>
      <c r="W386" s="321"/>
      <c r="X386" s="321"/>
      <c r="Y386" s="321"/>
      <c r="Z386" s="321"/>
      <c r="AA386" s="321"/>
      <c r="AB386" s="324"/>
      <c r="AC386" s="324"/>
      <c r="AD386" s="321"/>
      <c r="AE386" s="325"/>
      <c r="AF386" s="323"/>
      <c r="AG386" s="321"/>
      <c r="AH386" s="321"/>
      <c r="AI386" s="321"/>
      <c r="AJ386" s="321"/>
      <c r="AK386" s="321"/>
      <c r="AL386" s="321"/>
      <c r="AM386" s="148"/>
    </row>
    <row r="387" spans="2:39" ht="15" customHeight="1" x14ac:dyDescent="0.25">
      <c r="B387" s="321"/>
      <c r="C387" s="322"/>
      <c r="D387" s="323"/>
      <c r="E387" s="321"/>
      <c r="F387" s="321"/>
      <c r="G387" s="321"/>
      <c r="H387" s="321"/>
      <c r="I387" s="321"/>
      <c r="J387" s="321"/>
      <c r="K387" s="321"/>
      <c r="L387" s="321"/>
      <c r="M387" s="321"/>
      <c r="N387" s="323"/>
      <c r="O387" s="321"/>
      <c r="P387" s="321"/>
      <c r="Q387" s="321"/>
      <c r="R387" s="321"/>
      <c r="S387" s="321"/>
      <c r="T387" s="321"/>
      <c r="U387" s="322"/>
      <c r="V387" s="321"/>
      <c r="W387" s="321"/>
      <c r="X387" s="321"/>
      <c r="Y387" s="321"/>
      <c r="Z387" s="321"/>
      <c r="AA387" s="321"/>
      <c r="AB387" s="324"/>
      <c r="AC387" s="324"/>
      <c r="AD387" s="321"/>
      <c r="AE387" s="325"/>
      <c r="AF387" s="323"/>
      <c r="AG387" s="321"/>
      <c r="AH387" s="321"/>
      <c r="AI387" s="321"/>
      <c r="AJ387" s="321"/>
      <c r="AK387" s="321"/>
      <c r="AL387" s="321"/>
      <c r="AM387" s="148"/>
    </row>
    <row r="388" spans="2:39" ht="15" customHeight="1" x14ac:dyDescent="0.25">
      <c r="B388" s="321"/>
      <c r="C388" s="322"/>
      <c r="D388" s="323"/>
      <c r="E388" s="321"/>
      <c r="F388" s="321"/>
      <c r="G388" s="321"/>
      <c r="H388" s="321"/>
      <c r="I388" s="321"/>
      <c r="J388" s="321"/>
      <c r="K388" s="321"/>
      <c r="L388" s="321"/>
      <c r="M388" s="321"/>
      <c r="N388" s="323"/>
      <c r="O388" s="321"/>
      <c r="P388" s="321"/>
      <c r="Q388" s="321"/>
      <c r="R388" s="321"/>
      <c r="S388" s="321"/>
      <c r="T388" s="321"/>
      <c r="U388" s="322"/>
      <c r="V388" s="321"/>
      <c r="W388" s="321"/>
      <c r="X388" s="321"/>
      <c r="Y388" s="321"/>
      <c r="Z388" s="321"/>
      <c r="AA388" s="321"/>
      <c r="AB388" s="324"/>
      <c r="AC388" s="324"/>
      <c r="AD388" s="321"/>
      <c r="AE388" s="325"/>
      <c r="AF388" s="323"/>
      <c r="AG388" s="321"/>
      <c r="AH388" s="321"/>
      <c r="AI388" s="321"/>
      <c r="AJ388" s="321"/>
      <c r="AK388" s="321"/>
      <c r="AL388" s="321"/>
      <c r="AM388" s="148"/>
    </row>
    <row r="389" spans="2:39" ht="15" customHeight="1" x14ac:dyDescent="0.25">
      <c r="B389" s="321"/>
      <c r="C389" s="322"/>
      <c r="D389" s="323"/>
      <c r="E389" s="321"/>
      <c r="F389" s="321"/>
      <c r="G389" s="321"/>
      <c r="H389" s="321"/>
      <c r="I389" s="321"/>
      <c r="J389" s="321"/>
      <c r="K389" s="321"/>
      <c r="L389" s="321"/>
      <c r="M389" s="321"/>
      <c r="N389" s="323"/>
      <c r="O389" s="321"/>
      <c r="P389" s="321"/>
      <c r="Q389" s="321"/>
      <c r="R389" s="321"/>
      <c r="S389" s="321"/>
      <c r="T389" s="321"/>
      <c r="U389" s="322"/>
      <c r="V389" s="321"/>
      <c r="W389" s="321"/>
      <c r="X389" s="321"/>
      <c r="Y389" s="321"/>
      <c r="Z389" s="321"/>
      <c r="AA389" s="321"/>
      <c r="AB389" s="324"/>
      <c r="AC389" s="324"/>
      <c r="AD389" s="321"/>
      <c r="AE389" s="325"/>
      <c r="AF389" s="323"/>
      <c r="AG389" s="321"/>
      <c r="AH389" s="321"/>
      <c r="AI389" s="321"/>
      <c r="AJ389" s="321"/>
      <c r="AK389" s="321"/>
      <c r="AL389" s="321"/>
      <c r="AM389" s="148"/>
    </row>
    <row r="390" spans="2:39" ht="15" customHeight="1" x14ac:dyDescent="0.25">
      <c r="B390" s="321"/>
      <c r="C390" s="322"/>
      <c r="D390" s="323"/>
      <c r="E390" s="321"/>
      <c r="F390" s="321"/>
      <c r="G390" s="321"/>
      <c r="H390" s="321"/>
      <c r="I390" s="321"/>
      <c r="J390" s="321"/>
      <c r="K390" s="321"/>
      <c r="L390" s="321"/>
      <c r="M390" s="321"/>
      <c r="N390" s="323"/>
      <c r="O390" s="321"/>
      <c r="P390" s="321"/>
      <c r="Q390" s="321"/>
      <c r="R390" s="321"/>
      <c r="S390" s="321"/>
      <c r="T390" s="321"/>
      <c r="U390" s="322"/>
      <c r="V390" s="321"/>
      <c r="W390" s="321"/>
      <c r="X390" s="321"/>
      <c r="Y390" s="321"/>
      <c r="Z390" s="321"/>
      <c r="AA390" s="321"/>
      <c r="AB390" s="324"/>
      <c r="AC390" s="324"/>
      <c r="AD390" s="321"/>
      <c r="AE390" s="325"/>
      <c r="AF390" s="323"/>
      <c r="AG390" s="321"/>
      <c r="AH390" s="321"/>
      <c r="AI390" s="321"/>
      <c r="AJ390" s="321"/>
      <c r="AK390" s="321"/>
      <c r="AL390" s="321"/>
      <c r="AM390" s="148"/>
    </row>
    <row r="391" spans="2:39" ht="15" customHeight="1" x14ac:dyDescent="0.25">
      <c r="B391" s="321"/>
      <c r="C391" s="322"/>
      <c r="D391" s="323"/>
      <c r="E391" s="321"/>
      <c r="F391" s="321"/>
      <c r="G391" s="321"/>
      <c r="H391" s="321"/>
      <c r="I391" s="321"/>
      <c r="J391" s="321"/>
      <c r="K391" s="321"/>
      <c r="L391" s="321"/>
      <c r="M391" s="321"/>
      <c r="N391" s="323"/>
      <c r="O391" s="321"/>
      <c r="P391" s="321"/>
      <c r="Q391" s="321"/>
      <c r="R391" s="321"/>
      <c r="S391" s="321"/>
      <c r="T391" s="321"/>
      <c r="U391" s="322"/>
      <c r="V391" s="321"/>
      <c r="W391" s="321"/>
      <c r="X391" s="321"/>
      <c r="Y391" s="321"/>
      <c r="Z391" s="321"/>
      <c r="AA391" s="321"/>
      <c r="AB391" s="324"/>
      <c r="AC391" s="324"/>
      <c r="AD391" s="321"/>
      <c r="AE391" s="325"/>
      <c r="AF391" s="323"/>
      <c r="AG391" s="321"/>
      <c r="AH391" s="321"/>
      <c r="AI391" s="321"/>
      <c r="AJ391" s="321"/>
      <c r="AK391" s="321"/>
      <c r="AL391" s="321"/>
      <c r="AM391" s="148"/>
    </row>
    <row r="392" spans="2:39" ht="15" customHeight="1" x14ac:dyDescent="0.25">
      <c r="B392" s="321"/>
      <c r="C392" s="322"/>
      <c r="D392" s="323"/>
      <c r="E392" s="321"/>
      <c r="F392" s="321"/>
      <c r="G392" s="321"/>
      <c r="H392" s="321"/>
      <c r="I392" s="321"/>
      <c r="J392" s="321"/>
      <c r="K392" s="321"/>
      <c r="L392" s="321"/>
      <c r="M392" s="321"/>
      <c r="N392" s="323"/>
      <c r="O392" s="321"/>
      <c r="P392" s="321"/>
      <c r="Q392" s="321"/>
      <c r="R392" s="321"/>
      <c r="S392" s="321"/>
      <c r="T392" s="321"/>
      <c r="U392" s="322"/>
      <c r="V392" s="321"/>
      <c r="W392" s="321"/>
      <c r="X392" s="321"/>
      <c r="Y392" s="321"/>
      <c r="Z392" s="321"/>
      <c r="AA392" s="321"/>
      <c r="AB392" s="324"/>
      <c r="AC392" s="324"/>
      <c r="AD392" s="321"/>
      <c r="AE392" s="325"/>
      <c r="AF392" s="323"/>
      <c r="AG392" s="321"/>
      <c r="AH392" s="321"/>
      <c r="AI392" s="321"/>
      <c r="AJ392" s="321"/>
      <c r="AK392" s="321"/>
      <c r="AL392" s="321"/>
      <c r="AM392" s="148"/>
    </row>
    <row r="393" spans="2:39" ht="15" customHeight="1" x14ac:dyDescent="0.25">
      <c r="B393" s="321"/>
      <c r="C393" s="322"/>
      <c r="D393" s="323"/>
      <c r="E393" s="321"/>
      <c r="F393" s="321"/>
      <c r="G393" s="321"/>
      <c r="H393" s="321"/>
      <c r="I393" s="321"/>
      <c r="J393" s="321"/>
      <c r="K393" s="321"/>
      <c r="L393" s="321"/>
      <c r="M393" s="321"/>
      <c r="N393" s="323"/>
      <c r="O393" s="321"/>
      <c r="P393" s="321"/>
      <c r="Q393" s="321"/>
      <c r="R393" s="321"/>
      <c r="S393" s="321"/>
      <c r="T393" s="321"/>
      <c r="U393" s="322"/>
      <c r="V393" s="321"/>
      <c r="W393" s="321"/>
      <c r="X393" s="321"/>
      <c r="Y393" s="321"/>
      <c r="Z393" s="321"/>
      <c r="AA393" s="321"/>
      <c r="AB393" s="324"/>
      <c r="AC393" s="324"/>
      <c r="AD393" s="321"/>
      <c r="AE393" s="325"/>
      <c r="AF393" s="323"/>
      <c r="AG393" s="321"/>
      <c r="AH393" s="321"/>
      <c r="AI393" s="321"/>
      <c r="AJ393" s="321"/>
      <c r="AK393" s="321"/>
      <c r="AL393" s="321"/>
      <c r="AM393" s="148"/>
    </row>
    <row r="394" spans="2:39" ht="15" customHeight="1" x14ac:dyDescent="0.25">
      <c r="B394" s="321"/>
      <c r="C394" s="322"/>
      <c r="D394" s="323"/>
      <c r="E394" s="321"/>
      <c r="F394" s="321"/>
      <c r="G394" s="321"/>
      <c r="H394" s="321"/>
      <c r="I394" s="321"/>
      <c r="J394" s="321"/>
      <c r="K394" s="321"/>
      <c r="L394" s="321"/>
      <c r="M394" s="321"/>
      <c r="N394" s="323"/>
      <c r="O394" s="321"/>
      <c r="P394" s="321"/>
      <c r="Q394" s="321"/>
      <c r="R394" s="321"/>
      <c r="S394" s="321"/>
      <c r="T394" s="321"/>
      <c r="U394" s="322"/>
      <c r="V394" s="321"/>
      <c r="W394" s="321"/>
      <c r="X394" s="321"/>
      <c r="Y394" s="321"/>
      <c r="Z394" s="321"/>
      <c r="AA394" s="321"/>
      <c r="AB394" s="324"/>
      <c r="AC394" s="324"/>
      <c r="AD394" s="321"/>
      <c r="AE394" s="325"/>
      <c r="AF394" s="323"/>
      <c r="AG394" s="321"/>
      <c r="AH394" s="321"/>
      <c r="AI394" s="321"/>
      <c r="AJ394" s="321"/>
      <c r="AK394" s="321"/>
      <c r="AL394" s="321"/>
      <c r="AM394" s="148"/>
    </row>
    <row r="395" spans="2:39" ht="15" customHeight="1" x14ac:dyDescent="0.25">
      <c r="B395" s="321"/>
      <c r="C395" s="322"/>
      <c r="D395" s="323"/>
      <c r="E395" s="321"/>
      <c r="F395" s="321"/>
      <c r="G395" s="321"/>
      <c r="H395" s="321"/>
      <c r="I395" s="321"/>
      <c r="J395" s="321"/>
      <c r="K395" s="321"/>
      <c r="L395" s="321"/>
      <c r="M395" s="321"/>
      <c r="N395" s="323"/>
      <c r="O395" s="321"/>
      <c r="P395" s="321"/>
      <c r="Q395" s="321"/>
      <c r="R395" s="321"/>
      <c r="S395" s="321"/>
      <c r="T395" s="321"/>
      <c r="U395" s="322"/>
      <c r="V395" s="321"/>
      <c r="W395" s="321"/>
      <c r="X395" s="321"/>
      <c r="Y395" s="321"/>
      <c r="Z395" s="321"/>
      <c r="AA395" s="321"/>
      <c r="AB395" s="324"/>
      <c r="AC395" s="324"/>
      <c r="AD395" s="321"/>
      <c r="AE395" s="325"/>
      <c r="AF395" s="323"/>
      <c r="AG395" s="321"/>
      <c r="AH395" s="321"/>
      <c r="AI395" s="321"/>
      <c r="AJ395" s="321"/>
      <c r="AK395" s="321"/>
      <c r="AL395" s="321"/>
      <c r="AM395" s="148"/>
    </row>
    <row r="396" spans="2:39" ht="15" customHeight="1" x14ac:dyDescent="0.25">
      <c r="B396" s="321"/>
      <c r="C396" s="322"/>
      <c r="D396" s="323"/>
      <c r="E396" s="321"/>
      <c r="F396" s="321"/>
      <c r="G396" s="321"/>
      <c r="H396" s="321"/>
      <c r="I396" s="321"/>
      <c r="J396" s="321"/>
      <c r="K396" s="321"/>
      <c r="L396" s="321"/>
      <c r="M396" s="321"/>
      <c r="N396" s="323"/>
      <c r="O396" s="321"/>
      <c r="P396" s="321"/>
      <c r="Q396" s="321"/>
      <c r="R396" s="321"/>
      <c r="S396" s="321"/>
      <c r="T396" s="321"/>
      <c r="U396" s="322"/>
      <c r="V396" s="321"/>
      <c r="W396" s="321"/>
      <c r="X396" s="321"/>
      <c r="Y396" s="321"/>
      <c r="Z396" s="321"/>
      <c r="AA396" s="321"/>
      <c r="AB396" s="324"/>
      <c r="AC396" s="324"/>
      <c r="AD396" s="321"/>
      <c r="AE396" s="325"/>
      <c r="AF396" s="323"/>
      <c r="AG396" s="321"/>
      <c r="AH396" s="321"/>
      <c r="AI396" s="321"/>
      <c r="AJ396" s="321"/>
      <c r="AK396" s="321"/>
      <c r="AL396" s="321"/>
      <c r="AM396" s="148"/>
    </row>
    <row r="397" spans="2:39" ht="15" customHeight="1" x14ac:dyDescent="0.25">
      <c r="B397" s="321"/>
      <c r="C397" s="322"/>
      <c r="D397" s="323"/>
      <c r="E397" s="321"/>
      <c r="F397" s="321"/>
      <c r="G397" s="321"/>
      <c r="H397" s="321"/>
      <c r="I397" s="321"/>
      <c r="J397" s="321"/>
      <c r="K397" s="321"/>
      <c r="L397" s="321"/>
      <c r="M397" s="321"/>
      <c r="N397" s="323"/>
      <c r="O397" s="321"/>
      <c r="P397" s="321"/>
      <c r="Q397" s="321"/>
      <c r="R397" s="321"/>
      <c r="S397" s="321"/>
      <c r="T397" s="321"/>
      <c r="U397" s="322"/>
      <c r="V397" s="321"/>
      <c r="W397" s="321"/>
      <c r="X397" s="321"/>
      <c r="Y397" s="321"/>
      <c r="Z397" s="321"/>
      <c r="AA397" s="321"/>
      <c r="AB397" s="324"/>
      <c r="AC397" s="324"/>
      <c r="AD397" s="321"/>
      <c r="AE397" s="325"/>
      <c r="AF397" s="323"/>
      <c r="AG397" s="321"/>
      <c r="AH397" s="321"/>
      <c r="AI397" s="321"/>
      <c r="AJ397" s="321"/>
      <c r="AK397" s="321"/>
      <c r="AL397" s="321"/>
      <c r="AM397" s="148"/>
    </row>
    <row r="398" spans="2:39" ht="15" customHeight="1" x14ac:dyDescent="0.25">
      <c r="B398" s="321"/>
      <c r="C398" s="322"/>
      <c r="D398" s="323"/>
      <c r="E398" s="321"/>
      <c r="F398" s="321"/>
      <c r="G398" s="321"/>
      <c r="H398" s="321"/>
      <c r="I398" s="321"/>
      <c r="J398" s="321"/>
      <c r="K398" s="321"/>
      <c r="L398" s="321"/>
      <c r="M398" s="321"/>
      <c r="N398" s="323"/>
      <c r="O398" s="321"/>
      <c r="P398" s="321"/>
      <c r="Q398" s="321"/>
      <c r="R398" s="321"/>
      <c r="S398" s="321"/>
      <c r="T398" s="321"/>
      <c r="U398" s="322"/>
      <c r="V398" s="321"/>
      <c r="W398" s="321"/>
      <c r="X398" s="321"/>
      <c r="Y398" s="321"/>
      <c r="Z398" s="321"/>
      <c r="AA398" s="321"/>
      <c r="AB398" s="324"/>
      <c r="AC398" s="324"/>
      <c r="AD398" s="321"/>
      <c r="AE398" s="325"/>
      <c r="AF398" s="323"/>
      <c r="AG398" s="321"/>
      <c r="AH398" s="321"/>
      <c r="AI398" s="321"/>
      <c r="AJ398" s="321"/>
      <c r="AK398" s="321"/>
      <c r="AL398" s="321"/>
      <c r="AM398" s="148"/>
    </row>
    <row r="399" spans="2:39" ht="15" customHeight="1" x14ac:dyDescent="0.25">
      <c r="B399" s="321"/>
      <c r="C399" s="322"/>
      <c r="D399" s="323"/>
      <c r="E399" s="321"/>
      <c r="F399" s="321"/>
      <c r="G399" s="321"/>
      <c r="H399" s="321"/>
      <c r="I399" s="321"/>
      <c r="J399" s="321"/>
      <c r="K399" s="321"/>
      <c r="L399" s="321"/>
      <c r="M399" s="321"/>
      <c r="N399" s="323"/>
      <c r="O399" s="321"/>
      <c r="P399" s="321"/>
      <c r="Q399" s="321"/>
      <c r="R399" s="321"/>
      <c r="S399" s="321"/>
      <c r="T399" s="321"/>
      <c r="U399" s="322"/>
      <c r="V399" s="321"/>
      <c r="W399" s="321"/>
      <c r="X399" s="321"/>
      <c r="Y399" s="321"/>
      <c r="Z399" s="321"/>
      <c r="AA399" s="321"/>
      <c r="AB399" s="324"/>
      <c r="AC399" s="324"/>
      <c r="AD399" s="321"/>
      <c r="AE399" s="325"/>
      <c r="AF399" s="323"/>
      <c r="AG399" s="321"/>
      <c r="AH399" s="321"/>
      <c r="AI399" s="321"/>
      <c r="AJ399" s="321"/>
      <c r="AK399" s="321"/>
      <c r="AL399" s="321"/>
      <c r="AM399" s="148"/>
    </row>
    <row r="400" spans="2:39" ht="15" customHeight="1" x14ac:dyDescent="0.25">
      <c r="B400" s="321"/>
      <c r="C400" s="322"/>
      <c r="D400" s="323"/>
      <c r="E400" s="321"/>
      <c r="F400" s="321"/>
      <c r="G400" s="321"/>
      <c r="H400" s="321"/>
      <c r="I400" s="321"/>
      <c r="J400" s="321"/>
      <c r="K400" s="321"/>
      <c r="L400" s="321"/>
      <c r="M400" s="321"/>
      <c r="N400" s="323"/>
      <c r="O400" s="321"/>
      <c r="P400" s="321"/>
      <c r="Q400" s="321"/>
      <c r="R400" s="321"/>
      <c r="S400" s="321"/>
      <c r="T400" s="321"/>
      <c r="U400" s="322"/>
      <c r="V400" s="321"/>
      <c r="W400" s="321"/>
      <c r="X400" s="321"/>
      <c r="Y400" s="321"/>
      <c r="Z400" s="321"/>
      <c r="AA400" s="321"/>
      <c r="AB400" s="324"/>
      <c r="AC400" s="324"/>
      <c r="AD400" s="321"/>
      <c r="AE400" s="325"/>
      <c r="AF400" s="323"/>
      <c r="AG400" s="321"/>
      <c r="AH400" s="321"/>
      <c r="AI400" s="321"/>
      <c r="AJ400" s="321"/>
      <c r="AK400" s="321"/>
      <c r="AL400" s="321"/>
      <c r="AM400" s="148"/>
    </row>
    <row r="401" spans="2:39" ht="15" customHeight="1" x14ac:dyDescent="0.25">
      <c r="B401" s="321"/>
      <c r="C401" s="322"/>
      <c r="D401" s="323"/>
      <c r="E401" s="321"/>
      <c r="F401" s="321"/>
      <c r="G401" s="321"/>
      <c r="H401" s="321"/>
      <c r="I401" s="321"/>
      <c r="J401" s="321"/>
      <c r="K401" s="321"/>
      <c r="L401" s="321"/>
      <c r="M401" s="321"/>
      <c r="N401" s="323"/>
      <c r="O401" s="321"/>
      <c r="P401" s="321"/>
      <c r="Q401" s="321"/>
      <c r="R401" s="321"/>
      <c r="S401" s="321"/>
      <c r="T401" s="321"/>
      <c r="U401" s="322"/>
      <c r="V401" s="321"/>
      <c r="W401" s="321"/>
      <c r="X401" s="321"/>
      <c r="Y401" s="321"/>
      <c r="Z401" s="321"/>
      <c r="AA401" s="321"/>
      <c r="AB401" s="324"/>
      <c r="AC401" s="324"/>
      <c r="AD401" s="321"/>
      <c r="AE401" s="325"/>
      <c r="AF401" s="323"/>
      <c r="AG401" s="321"/>
      <c r="AH401" s="321"/>
      <c r="AI401" s="321"/>
      <c r="AJ401" s="321"/>
      <c r="AK401" s="321"/>
      <c r="AL401" s="321"/>
      <c r="AM401" s="148"/>
    </row>
    <row r="402" spans="2:39" ht="15" customHeight="1" x14ac:dyDescent="0.25">
      <c r="B402" s="321"/>
      <c r="C402" s="322"/>
      <c r="D402" s="323"/>
      <c r="E402" s="321"/>
      <c r="F402" s="321"/>
      <c r="G402" s="321"/>
      <c r="H402" s="321"/>
      <c r="I402" s="321"/>
      <c r="J402" s="321"/>
      <c r="K402" s="321"/>
      <c r="L402" s="321"/>
      <c r="M402" s="321"/>
      <c r="N402" s="323"/>
      <c r="O402" s="321"/>
      <c r="P402" s="321"/>
      <c r="Q402" s="321"/>
      <c r="R402" s="321"/>
      <c r="S402" s="321"/>
      <c r="T402" s="321"/>
      <c r="U402" s="322"/>
      <c r="V402" s="321"/>
      <c r="W402" s="321"/>
      <c r="X402" s="321"/>
      <c r="Y402" s="321"/>
      <c r="Z402" s="321"/>
      <c r="AA402" s="321"/>
      <c r="AB402" s="324"/>
      <c r="AC402" s="324"/>
      <c r="AD402" s="321"/>
      <c r="AE402" s="325"/>
      <c r="AF402" s="323"/>
      <c r="AG402" s="321"/>
      <c r="AH402" s="321"/>
      <c r="AI402" s="321"/>
      <c r="AJ402" s="321"/>
      <c r="AK402" s="321"/>
      <c r="AL402" s="321"/>
      <c r="AM402" s="148"/>
    </row>
    <row r="403" spans="2:39" ht="15" customHeight="1" x14ac:dyDescent="0.25">
      <c r="B403" s="321"/>
      <c r="C403" s="322"/>
      <c r="D403" s="323"/>
      <c r="E403" s="321"/>
      <c r="F403" s="321"/>
      <c r="G403" s="321"/>
      <c r="H403" s="321"/>
      <c r="I403" s="321"/>
      <c r="J403" s="321"/>
      <c r="K403" s="321"/>
      <c r="L403" s="321"/>
      <c r="M403" s="321"/>
      <c r="N403" s="323"/>
      <c r="O403" s="321"/>
      <c r="P403" s="321"/>
      <c r="Q403" s="321"/>
      <c r="R403" s="321"/>
      <c r="S403" s="321"/>
      <c r="T403" s="321"/>
      <c r="U403" s="322"/>
      <c r="V403" s="321"/>
      <c r="W403" s="321"/>
      <c r="X403" s="321"/>
      <c r="Y403" s="321"/>
      <c r="Z403" s="321"/>
      <c r="AA403" s="321"/>
      <c r="AB403" s="324"/>
      <c r="AC403" s="324"/>
      <c r="AD403" s="321"/>
      <c r="AE403" s="325"/>
      <c r="AF403" s="323"/>
      <c r="AG403" s="321"/>
      <c r="AH403" s="321"/>
      <c r="AI403" s="321"/>
      <c r="AJ403" s="321"/>
      <c r="AK403" s="321"/>
      <c r="AL403" s="321"/>
      <c r="AM403" s="148"/>
    </row>
    <row r="404" spans="2:39" ht="15" customHeight="1" x14ac:dyDescent="0.25">
      <c r="B404" s="321"/>
      <c r="C404" s="322"/>
      <c r="D404" s="323"/>
      <c r="E404" s="321"/>
      <c r="F404" s="321"/>
      <c r="G404" s="321"/>
      <c r="H404" s="321"/>
      <c r="I404" s="321"/>
      <c r="J404" s="321"/>
      <c r="K404" s="321"/>
      <c r="L404" s="321"/>
      <c r="M404" s="321"/>
      <c r="N404" s="323"/>
      <c r="O404" s="321"/>
      <c r="P404" s="321"/>
      <c r="Q404" s="321"/>
      <c r="R404" s="321"/>
      <c r="S404" s="321"/>
      <c r="T404" s="321"/>
      <c r="U404" s="322"/>
      <c r="V404" s="321"/>
      <c r="W404" s="321"/>
      <c r="X404" s="321"/>
      <c r="Y404" s="321"/>
      <c r="Z404" s="321"/>
      <c r="AA404" s="321"/>
      <c r="AB404" s="324"/>
      <c r="AC404" s="324"/>
      <c r="AD404" s="321"/>
      <c r="AE404" s="325"/>
      <c r="AF404" s="323"/>
      <c r="AG404" s="321"/>
      <c r="AH404" s="321"/>
      <c r="AI404" s="321"/>
      <c r="AJ404" s="321"/>
      <c r="AK404" s="321"/>
      <c r="AL404" s="321"/>
      <c r="AM404" s="148"/>
    </row>
    <row r="405" spans="2:39" ht="15" customHeight="1" x14ac:dyDescent="0.25">
      <c r="B405" s="321"/>
      <c r="C405" s="322"/>
      <c r="D405" s="323"/>
      <c r="E405" s="321"/>
      <c r="F405" s="321"/>
      <c r="G405" s="321"/>
      <c r="H405" s="321"/>
      <c r="I405" s="321"/>
      <c r="J405" s="321"/>
      <c r="K405" s="321"/>
      <c r="L405" s="321"/>
      <c r="M405" s="321"/>
      <c r="N405" s="323"/>
      <c r="O405" s="321"/>
      <c r="P405" s="321"/>
      <c r="Q405" s="321"/>
      <c r="R405" s="321"/>
      <c r="S405" s="321"/>
      <c r="T405" s="321"/>
      <c r="U405" s="322"/>
      <c r="V405" s="321"/>
      <c r="W405" s="321"/>
      <c r="X405" s="321"/>
      <c r="Y405" s="321"/>
      <c r="Z405" s="321"/>
      <c r="AA405" s="321"/>
      <c r="AB405" s="324"/>
      <c r="AC405" s="324"/>
      <c r="AD405" s="321"/>
      <c r="AE405" s="325"/>
      <c r="AF405" s="323"/>
      <c r="AG405" s="321"/>
      <c r="AH405" s="321"/>
      <c r="AI405" s="321"/>
      <c r="AJ405" s="321"/>
      <c r="AK405" s="321"/>
      <c r="AL405" s="321"/>
      <c r="AM405" s="148"/>
    </row>
    <row r="406" spans="2:39" ht="15" customHeight="1" x14ac:dyDescent="0.25">
      <c r="B406" s="321"/>
      <c r="C406" s="322"/>
      <c r="D406" s="323"/>
      <c r="E406" s="321"/>
      <c r="F406" s="321"/>
      <c r="G406" s="321"/>
      <c r="H406" s="321"/>
      <c r="I406" s="321"/>
      <c r="J406" s="321"/>
      <c r="K406" s="321"/>
      <c r="L406" s="321"/>
      <c r="M406" s="321"/>
      <c r="N406" s="323"/>
      <c r="O406" s="321"/>
      <c r="P406" s="321"/>
      <c r="Q406" s="321"/>
      <c r="R406" s="321"/>
      <c r="S406" s="321"/>
      <c r="T406" s="321"/>
      <c r="U406" s="322"/>
      <c r="V406" s="321"/>
      <c r="W406" s="321"/>
      <c r="X406" s="321"/>
      <c r="Y406" s="321"/>
      <c r="Z406" s="321"/>
      <c r="AA406" s="321"/>
      <c r="AB406" s="324"/>
      <c r="AC406" s="324"/>
      <c r="AD406" s="321"/>
      <c r="AE406" s="325"/>
      <c r="AF406" s="323"/>
      <c r="AG406" s="321"/>
      <c r="AH406" s="321"/>
      <c r="AI406" s="321"/>
      <c r="AJ406" s="321"/>
      <c r="AK406" s="321"/>
      <c r="AL406" s="321"/>
      <c r="AM406" s="148"/>
    </row>
    <row r="407" spans="2:39" ht="15" customHeight="1" x14ac:dyDescent="0.25">
      <c r="B407" s="321"/>
      <c r="C407" s="322"/>
      <c r="D407" s="323"/>
      <c r="E407" s="321"/>
      <c r="F407" s="321"/>
      <c r="G407" s="321"/>
      <c r="H407" s="321"/>
      <c r="I407" s="321"/>
      <c r="J407" s="321"/>
      <c r="K407" s="321"/>
      <c r="L407" s="321"/>
      <c r="M407" s="321"/>
      <c r="N407" s="323"/>
      <c r="O407" s="321"/>
      <c r="P407" s="321"/>
      <c r="Q407" s="321"/>
      <c r="R407" s="321"/>
      <c r="S407" s="321"/>
      <c r="T407" s="321"/>
      <c r="U407" s="322"/>
      <c r="V407" s="321"/>
      <c r="W407" s="321"/>
      <c r="X407" s="321"/>
      <c r="Y407" s="321"/>
      <c r="Z407" s="321"/>
      <c r="AA407" s="321"/>
      <c r="AB407" s="324"/>
      <c r="AC407" s="324"/>
      <c r="AD407" s="321"/>
      <c r="AE407" s="325"/>
      <c r="AF407" s="323"/>
      <c r="AG407" s="321"/>
      <c r="AH407" s="321"/>
      <c r="AI407" s="321"/>
      <c r="AJ407" s="321"/>
      <c r="AK407" s="321"/>
      <c r="AL407" s="321"/>
      <c r="AM407" s="148"/>
    </row>
    <row r="408" spans="2:39" ht="15" customHeight="1" x14ac:dyDescent="0.25">
      <c r="B408" s="321"/>
      <c r="C408" s="322"/>
      <c r="D408" s="323"/>
      <c r="E408" s="321"/>
      <c r="F408" s="321"/>
      <c r="G408" s="321"/>
      <c r="H408" s="321"/>
      <c r="I408" s="321"/>
      <c r="J408" s="321"/>
      <c r="K408" s="321"/>
      <c r="L408" s="321"/>
      <c r="M408" s="321"/>
      <c r="N408" s="323"/>
      <c r="O408" s="321"/>
      <c r="P408" s="321"/>
      <c r="Q408" s="321"/>
      <c r="R408" s="321"/>
      <c r="S408" s="321"/>
      <c r="T408" s="321"/>
      <c r="U408" s="322"/>
      <c r="V408" s="321"/>
      <c r="W408" s="321"/>
      <c r="X408" s="321"/>
      <c r="Y408" s="321"/>
      <c r="Z408" s="321"/>
      <c r="AA408" s="321"/>
      <c r="AB408" s="324"/>
      <c r="AC408" s="324"/>
      <c r="AD408" s="321"/>
      <c r="AE408" s="325"/>
      <c r="AF408" s="323"/>
      <c r="AG408" s="321"/>
      <c r="AH408" s="321"/>
      <c r="AI408" s="321"/>
      <c r="AJ408" s="321"/>
      <c r="AK408" s="321"/>
      <c r="AL408" s="321"/>
      <c r="AM408" s="148"/>
    </row>
    <row r="409" spans="2:39" ht="15" customHeight="1" x14ac:dyDescent="0.25">
      <c r="B409" s="321"/>
      <c r="C409" s="322"/>
      <c r="D409" s="323"/>
      <c r="E409" s="321"/>
      <c r="F409" s="321"/>
      <c r="G409" s="321"/>
      <c r="H409" s="321"/>
      <c r="I409" s="321"/>
      <c r="J409" s="321"/>
      <c r="K409" s="321"/>
      <c r="L409" s="321"/>
      <c r="M409" s="321"/>
      <c r="N409" s="323"/>
      <c r="O409" s="321"/>
      <c r="P409" s="321"/>
      <c r="Q409" s="321"/>
      <c r="R409" s="321"/>
      <c r="S409" s="321"/>
      <c r="T409" s="321"/>
      <c r="U409" s="322"/>
      <c r="V409" s="321"/>
      <c r="W409" s="321"/>
      <c r="X409" s="321"/>
      <c r="Y409" s="321"/>
      <c r="Z409" s="321"/>
      <c r="AA409" s="321"/>
      <c r="AB409" s="324"/>
      <c r="AC409" s="324"/>
      <c r="AD409" s="321"/>
      <c r="AE409" s="325"/>
      <c r="AF409" s="323"/>
      <c r="AG409" s="321"/>
      <c r="AH409" s="321"/>
      <c r="AI409" s="321"/>
      <c r="AJ409" s="321"/>
      <c r="AK409" s="321"/>
      <c r="AL409" s="321"/>
      <c r="AM409" s="148"/>
    </row>
    <row r="410" spans="2:39" ht="15" customHeight="1" x14ac:dyDescent="0.25">
      <c r="B410" s="321"/>
      <c r="C410" s="322"/>
      <c r="D410" s="323"/>
      <c r="E410" s="321"/>
      <c r="F410" s="321"/>
      <c r="G410" s="321"/>
      <c r="H410" s="321"/>
      <c r="I410" s="321"/>
      <c r="J410" s="321"/>
      <c r="K410" s="321"/>
      <c r="L410" s="321"/>
      <c r="M410" s="321"/>
      <c r="N410" s="323"/>
      <c r="O410" s="321"/>
      <c r="P410" s="321"/>
      <c r="Q410" s="321"/>
      <c r="R410" s="321"/>
      <c r="S410" s="321"/>
      <c r="T410" s="321"/>
      <c r="U410" s="322"/>
      <c r="V410" s="321"/>
      <c r="W410" s="321"/>
      <c r="X410" s="321"/>
      <c r="Y410" s="321"/>
      <c r="Z410" s="321"/>
      <c r="AA410" s="321"/>
      <c r="AB410" s="324"/>
      <c r="AC410" s="324"/>
      <c r="AD410" s="321"/>
      <c r="AE410" s="325"/>
      <c r="AF410" s="323"/>
      <c r="AG410" s="321"/>
      <c r="AH410" s="321"/>
      <c r="AI410" s="321"/>
      <c r="AJ410" s="321"/>
      <c r="AK410" s="321"/>
      <c r="AL410" s="321"/>
      <c r="AM410" s="148"/>
    </row>
    <row r="411" spans="2:39" ht="15" customHeight="1" x14ac:dyDescent="0.25">
      <c r="B411" s="321"/>
      <c r="C411" s="322"/>
      <c r="D411" s="323"/>
      <c r="E411" s="321"/>
      <c r="F411" s="321"/>
      <c r="G411" s="321"/>
      <c r="H411" s="321"/>
      <c r="I411" s="321"/>
      <c r="J411" s="321"/>
      <c r="K411" s="321"/>
      <c r="L411" s="321"/>
      <c r="M411" s="321"/>
      <c r="N411" s="323"/>
      <c r="O411" s="321"/>
      <c r="P411" s="321"/>
      <c r="Q411" s="321"/>
      <c r="R411" s="321"/>
      <c r="S411" s="321"/>
      <c r="T411" s="321"/>
      <c r="U411" s="322"/>
      <c r="V411" s="321"/>
      <c r="W411" s="321"/>
      <c r="X411" s="321"/>
      <c r="Y411" s="321"/>
      <c r="Z411" s="321"/>
      <c r="AA411" s="321"/>
      <c r="AB411" s="324"/>
      <c r="AC411" s="324"/>
      <c r="AD411" s="321"/>
      <c r="AE411" s="325"/>
      <c r="AF411" s="323"/>
      <c r="AG411" s="321"/>
      <c r="AH411" s="321"/>
      <c r="AI411" s="321"/>
      <c r="AJ411" s="321"/>
      <c r="AK411" s="321"/>
      <c r="AL411" s="321"/>
      <c r="AM411" s="148"/>
    </row>
    <row r="412" spans="2:39" ht="15" customHeight="1" x14ac:dyDescent="0.25">
      <c r="B412" s="321"/>
      <c r="C412" s="322"/>
      <c r="D412" s="323"/>
      <c r="E412" s="321"/>
      <c r="F412" s="321"/>
      <c r="G412" s="321"/>
      <c r="H412" s="321"/>
      <c r="I412" s="321"/>
      <c r="J412" s="321"/>
      <c r="K412" s="321"/>
      <c r="L412" s="321"/>
      <c r="M412" s="321"/>
      <c r="N412" s="323"/>
      <c r="O412" s="321"/>
      <c r="P412" s="321"/>
      <c r="Q412" s="321"/>
      <c r="R412" s="321"/>
      <c r="S412" s="321"/>
      <c r="T412" s="321"/>
      <c r="U412" s="322"/>
      <c r="V412" s="321"/>
      <c r="W412" s="321"/>
      <c r="X412" s="321"/>
      <c r="Y412" s="321"/>
      <c r="Z412" s="321"/>
      <c r="AA412" s="321"/>
      <c r="AB412" s="324"/>
      <c r="AC412" s="324"/>
      <c r="AD412" s="321"/>
      <c r="AE412" s="325"/>
      <c r="AF412" s="323"/>
      <c r="AG412" s="321"/>
      <c r="AH412" s="321"/>
      <c r="AI412" s="321"/>
      <c r="AJ412" s="321"/>
      <c r="AK412" s="321"/>
      <c r="AL412" s="321"/>
      <c r="AM412" s="148"/>
    </row>
    <row r="413" spans="2:39" ht="15" customHeight="1" x14ac:dyDescent="0.25">
      <c r="B413" s="321"/>
      <c r="C413" s="322"/>
      <c r="D413" s="323"/>
      <c r="E413" s="321"/>
      <c r="F413" s="321"/>
      <c r="G413" s="321"/>
      <c r="H413" s="321"/>
      <c r="I413" s="321"/>
      <c r="J413" s="321"/>
      <c r="K413" s="321"/>
      <c r="L413" s="321"/>
      <c r="M413" s="321"/>
      <c r="N413" s="323"/>
      <c r="O413" s="321"/>
      <c r="P413" s="321"/>
      <c r="Q413" s="321"/>
      <c r="R413" s="321"/>
      <c r="S413" s="321"/>
      <c r="T413" s="321"/>
      <c r="U413" s="322"/>
      <c r="V413" s="321"/>
      <c r="W413" s="321"/>
      <c r="X413" s="321"/>
      <c r="Y413" s="321"/>
      <c r="Z413" s="321"/>
      <c r="AA413" s="321"/>
      <c r="AB413" s="324"/>
      <c r="AC413" s="324"/>
      <c r="AD413" s="321"/>
      <c r="AE413" s="325"/>
      <c r="AF413" s="323"/>
      <c r="AG413" s="321"/>
      <c r="AH413" s="321"/>
      <c r="AI413" s="321"/>
      <c r="AJ413" s="321"/>
      <c r="AK413" s="321"/>
      <c r="AL413" s="321"/>
      <c r="AM413" s="148"/>
    </row>
    <row r="414" spans="2:39" ht="15" customHeight="1" x14ac:dyDescent="0.25">
      <c r="B414" s="321"/>
      <c r="C414" s="322"/>
      <c r="D414" s="323"/>
      <c r="E414" s="321"/>
      <c r="F414" s="321"/>
      <c r="G414" s="321"/>
      <c r="H414" s="321"/>
      <c r="I414" s="321"/>
      <c r="J414" s="321"/>
      <c r="K414" s="321"/>
      <c r="L414" s="321"/>
      <c r="M414" s="321"/>
      <c r="N414" s="323"/>
      <c r="O414" s="321"/>
      <c r="P414" s="321"/>
      <c r="Q414" s="321"/>
      <c r="R414" s="321"/>
      <c r="S414" s="321"/>
      <c r="T414" s="321"/>
      <c r="U414" s="322"/>
      <c r="V414" s="321"/>
      <c r="W414" s="321"/>
      <c r="X414" s="321"/>
      <c r="Y414" s="321"/>
      <c r="Z414" s="321"/>
      <c r="AA414" s="321"/>
      <c r="AB414" s="324"/>
      <c r="AC414" s="324"/>
      <c r="AD414" s="321"/>
      <c r="AE414" s="325"/>
      <c r="AF414" s="323"/>
      <c r="AG414" s="321"/>
      <c r="AH414" s="321"/>
      <c r="AI414" s="321"/>
      <c r="AJ414" s="321"/>
      <c r="AK414" s="321"/>
      <c r="AL414" s="321"/>
      <c r="AM414" s="148"/>
    </row>
    <row r="415" spans="2:39" ht="15" customHeight="1" x14ac:dyDescent="0.25">
      <c r="B415" s="321"/>
      <c r="C415" s="322"/>
      <c r="D415" s="323"/>
      <c r="E415" s="321"/>
      <c r="F415" s="321"/>
      <c r="G415" s="321"/>
      <c r="H415" s="321"/>
      <c r="I415" s="321"/>
      <c r="J415" s="321"/>
      <c r="K415" s="321"/>
      <c r="L415" s="321"/>
      <c r="M415" s="321"/>
      <c r="N415" s="323"/>
      <c r="O415" s="321"/>
      <c r="P415" s="321"/>
      <c r="Q415" s="321"/>
      <c r="R415" s="321"/>
      <c r="S415" s="321"/>
      <c r="T415" s="321"/>
      <c r="U415" s="322"/>
      <c r="V415" s="321"/>
      <c r="W415" s="321"/>
      <c r="X415" s="321"/>
      <c r="Y415" s="321"/>
      <c r="Z415" s="321"/>
      <c r="AA415" s="321"/>
      <c r="AB415" s="324"/>
      <c r="AC415" s="324"/>
      <c r="AD415" s="321"/>
      <c r="AE415" s="325"/>
      <c r="AF415" s="323"/>
      <c r="AG415" s="321"/>
      <c r="AH415" s="321"/>
      <c r="AI415" s="321"/>
      <c r="AJ415" s="321"/>
      <c r="AK415" s="321"/>
      <c r="AL415" s="321"/>
      <c r="AM415" s="148"/>
    </row>
    <row r="416" spans="2:39" ht="15" customHeight="1" x14ac:dyDescent="0.25">
      <c r="B416" s="321"/>
      <c r="C416" s="322"/>
      <c r="D416" s="323"/>
      <c r="E416" s="321"/>
      <c r="F416" s="321"/>
      <c r="G416" s="321"/>
      <c r="H416" s="321"/>
      <c r="I416" s="321"/>
      <c r="J416" s="321"/>
      <c r="K416" s="321"/>
      <c r="L416" s="321"/>
      <c r="M416" s="321"/>
      <c r="N416" s="323"/>
      <c r="O416" s="321"/>
      <c r="P416" s="321"/>
      <c r="Q416" s="321"/>
      <c r="R416" s="321"/>
      <c r="S416" s="321"/>
      <c r="T416" s="321"/>
      <c r="U416" s="322"/>
      <c r="V416" s="321"/>
      <c r="W416" s="321"/>
      <c r="X416" s="321"/>
      <c r="Y416" s="321"/>
      <c r="Z416" s="321"/>
      <c r="AA416" s="321"/>
      <c r="AB416" s="324"/>
      <c r="AC416" s="324"/>
      <c r="AD416" s="321"/>
      <c r="AE416" s="325"/>
      <c r="AF416" s="323"/>
      <c r="AG416" s="321"/>
      <c r="AH416" s="321"/>
      <c r="AI416" s="321"/>
      <c r="AJ416" s="321"/>
      <c r="AK416" s="321"/>
      <c r="AL416" s="321"/>
      <c r="AM416" s="148"/>
    </row>
    <row r="417" spans="2:39" ht="15" customHeight="1" x14ac:dyDescent="0.25">
      <c r="B417" s="321"/>
      <c r="C417" s="322"/>
      <c r="D417" s="323"/>
      <c r="E417" s="321"/>
      <c r="F417" s="321"/>
      <c r="G417" s="321"/>
      <c r="H417" s="321"/>
      <c r="I417" s="321"/>
      <c r="J417" s="321"/>
      <c r="K417" s="321"/>
      <c r="L417" s="321"/>
      <c r="M417" s="321"/>
      <c r="N417" s="323"/>
      <c r="O417" s="321"/>
      <c r="P417" s="321"/>
      <c r="Q417" s="321"/>
      <c r="R417" s="321"/>
      <c r="S417" s="321"/>
      <c r="T417" s="321"/>
      <c r="U417" s="322"/>
      <c r="V417" s="321"/>
      <c r="W417" s="321"/>
      <c r="X417" s="321"/>
      <c r="Y417" s="321"/>
      <c r="Z417" s="321"/>
      <c r="AA417" s="321"/>
      <c r="AB417" s="324"/>
      <c r="AC417" s="324"/>
      <c r="AD417" s="321"/>
      <c r="AE417" s="325"/>
      <c r="AF417" s="323"/>
      <c r="AG417" s="321"/>
      <c r="AH417" s="321"/>
      <c r="AI417" s="321"/>
      <c r="AJ417" s="321"/>
      <c r="AK417" s="321"/>
      <c r="AL417" s="321"/>
      <c r="AM417" s="148"/>
    </row>
    <row r="418" spans="2:39" ht="15" customHeight="1" x14ac:dyDescent="0.25">
      <c r="B418" s="321"/>
      <c r="C418" s="322"/>
      <c r="D418" s="323"/>
      <c r="E418" s="321"/>
      <c r="F418" s="321"/>
      <c r="G418" s="321"/>
      <c r="H418" s="321"/>
      <c r="I418" s="321"/>
      <c r="J418" s="321"/>
      <c r="K418" s="321"/>
      <c r="L418" s="321"/>
      <c r="M418" s="321"/>
      <c r="N418" s="323"/>
      <c r="O418" s="321"/>
      <c r="P418" s="321"/>
      <c r="Q418" s="321"/>
      <c r="R418" s="321"/>
      <c r="S418" s="321"/>
      <c r="T418" s="321"/>
      <c r="U418" s="322"/>
      <c r="V418" s="321"/>
      <c r="W418" s="321"/>
      <c r="X418" s="321"/>
      <c r="Y418" s="321"/>
      <c r="Z418" s="321"/>
      <c r="AA418" s="321"/>
      <c r="AB418" s="324"/>
      <c r="AC418" s="324"/>
      <c r="AD418" s="321"/>
      <c r="AE418" s="325"/>
      <c r="AF418" s="323"/>
      <c r="AG418" s="321"/>
      <c r="AH418" s="321"/>
      <c r="AI418" s="321"/>
      <c r="AJ418" s="321"/>
      <c r="AK418" s="321"/>
      <c r="AL418" s="321"/>
      <c r="AM418" s="148"/>
    </row>
    <row r="419" spans="2:39" ht="15" customHeight="1" x14ac:dyDescent="0.25">
      <c r="B419" s="321"/>
      <c r="C419" s="322"/>
      <c r="D419" s="323"/>
      <c r="E419" s="321"/>
      <c r="F419" s="321"/>
      <c r="G419" s="321"/>
      <c r="H419" s="321"/>
      <c r="I419" s="321"/>
      <c r="J419" s="321"/>
      <c r="K419" s="321"/>
      <c r="L419" s="321"/>
      <c r="M419" s="321"/>
      <c r="N419" s="323"/>
      <c r="O419" s="321"/>
      <c r="P419" s="321"/>
      <c r="Q419" s="321"/>
      <c r="R419" s="321"/>
      <c r="S419" s="321"/>
      <c r="T419" s="321"/>
      <c r="U419" s="322"/>
      <c r="V419" s="321"/>
      <c r="W419" s="321"/>
      <c r="X419" s="321"/>
      <c r="Y419" s="321"/>
      <c r="Z419" s="321"/>
      <c r="AA419" s="321"/>
      <c r="AB419" s="324"/>
      <c r="AC419" s="324"/>
      <c r="AD419" s="321"/>
      <c r="AE419" s="325"/>
      <c r="AF419" s="323"/>
      <c r="AG419" s="321"/>
      <c r="AH419" s="321"/>
      <c r="AI419" s="321"/>
      <c r="AJ419" s="321"/>
      <c r="AK419" s="321"/>
      <c r="AL419" s="321"/>
      <c r="AM419" s="148"/>
    </row>
    <row r="420" spans="2:39" ht="15" customHeight="1" x14ac:dyDescent="0.25">
      <c r="B420" s="321"/>
      <c r="C420" s="322"/>
      <c r="D420" s="323"/>
      <c r="E420" s="321"/>
      <c r="F420" s="321"/>
      <c r="G420" s="321"/>
      <c r="H420" s="321"/>
      <c r="I420" s="321"/>
      <c r="J420" s="321"/>
      <c r="K420" s="321"/>
      <c r="L420" s="321"/>
      <c r="M420" s="321"/>
      <c r="N420" s="323"/>
      <c r="O420" s="321"/>
      <c r="P420" s="321"/>
      <c r="Q420" s="321"/>
      <c r="R420" s="321"/>
      <c r="S420" s="321"/>
      <c r="T420" s="321"/>
      <c r="U420" s="322"/>
      <c r="V420" s="321"/>
      <c r="W420" s="321"/>
      <c r="X420" s="321"/>
      <c r="Y420" s="321"/>
      <c r="Z420" s="321"/>
      <c r="AA420" s="321"/>
      <c r="AB420" s="324"/>
      <c r="AC420" s="324"/>
      <c r="AD420" s="321"/>
      <c r="AE420" s="325"/>
      <c r="AF420" s="323"/>
      <c r="AG420" s="321"/>
      <c r="AH420" s="321"/>
      <c r="AI420" s="321"/>
      <c r="AJ420" s="321"/>
      <c r="AK420" s="321"/>
      <c r="AL420" s="321"/>
      <c r="AM420" s="148"/>
    </row>
    <row r="421" spans="2:39" ht="15" customHeight="1" x14ac:dyDescent="0.25">
      <c r="B421" s="321"/>
      <c r="C421" s="322"/>
      <c r="D421" s="323"/>
      <c r="E421" s="321"/>
      <c r="F421" s="321"/>
      <c r="G421" s="321"/>
      <c r="H421" s="321"/>
      <c r="I421" s="321"/>
      <c r="J421" s="321"/>
      <c r="K421" s="321"/>
      <c r="L421" s="321"/>
      <c r="M421" s="321"/>
      <c r="N421" s="323"/>
      <c r="O421" s="321"/>
      <c r="P421" s="321"/>
      <c r="Q421" s="321"/>
      <c r="R421" s="321"/>
      <c r="S421" s="321"/>
      <c r="T421" s="321"/>
      <c r="U421" s="322"/>
      <c r="V421" s="321"/>
      <c r="W421" s="321"/>
      <c r="X421" s="321"/>
      <c r="Y421" s="321"/>
      <c r="Z421" s="321"/>
      <c r="AA421" s="321"/>
      <c r="AB421" s="324"/>
      <c r="AC421" s="324"/>
      <c r="AD421" s="321"/>
      <c r="AE421" s="325"/>
      <c r="AF421" s="323"/>
      <c r="AG421" s="321"/>
      <c r="AH421" s="321"/>
      <c r="AI421" s="321"/>
      <c r="AJ421" s="321"/>
      <c r="AK421" s="321"/>
      <c r="AL421" s="321"/>
      <c r="AM421" s="148"/>
    </row>
    <row r="422" spans="2:39" ht="15" customHeight="1" x14ac:dyDescent="0.25">
      <c r="B422" s="321"/>
      <c r="C422" s="322"/>
      <c r="D422" s="323"/>
      <c r="E422" s="321"/>
      <c r="F422" s="321"/>
      <c r="G422" s="321"/>
      <c r="H422" s="321"/>
      <c r="I422" s="321"/>
      <c r="J422" s="321"/>
      <c r="K422" s="321"/>
      <c r="L422" s="321"/>
      <c r="M422" s="321"/>
      <c r="N422" s="323"/>
      <c r="O422" s="321"/>
      <c r="P422" s="321"/>
      <c r="Q422" s="321"/>
      <c r="R422" s="321"/>
      <c r="S422" s="321"/>
      <c r="T422" s="321"/>
      <c r="U422" s="322"/>
      <c r="V422" s="321"/>
      <c r="W422" s="321"/>
      <c r="X422" s="321"/>
      <c r="Y422" s="321"/>
      <c r="Z422" s="321"/>
      <c r="AA422" s="321"/>
      <c r="AB422" s="324"/>
      <c r="AC422" s="324"/>
      <c r="AD422" s="321"/>
      <c r="AE422" s="325"/>
      <c r="AF422" s="323"/>
      <c r="AG422" s="321"/>
      <c r="AH422" s="321"/>
      <c r="AI422" s="321"/>
      <c r="AJ422" s="321"/>
      <c r="AK422" s="321"/>
      <c r="AL422" s="321"/>
      <c r="AM422" s="148"/>
    </row>
    <row r="423" spans="2:39" ht="15" customHeight="1" x14ac:dyDescent="0.25">
      <c r="B423" s="321"/>
      <c r="C423" s="322"/>
      <c r="D423" s="323"/>
      <c r="E423" s="321"/>
      <c r="F423" s="321"/>
      <c r="G423" s="321"/>
      <c r="H423" s="321"/>
      <c r="I423" s="321"/>
      <c r="J423" s="321"/>
      <c r="K423" s="321"/>
      <c r="L423" s="321"/>
      <c r="M423" s="321"/>
      <c r="N423" s="323"/>
      <c r="O423" s="321"/>
      <c r="P423" s="321"/>
      <c r="Q423" s="321"/>
      <c r="R423" s="321"/>
      <c r="S423" s="321"/>
      <c r="T423" s="321"/>
      <c r="U423" s="322"/>
      <c r="V423" s="321"/>
      <c r="W423" s="321"/>
      <c r="X423" s="321"/>
      <c r="Y423" s="321"/>
      <c r="Z423" s="321"/>
      <c r="AA423" s="321"/>
      <c r="AB423" s="324"/>
      <c r="AC423" s="324"/>
      <c r="AD423" s="321"/>
      <c r="AE423" s="325"/>
      <c r="AF423" s="323"/>
      <c r="AG423" s="321"/>
      <c r="AH423" s="321"/>
      <c r="AI423" s="321"/>
      <c r="AJ423" s="321"/>
      <c r="AK423" s="321"/>
      <c r="AL423" s="321"/>
      <c r="AM423" s="148"/>
    </row>
    <row r="424" spans="2:39" ht="15" customHeight="1" x14ac:dyDescent="0.25">
      <c r="B424" s="321"/>
      <c r="C424" s="322"/>
      <c r="D424" s="323"/>
      <c r="E424" s="321"/>
      <c r="F424" s="321"/>
      <c r="G424" s="321"/>
      <c r="H424" s="321"/>
      <c r="I424" s="321"/>
      <c r="J424" s="321"/>
      <c r="K424" s="321"/>
      <c r="L424" s="321"/>
      <c r="M424" s="321"/>
      <c r="N424" s="323"/>
      <c r="O424" s="321"/>
      <c r="P424" s="321"/>
      <c r="Q424" s="321"/>
      <c r="R424" s="321"/>
      <c r="S424" s="321"/>
      <c r="T424" s="321"/>
      <c r="U424" s="322"/>
      <c r="V424" s="321"/>
      <c r="W424" s="321"/>
      <c r="X424" s="321"/>
      <c r="Y424" s="321"/>
      <c r="Z424" s="321"/>
      <c r="AA424" s="321"/>
      <c r="AB424" s="324"/>
      <c r="AC424" s="324"/>
      <c r="AD424" s="321"/>
      <c r="AE424" s="325"/>
      <c r="AF424" s="323"/>
      <c r="AG424" s="321"/>
      <c r="AH424" s="321"/>
      <c r="AI424" s="321"/>
      <c r="AJ424" s="321"/>
      <c r="AK424" s="321"/>
      <c r="AL424" s="321"/>
      <c r="AM424" s="148"/>
    </row>
    <row r="425" spans="2:39" ht="15" customHeight="1" x14ac:dyDescent="0.25">
      <c r="B425" s="321"/>
      <c r="C425" s="322"/>
      <c r="D425" s="323"/>
      <c r="E425" s="321"/>
      <c r="F425" s="321"/>
      <c r="G425" s="321"/>
      <c r="H425" s="321"/>
      <c r="I425" s="321"/>
      <c r="J425" s="321"/>
      <c r="K425" s="321"/>
      <c r="L425" s="321"/>
      <c r="M425" s="321"/>
      <c r="N425" s="323"/>
      <c r="O425" s="321"/>
      <c r="P425" s="321"/>
      <c r="Q425" s="321"/>
      <c r="R425" s="321"/>
      <c r="S425" s="321"/>
      <c r="T425" s="321"/>
      <c r="U425" s="322"/>
      <c r="V425" s="321"/>
      <c r="W425" s="321"/>
      <c r="X425" s="321"/>
      <c r="Y425" s="321"/>
      <c r="Z425" s="321"/>
      <c r="AA425" s="321"/>
      <c r="AB425" s="324"/>
      <c r="AC425" s="324"/>
      <c r="AD425" s="321"/>
      <c r="AE425" s="325"/>
      <c r="AF425" s="323"/>
      <c r="AG425" s="321"/>
      <c r="AH425" s="321"/>
      <c r="AI425" s="321"/>
      <c r="AJ425" s="321"/>
      <c r="AK425" s="321"/>
      <c r="AL425" s="321"/>
      <c r="AM425" s="148"/>
    </row>
    <row r="426" spans="2:39" ht="15" customHeight="1" x14ac:dyDescent="0.25">
      <c r="B426" s="321"/>
      <c r="C426" s="322"/>
      <c r="D426" s="323"/>
      <c r="E426" s="321"/>
      <c r="F426" s="321"/>
      <c r="G426" s="321"/>
      <c r="H426" s="321"/>
      <c r="I426" s="321"/>
      <c r="J426" s="321"/>
      <c r="K426" s="321"/>
      <c r="L426" s="321"/>
      <c r="M426" s="321"/>
      <c r="N426" s="323"/>
      <c r="O426" s="321"/>
      <c r="P426" s="321"/>
      <c r="Q426" s="321"/>
      <c r="R426" s="321"/>
      <c r="S426" s="321"/>
      <c r="T426" s="321"/>
      <c r="U426" s="322"/>
      <c r="V426" s="321"/>
      <c r="W426" s="321"/>
      <c r="X426" s="321"/>
      <c r="Y426" s="321"/>
      <c r="Z426" s="321"/>
      <c r="AA426" s="321"/>
      <c r="AB426" s="324"/>
      <c r="AC426" s="324"/>
      <c r="AD426" s="321"/>
      <c r="AE426" s="325"/>
      <c r="AF426" s="323"/>
      <c r="AG426" s="321"/>
      <c r="AH426" s="321"/>
      <c r="AI426" s="321"/>
      <c r="AJ426" s="321"/>
      <c r="AK426" s="321"/>
      <c r="AL426" s="321"/>
      <c r="AM426" s="148"/>
    </row>
    <row r="427" spans="2:39" ht="15" customHeight="1" x14ac:dyDescent="0.25">
      <c r="B427" s="321"/>
      <c r="C427" s="322"/>
      <c r="D427" s="323"/>
      <c r="E427" s="321"/>
      <c r="F427" s="321"/>
      <c r="G427" s="321"/>
      <c r="H427" s="321"/>
      <c r="I427" s="321"/>
      <c r="J427" s="321"/>
      <c r="K427" s="321"/>
      <c r="L427" s="321"/>
      <c r="M427" s="321"/>
      <c r="N427" s="323"/>
      <c r="O427" s="321"/>
      <c r="P427" s="321"/>
      <c r="Q427" s="321"/>
      <c r="R427" s="321"/>
      <c r="S427" s="321"/>
      <c r="T427" s="321"/>
      <c r="U427" s="322"/>
      <c r="V427" s="321"/>
      <c r="W427" s="321"/>
      <c r="X427" s="321"/>
      <c r="Y427" s="321"/>
      <c r="Z427" s="321"/>
      <c r="AA427" s="321"/>
      <c r="AB427" s="324"/>
      <c r="AC427" s="324"/>
      <c r="AD427" s="321"/>
      <c r="AE427" s="325"/>
      <c r="AF427" s="323"/>
      <c r="AG427" s="321"/>
      <c r="AH427" s="321"/>
      <c r="AI427" s="321"/>
      <c r="AJ427" s="321"/>
      <c r="AK427" s="321"/>
      <c r="AL427" s="321"/>
      <c r="AM427" s="148"/>
    </row>
    <row r="428" spans="2:39" ht="15" customHeight="1" x14ac:dyDescent="0.25">
      <c r="B428" s="321"/>
      <c r="C428" s="322"/>
      <c r="D428" s="323"/>
      <c r="E428" s="321"/>
      <c r="F428" s="321"/>
      <c r="G428" s="321"/>
      <c r="H428" s="321"/>
      <c r="I428" s="321"/>
      <c r="J428" s="321"/>
      <c r="K428" s="321"/>
      <c r="L428" s="321"/>
      <c r="M428" s="321"/>
      <c r="N428" s="323"/>
      <c r="O428" s="321"/>
      <c r="P428" s="321"/>
      <c r="Q428" s="321"/>
      <c r="R428" s="321"/>
      <c r="S428" s="321"/>
      <c r="T428" s="321"/>
      <c r="U428" s="322"/>
      <c r="V428" s="321"/>
      <c r="W428" s="321"/>
      <c r="X428" s="321"/>
      <c r="Y428" s="321"/>
      <c r="Z428" s="321"/>
      <c r="AA428" s="321"/>
      <c r="AB428" s="324"/>
      <c r="AC428" s="324"/>
      <c r="AD428" s="321"/>
      <c r="AE428" s="325"/>
      <c r="AF428" s="323"/>
      <c r="AG428" s="321"/>
      <c r="AH428" s="321"/>
      <c r="AI428" s="321"/>
      <c r="AJ428" s="321"/>
      <c r="AK428" s="321"/>
      <c r="AL428" s="321"/>
      <c r="AM428" s="148"/>
    </row>
    <row r="429" spans="2:39" ht="15" customHeight="1" x14ac:dyDescent="0.25">
      <c r="B429" s="321"/>
      <c r="C429" s="322"/>
      <c r="D429" s="323"/>
      <c r="E429" s="321"/>
      <c r="F429" s="321"/>
      <c r="G429" s="321"/>
      <c r="H429" s="321"/>
      <c r="I429" s="321"/>
      <c r="J429" s="321"/>
      <c r="K429" s="321"/>
      <c r="L429" s="321"/>
      <c r="M429" s="321"/>
      <c r="N429" s="323"/>
      <c r="O429" s="321"/>
      <c r="P429" s="321"/>
      <c r="Q429" s="321"/>
      <c r="R429" s="321"/>
      <c r="S429" s="321"/>
      <c r="T429" s="321"/>
      <c r="U429" s="322"/>
      <c r="V429" s="321"/>
      <c r="W429" s="321"/>
      <c r="X429" s="321"/>
      <c r="Y429" s="321"/>
      <c r="Z429" s="321"/>
      <c r="AA429" s="321"/>
      <c r="AB429" s="324"/>
      <c r="AC429" s="324"/>
      <c r="AD429" s="321"/>
      <c r="AE429" s="325"/>
      <c r="AF429" s="323"/>
      <c r="AG429" s="321"/>
      <c r="AH429" s="321"/>
      <c r="AI429" s="321"/>
      <c r="AJ429" s="321"/>
      <c r="AK429" s="321"/>
      <c r="AL429" s="321"/>
      <c r="AM429" s="148"/>
    </row>
    <row r="430" spans="2:39" ht="15" customHeight="1" x14ac:dyDescent="0.25">
      <c r="B430" s="321"/>
      <c r="C430" s="322"/>
      <c r="D430" s="323"/>
      <c r="E430" s="321"/>
      <c r="F430" s="321"/>
      <c r="G430" s="321"/>
      <c r="H430" s="321"/>
      <c r="I430" s="321"/>
      <c r="J430" s="321"/>
      <c r="K430" s="321"/>
      <c r="L430" s="321"/>
      <c r="M430" s="321"/>
      <c r="N430" s="323"/>
      <c r="O430" s="321"/>
      <c r="P430" s="321"/>
      <c r="Q430" s="321"/>
      <c r="R430" s="321"/>
      <c r="S430" s="321"/>
      <c r="T430" s="321"/>
      <c r="U430" s="322"/>
      <c r="V430" s="321"/>
      <c r="W430" s="321"/>
      <c r="X430" s="321"/>
      <c r="Y430" s="321"/>
      <c r="Z430" s="321"/>
      <c r="AA430" s="321"/>
      <c r="AB430" s="324"/>
      <c r="AC430" s="324"/>
      <c r="AD430" s="321"/>
      <c r="AE430" s="325"/>
      <c r="AF430" s="323"/>
      <c r="AG430" s="321"/>
      <c r="AH430" s="321"/>
      <c r="AI430" s="321"/>
      <c r="AJ430" s="321"/>
      <c r="AK430" s="321"/>
      <c r="AL430" s="321"/>
      <c r="AM430" s="148"/>
    </row>
    <row r="431" spans="2:39" ht="15" customHeight="1" x14ac:dyDescent="0.25">
      <c r="B431" s="321"/>
      <c r="C431" s="322"/>
      <c r="D431" s="323"/>
      <c r="E431" s="321"/>
      <c r="F431" s="321"/>
      <c r="G431" s="321"/>
      <c r="H431" s="321"/>
      <c r="I431" s="321"/>
      <c r="J431" s="321"/>
      <c r="K431" s="321"/>
      <c r="L431" s="321"/>
      <c r="M431" s="321"/>
      <c r="N431" s="323"/>
      <c r="O431" s="321"/>
      <c r="P431" s="321"/>
      <c r="Q431" s="321"/>
      <c r="R431" s="321"/>
      <c r="S431" s="321"/>
      <c r="T431" s="321"/>
      <c r="U431" s="322"/>
      <c r="V431" s="321"/>
      <c r="W431" s="321"/>
      <c r="X431" s="321"/>
      <c r="Y431" s="321"/>
      <c r="Z431" s="321"/>
      <c r="AA431" s="321"/>
      <c r="AB431" s="324"/>
      <c r="AC431" s="324"/>
      <c r="AD431" s="321"/>
      <c r="AE431" s="325"/>
      <c r="AF431" s="323"/>
      <c r="AG431" s="321"/>
      <c r="AH431" s="321"/>
      <c r="AI431" s="321"/>
      <c r="AJ431" s="321"/>
      <c r="AK431" s="321"/>
      <c r="AL431" s="321"/>
      <c r="AM431" s="148"/>
    </row>
    <row r="432" spans="2:39" ht="15" customHeight="1" x14ac:dyDescent="0.25">
      <c r="B432" s="321"/>
      <c r="C432" s="322"/>
      <c r="D432" s="323"/>
      <c r="E432" s="321"/>
      <c r="F432" s="321"/>
      <c r="G432" s="321"/>
      <c r="H432" s="321"/>
      <c r="I432" s="321"/>
      <c r="J432" s="321"/>
      <c r="K432" s="321"/>
      <c r="L432" s="321"/>
      <c r="M432" s="321"/>
      <c r="N432" s="323"/>
      <c r="O432" s="321"/>
      <c r="P432" s="321"/>
      <c r="Q432" s="321"/>
      <c r="R432" s="321"/>
      <c r="S432" s="321"/>
      <c r="T432" s="321"/>
      <c r="U432" s="322"/>
      <c r="V432" s="321"/>
      <c r="W432" s="321"/>
      <c r="X432" s="321"/>
      <c r="Y432" s="321"/>
      <c r="Z432" s="321"/>
      <c r="AA432" s="321"/>
      <c r="AB432" s="324"/>
      <c r="AC432" s="324"/>
      <c r="AD432" s="321"/>
      <c r="AE432" s="325"/>
      <c r="AF432" s="323"/>
      <c r="AG432" s="321"/>
      <c r="AH432" s="321"/>
      <c r="AI432" s="321"/>
      <c r="AJ432" s="321"/>
      <c r="AK432" s="321"/>
      <c r="AL432" s="321"/>
      <c r="AM432" s="148"/>
    </row>
    <row r="433" spans="2:39" ht="15" customHeight="1" x14ac:dyDescent="0.25">
      <c r="B433" s="321"/>
      <c r="C433" s="322"/>
      <c r="D433" s="323"/>
      <c r="E433" s="321"/>
      <c r="F433" s="321"/>
      <c r="G433" s="321"/>
      <c r="H433" s="321"/>
      <c r="I433" s="321"/>
      <c r="J433" s="321"/>
      <c r="K433" s="321"/>
      <c r="L433" s="321"/>
      <c r="M433" s="321"/>
      <c r="N433" s="323"/>
      <c r="O433" s="321"/>
      <c r="P433" s="321"/>
      <c r="Q433" s="321"/>
      <c r="R433" s="321"/>
      <c r="S433" s="321"/>
      <c r="T433" s="321"/>
      <c r="U433" s="322"/>
      <c r="V433" s="321"/>
      <c r="W433" s="321"/>
      <c r="X433" s="321"/>
      <c r="Y433" s="321"/>
      <c r="Z433" s="321"/>
      <c r="AA433" s="321"/>
      <c r="AB433" s="324"/>
      <c r="AC433" s="324"/>
      <c r="AD433" s="321"/>
      <c r="AE433" s="325"/>
      <c r="AF433" s="323"/>
      <c r="AG433" s="321"/>
      <c r="AH433" s="321"/>
      <c r="AI433" s="321"/>
      <c r="AJ433" s="321"/>
      <c r="AK433" s="321"/>
      <c r="AL433" s="321"/>
      <c r="AM433" s="148"/>
    </row>
    <row r="434" spans="2:39" ht="15" customHeight="1" x14ac:dyDescent="0.25">
      <c r="B434" s="321"/>
      <c r="C434" s="322"/>
      <c r="D434" s="323"/>
      <c r="E434" s="321"/>
      <c r="F434" s="321"/>
      <c r="G434" s="321"/>
      <c r="H434" s="321"/>
      <c r="I434" s="321"/>
      <c r="J434" s="321"/>
      <c r="K434" s="321"/>
      <c r="L434" s="321"/>
      <c r="M434" s="321"/>
      <c r="N434" s="323"/>
      <c r="O434" s="321"/>
      <c r="P434" s="321"/>
      <c r="Q434" s="321"/>
      <c r="R434" s="321"/>
      <c r="S434" s="321"/>
      <c r="T434" s="321"/>
      <c r="U434" s="322"/>
      <c r="V434" s="321"/>
      <c r="W434" s="321"/>
      <c r="X434" s="321"/>
      <c r="Y434" s="321"/>
      <c r="Z434" s="321"/>
      <c r="AA434" s="321"/>
      <c r="AB434" s="324"/>
      <c r="AC434" s="324"/>
      <c r="AD434" s="321"/>
      <c r="AE434" s="325"/>
      <c r="AF434" s="323"/>
      <c r="AG434" s="321"/>
      <c r="AH434" s="321"/>
      <c r="AI434" s="321"/>
      <c r="AJ434" s="321"/>
      <c r="AK434" s="321"/>
      <c r="AL434" s="321"/>
      <c r="AM434" s="148"/>
    </row>
    <row r="435" spans="2:39" ht="15" customHeight="1" x14ac:dyDescent="0.25">
      <c r="B435" s="321"/>
      <c r="C435" s="322"/>
      <c r="D435" s="323"/>
      <c r="E435" s="321"/>
      <c r="F435" s="321"/>
      <c r="G435" s="321"/>
      <c r="H435" s="321"/>
      <c r="I435" s="321"/>
      <c r="J435" s="321"/>
      <c r="K435" s="321"/>
      <c r="L435" s="321"/>
      <c r="M435" s="321"/>
      <c r="N435" s="323"/>
      <c r="O435" s="321"/>
      <c r="P435" s="321"/>
      <c r="Q435" s="321"/>
      <c r="R435" s="321"/>
      <c r="S435" s="321"/>
      <c r="T435" s="321"/>
      <c r="U435" s="322"/>
      <c r="V435" s="321"/>
      <c r="W435" s="321"/>
      <c r="X435" s="321"/>
      <c r="Y435" s="321"/>
      <c r="Z435" s="321"/>
      <c r="AA435" s="321"/>
      <c r="AB435" s="324"/>
      <c r="AC435" s="324"/>
      <c r="AD435" s="321"/>
      <c r="AE435" s="325"/>
      <c r="AF435" s="323"/>
      <c r="AG435" s="321"/>
      <c r="AH435" s="321"/>
      <c r="AI435" s="321"/>
      <c r="AJ435" s="321"/>
      <c r="AK435" s="321"/>
      <c r="AL435" s="321"/>
      <c r="AM435" s="148"/>
    </row>
    <row r="436" spans="2:39" ht="15" customHeight="1" x14ac:dyDescent="0.25">
      <c r="B436" s="321"/>
      <c r="C436" s="322"/>
      <c r="D436" s="323"/>
      <c r="E436" s="321"/>
      <c r="F436" s="321"/>
      <c r="G436" s="321"/>
      <c r="H436" s="321"/>
      <c r="I436" s="321"/>
      <c r="J436" s="321"/>
      <c r="K436" s="321"/>
      <c r="L436" s="321"/>
      <c r="M436" s="321"/>
      <c r="N436" s="323"/>
      <c r="O436" s="321"/>
      <c r="P436" s="321"/>
      <c r="Q436" s="321"/>
      <c r="R436" s="321"/>
      <c r="S436" s="321"/>
      <c r="T436" s="321"/>
      <c r="U436" s="322"/>
      <c r="V436" s="321"/>
      <c r="W436" s="321"/>
      <c r="X436" s="321"/>
      <c r="Y436" s="321"/>
      <c r="Z436" s="321"/>
      <c r="AA436" s="321"/>
      <c r="AB436" s="324"/>
      <c r="AC436" s="324"/>
      <c r="AD436" s="321"/>
      <c r="AE436" s="325"/>
      <c r="AF436" s="323"/>
      <c r="AG436" s="321"/>
      <c r="AH436" s="321"/>
      <c r="AI436" s="321"/>
      <c r="AJ436" s="321"/>
      <c r="AK436" s="321"/>
      <c r="AL436" s="321"/>
      <c r="AM436" s="148"/>
    </row>
    <row r="437" spans="2:39" ht="15" customHeight="1" x14ac:dyDescent="0.25">
      <c r="B437" s="321"/>
      <c r="C437" s="322"/>
      <c r="D437" s="323"/>
      <c r="E437" s="321"/>
      <c r="F437" s="321"/>
      <c r="G437" s="321"/>
      <c r="H437" s="321"/>
      <c r="I437" s="321"/>
      <c r="J437" s="321"/>
      <c r="K437" s="321"/>
      <c r="L437" s="321"/>
      <c r="M437" s="321"/>
      <c r="N437" s="323"/>
      <c r="O437" s="321"/>
      <c r="P437" s="321"/>
      <c r="Q437" s="321"/>
      <c r="R437" s="321"/>
      <c r="S437" s="321"/>
      <c r="T437" s="321"/>
      <c r="U437" s="322"/>
      <c r="V437" s="321"/>
      <c r="W437" s="321"/>
      <c r="X437" s="321"/>
      <c r="Y437" s="321"/>
      <c r="Z437" s="321"/>
      <c r="AA437" s="321"/>
      <c r="AB437" s="324"/>
      <c r="AC437" s="324"/>
      <c r="AD437" s="321"/>
      <c r="AE437" s="325"/>
      <c r="AF437" s="323"/>
      <c r="AG437" s="321"/>
      <c r="AH437" s="321"/>
      <c r="AI437" s="321"/>
      <c r="AJ437" s="321"/>
      <c r="AK437" s="321"/>
      <c r="AL437" s="321"/>
      <c r="AM437" s="148"/>
    </row>
    <row r="438" spans="2:39" ht="15" customHeight="1" x14ac:dyDescent="0.25">
      <c r="B438" s="321"/>
      <c r="C438" s="322"/>
      <c r="D438" s="323"/>
      <c r="E438" s="321"/>
      <c r="F438" s="321"/>
      <c r="G438" s="321"/>
      <c r="H438" s="321"/>
      <c r="I438" s="321"/>
      <c r="J438" s="321"/>
      <c r="K438" s="321"/>
      <c r="L438" s="321"/>
      <c r="M438" s="321"/>
      <c r="N438" s="323"/>
      <c r="O438" s="321"/>
      <c r="P438" s="321"/>
      <c r="Q438" s="321"/>
      <c r="R438" s="321"/>
      <c r="S438" s="321"/>
      <c r="T438" s="321"/>
      <c r="U438" s="322"/>
      <c r="V438" s="321"/>
      <c r="W438" s="321"/>
      <c r="X438" s="321"/>
      <c r="Y438" s="321"/>
      <c r="Z438" s="321"/>
      <c r="AA438" s="321"/>
      <c r="AB438" s="324"/>
      <c r="AC438" s="324"/>
      <c r="AD438" s="321"/>
      <c r="AE438" s="325"/>
      <c r="AF438" s="323"/>
      <c r="AG438" s="321"/>
      <c r="AH438" s="321"/>
      <c r="AI438" s="321"/>
      <c r="AJ438" s="321"/>
      <c r="AK438" s="321"/>
      <c r="AL438" s="321"/>
      <c r="AM438" s="148"/>
    </row>
    <row r="439" spans="2:39" ht="15" customHeight="1" x14ac:dyDescent="0.25">
      <c r="B439" s="321"/>
      <c r="C439" s="322"/>
      <c r="D439" s="323"/>
      <c r="E439" s="321"/>
      <c r="F439" s="321"/>
      <c r="G439" s="321"/>
      <c r="H439" s="321"/>
      <c r="I439" s="321"/>
      <c r="J439" s="321"/>
      <c r="K439" s="321"/>
      <c r="L439" s="321"/>
      <c r="M439" s="321"/>
      <c r="N439" s="323"/>
      <c r="O439" s="321"/>
      <c r="P439" s="321"/>
      <c r="Q439" s="321"/>
      <c r="R439" s="321"/>
      <c r="S439" s="321"/>
      <c r="T439" s="321"/>
      <c r="U439" s="322"/>
      <c r="V439" s="321"/>
      <c r="W439" s="321"/>
      <c r="X439" s="321"/>
      <c r="Y439" s="321"/>
      <c r="Z439" s="321"/>
      <c r="AA439" s="321"/>
      <c r="AB439" s="324"/>
      <c r="AC439" s="324"/>
      <c r="AD439" s="321"/>
      <c r="AE439" s="325"/>
      <c r="AF439" s="323"/>
      <c r="AG439" s="321"/>
      <c r="AH439" s="321"/>
      <c r="AI439" s="321"/>
      <c r="AJ439" s="321"/>
      <c r="AK439" s="321"/>
      <c r="AL439" s="321"/>
      <c r="AM439" s="148"/>
    </row>
    <row r="440" spans="2:39" ht="15" customHeight="1" x14ac:dyDescent="0.25">
      <c r="B440" s="321"/>
      <c r="C440" s="322"/>
      <c r="D440" s="323"/>
      <c r="E440" s="321"/>
      <c r="F440" s="321"/>
      <c r="G440" s="321"/>
      <c r="H440" s="321"/>
      <c r="I440" s="321"/>
      <c r="J440" s="321"/>
      <c r="K440" s="321"/>
      <c r="L440" s="321"/>
      <c r="M440" s="321"/>
      <c r="N440" s="323"/>
      <c r="O440" s="321"/>
      <c r="P440" s="321"/>
      <c r="Q440" s="321"/>
      <c r="R440" s="321"/>
      <c r="S440" s="321"/>
      <c r="T440" s="321"/>
      <c r="U440" s="322"/>
      <c r="V440" s="321"/>
      <c r="W440" s="321"/>
      <c r="X440" s="321"/>
      <c r="Y440" s="321"/>
      <c r="Z440" s="321"/>
      <c r="AA440" s="321"/>
      <c r="AB440" s="324"/>
      <c r="AC440" s="324"/>
      <c r="AD440" s="321"/>
      <c r="AE440" s="325"/>
      <c r="AF440" s="323"/>
      <c r="AG440" s="321"/>
      <c r="AH440" s="321"/>
      <c r="AI440" s="321"/>
      <c r="AJ440" s="321"/>
      <c r="AK440" s="321"/>
      <c r="AL440" s="321"/>
      <c r="AM440" s="148"/>
    </row>
    <row r="441" spans="2:39" ht="15" customHeight="1" x14ac:dyDescent="0.25">
      <c r="B441" s="321"/>
      <c r="C441" s="322"/>
      <c r="D441" s="323"/>
      <c r="E441" s="321"/>
      <c r="F441" s="321"/>
      <c r="G441" s="321"/>
      <c r="H441" s="321"/>
      <c r="I441" s="321"/>
      <c r="J441" s="321"/>
      <c r="K441" s="321"/>
      <c r="L441" s="321"/>
      <c r="M441" s="321"/>
      <c r="N441" s="323"/>
      <c r="O441" s="321"/>
      <c r="P441" s="321"/>
      <c r="Q441" s="321"/>
      <c r="R441" s="321"/>
      <c r="S441" s="321"/>
      <c r="T441" s="321"/>
      <c r="U441" s="322"/>
      <c r="V441" s="321"/>
      <c r="W441" s="321"/>
      <c r="X441" s="321"/>
      <c r="Y441" s="321"/>
      <c r="Z441" s="321"/>
      <c r="AA441" s="321"/>
      <c r="AB441" s="324"/>
      <c r="AC441" s="324"/>
      <c r="AD441" s="321"/>
      <c r="AE441" s="325"/>
      <c r="AF441" s="323"/>
      <c r="AG441" s="321"/>
      <c r="AH441" s="321"/>
      <c r="AI441" s="321"/>
      <c r="AJ441" s="321"/>
      <c r="AK441" s="321"/>
      <c r="AL441" s="321"/>
      <c r="AM441" s="148"/>
    </row>
    <row r="442" spans="2:39" ht="15" customHeight="1" x14ac:dyDescent="0.25">
      <c r="B442" s="321"/>
      <c r="C442" s="322"/>
      <c r="D442" s="323"/>
      <c r="E442" s="321"/>
      <c r="F442" s="321"/>
      <c r="G442" s="321"/>
      <c r="H442" s="321"/>
      <c r="I442" s="321"/>
      <c r="J442" s="321"/>
      <c r="K442" s="321"/>
      <c r="L442" s="321"/>
      <c r="M442" s="321"/>
      <c r="N442" s="323"/>
      <c r="O442" s="321"/>
      <c r="P442" s="321"/>
      <c r="Q442" s="321"/>
      <c r="R442" s="321"/>
      <c r="S442" s="321"/>
      <c r="T442" s="321"/>
      <c r="U442" s="322"/>
      <c r="V442" s="321"/>
      <c r="W442" s="321"/>
      <c r="X442" s="321"/>
      <c r="Y442" s="321"/>
      <c r="Z442" s="321"/>
      <c r="AA442" s="321"/>
      <c r="AB442" s="324"/>
      <c r="AC442" s="324"/>
      <c r="AD442" s="321"/>
      <c r="AE442" s="325"/>
      <c r="AF442" s="323"/>
      <c r="AG442" s="321"/>
      <c r="AH442" s="321"/>
      <c r="AI442" s="321"/>
      <c r="AJ442" s="321"/>
      <c r="AK442" s="321"/>
      <c r="AL442" s="321"/>
      <c r="AM442" s="148"/>
    </row>
    <row r="443" spans="2:39" ht="15" customHeight="1" x14ac:dyDescent="0.25">
      <c r="B443" s="321"/>
      <c r="C443" s="322"/>
      <c r="D443" s="323"/>
      <c r="E443" s="321"/>
      <c r="F443" s="321"/>
      <c r="G443" s="321"/>
      <c r="H443" s="321"/>
      <c r="I443" s="321"/>
      <c r="J443" s="321"/>
      <c r="K443" s="321"/>
      <c r="L443" s="321"/>
      <c r="M443" s="321"/>
      <c r="N443" s="323"/>
      <c r="O443" s="321"/>
      <c r="P443" s="321"/>
      <c r="Q443" s="321"/>
      <c r="R443" s="321"/>
      <c r="S443" s="321"/>
      <c r="T443" s="321"/>
      <c r="U443" s="322"/>
      <c r="V443" s="321"/>
      <c r="W443" s="321"/>
      <c r="X443" s="321"/>
      <c r="Y443" s="321"/>
      <c r="Z443" s="321"/>
      <c r="AA443" s="321"/>
      <c r="AB443" s="324"/>
      <c r="AC443" s="324"/>
      <c r="AD443" s="321"/>
      <c r="AE443" s="325"/>
      <c r="AF443" s="323"/>
      <c r="AG443" s="321"/>
      <c r="AH443" s="321"/>
      <c r="AI443" s="321"/>
      <c r="AJ443" s="321"/>
      <c r="AK443" s="321"/>
      <c r="AL443" s="321"/>
      <c r="AM443" s="148"/>
    </row>
    <row r="444" spans="2:39" ht="15" customHeight="1" x14ac:dyDescent="0.25">
      <c r="B444" s="321"/>
      <c r="C444" s="322"/>
      <c r="D444" s="323"/>
      <c r="E444" s="321"/>
      <c r="F444" s="321"/>
      <c r="G444" s="321"/>
      <c r="H444" s="321"/>
      <c r="I444" s="321"/>
      <c r="J444" s="321"/>
      <c r="K444" s="321"/>
      <c r="L444" s="321"/>
      <c r="M444" s="321"/>
      <c r="N444" s="323"/>
      <c r="O444" s="321"/>
      <c r="P444" s="321"/>
      <c r="Q444" s="321"/>
      <c r="R444" s="321"/>
      <c r="S444" s="321"/>
      <c r="T444" s="321"/>
      <c r="U444" s="322"/>
      <c r="V444" s="321"/>
      <c r="W444" s="321"/>
      <c r="X444" s="321"/>
      <c r="Y444" s="321"/>
      <c r="Z444" s="321"/>
      <c r="AA444" s="321"/>
      <c r="AB444" s="324"/>
      <c r="AC444" s="324"/>
      <c r="AD444" s="321"/>
      <c r="AE444" s="325"/>
      <c r="AF444" s="323"/>
      <c r="AG444" s="321"/>
      <c r="AH444" s="321"/>
      <c r="AI444" s="321"/>
      <c r="AJ444" s="321"/>
      <c r="AK444" s="321"/>
      <c r="AL444" s="321"/>
      <c r="AM444" s="148"/>
    </row>
    <row r="445" spans="2:39" ht="15" customHeight="1" x14ac:dyDescent="0.25">
      <c r="B445" s="321"/>
      <c r="C445" s="322"/>
      <c r="D445" s="323"/>
      <c r="E445" s="321"/>
      <c r="F445" s="321"/>
      <c r="G445" s="321"/>
      <c r="H445" s="321"/>
      <c r="I445" s="321"/>
      <c r="J445" s="321"/>
      <c r="K445" s="321"/>
      <c r="L445" s="321"/>
      <c r="M445" s="321"/>
      <c r="N445" s="323"/>
      <c r="O445" s="321"/>
      <c r="P445" s="321"/>
      <c r="Q445" s="321"/>
      <c r="R445" s="321"/>
      <c r="S445" s="321"/>
      <c r="T445" s="321"/>
      <c r="U445" s="322"/>
      <c r="V445" s="321"/>
      <c r="W445" s="321"/>
      <c r="X445" s="321"/>
      <c r="Y445" s="321"/>
      <c r="Z445" s="321"/>
      <c r="AA445" s="321"/>
      <c r="AB445" s="324"/>
      <c r="AC445" s="324"/>
      <c r="AD445" s="321"/>
      <c r="AE445" s="325"/>
      <c r="AF445" s="323"/>
      <c r="AG445" s="321"/>
      <c r="AH445" s="321"/>
      <c r="AI445" s="321"/>
      <c r="AJ445" s="321"/>
      <c r="AK445" s="321"/>
      <c r="AL445" s="321"/>
      <c r="AM445" s="148"/>
    </row>
    <row r="446" spans="2:39" ht="15" customHeight="1" x14ac:dyDescent="0.25">
      <c r="B446" s="321"/>
      <c r="C446" s="322"/>
      <c r="D446" s="323"/>
      <c r="E446" s="321"/>
      <c r="F446" s="321"/>
      <c r="G446" s="321"/>
      <c r="H446" s="321"/>
      <c r="I446" s="321"/>
      <c r="J446" s="321"/>
      <c r="K446" s="321"/>
      <c r="L446" s="321"/>
      <c r="M446" s="321"/>
      <c r="N446" s="323"/>
      <c r="O446" s="321"/>
      <c r="P446" s="321"/>
      <c r="Q446" s="321"/>
      <c r="R446" s="321"/>
      <c r="S446" s="321"/>
      <c r="T446" s="321"/>
      <c r="U446" s="322"/>
      <c r="V446" s="321"/>
      <c r="W446" s="321"/>
      <c r="X446" s="321"/>
      <c r="Y446" s="321"/>
      <c r="Z446" s="321"/>
      <c r="AA446" s="321"/>
      <c r="AB446" s="324"/>
      <c r="AC446" s="324"/>
      <c r="AD446" s="321"/>
      <c r="AE446" s="325"/>
      <c r="AF446" s="323"/>
      <c r="AG446" s="321"/>
      <c r="AH446" s="321"/>
      <c r="AI446" s="321"/>
      <c r="AJ446" s="321"/>
      <c r="AK446" s="321"/>
      <c r="AL446" s="321"/>
      <c r="AM446" s="148"/>
    </row>
    <row r="447" spans="2:39" ht="15" customHeight="1" x14ac:dyDescent="0.25">
      <c r="B447" s="321"/>
      <c r="C447" s="322"/>
      <c r="D447" s="323"/>
      <c r="E447" s="321"/>
      <c r="F447" s="321"/>
      <c r="G447" s="321"/>
      <c r="H447" s="321"/>
      <c r="I447" s="321"/>
      <c r="J447" s="321"/>
      <c r="K447" s="321"/>
      <c r="L447" s="321"/>
      <c r="M447" s="321"/>
      <c r="N447" s="323"/>
      <c r="O447" s="321"/>
      <c r="P447" s="321"/>
      <c r="Q447" s="321"/>
      <c r="R447" s="321"/>
      <c r="S447" s="321"/>
      <c r="T447" s="321"/>
      <c r="U447" s="322"/>
      <c r="V447" s="321"/>
      <c r="W447" s="321"/>
      <c r="X447" s="321"/>
      <c r="Y447" s="321"/>
      <c r="Z447" s="321"/>
      <c r="AA447" s="321"/>
      <c r="AB447" s="324"/>
      <c r="AC447" s="324"/>
      <c r="AD447" s="321"/>
      <c r="AE447" s="325"/>
      <c r="AF447" s="323"/>
      <c r="AG447" s="321"/>
      <c r="AH447" s="321"/>
      <c r="AI447" s="321"/>
      <c r="AJ447" s="321"/>
      <c r="AK447" s="321"/>
      <c r="AL447" s="321"/>
      <c r="AM447" s="148"/>
    </row>
    <row r="448" spans="2:39" ht="15" customHeight="1" x14ac:dyDescent="0.25">
      <c r="B448" s="321"/>
      <c r="C448" s="322"/>
      <c r="D448" s="323"/>
      <c r="E448" s="321"/>
      <c r="F448" s="321"/>
      <c r="G448" s="321"/>
      <c r="H448" s="321"/>
      <c r="I448" s="321"/>
      <c r="J448" s="321"/>
      <c r="K448" s="321"/>
      <c r="L448" s="321"/>
      <c r="M448" s="321"/>
      <c r="N448" s="323"/>
      <c r="O448" s="321"/>
      <c r="P448" s="321"/>
      <c r="Q448" s="321"/>
      <c r="R448" s="321"/>
      <c r="S448" s="321"/>
      <c r="T448" s="321"/>
      <c r="U448" s="322"/>
      <c r="V448" s="321"/>
      <c r="W448" s="321"/>
      <c r="X448" s="321"/>
      <c r="Y448" s="321"/>
      <c r="Z448" s="321"/>
      <c r="AA448" s="321"/>
      <c r="AB448" s="324"/>
      <c r="AC448" s="324"/>
      <c r="AD448" s="321"/>
      <c r="AE448" s="325"/>
      <c r="AF448" s="323"/>
      <c r="AG448" s="321"/>
      <c r="AH448" s="321"/>
      <c r="AI448" s="321"/>
      <c r="AJ448" s="321"/>
      <c r="AK448" s="321"/>
      <c r="AL448" s="321"/>
      <c r="AM448" s="148"/>
    </row>
    <row r="449" spans="2:39" ht="15" customHeight="1" x14ac:dyDescent="0.25">
      <c r="B449" s="321"/>
      <c r="C449" s="322"/>
      <c r="D449" s="323"/>
      <c r="E449" s="321"/>
      <c r="F449" s="321"/>
      <c r="G449" s="321"/>
      <c r="H449" s="321"/>
      <c r="I449" s="321"/>
      <c r="J449" s="321"/>
      <c r="K449" s="321"/>
      <c r="L449" s="321"/>
      <c r="M449" s="321"/>
      <c r="N449" s="323"/>
      <c r="O449" s="321"/>
      <c r="P449" s="321"/>
      <c r="Q449" s="321"/>
      <c r="R449" s="321"/>
      <c r="S449" s="321"/>
      <c r="T449" s="321"/>
      <c r="U449" s="322"/>
      <c r="V449" s="321"/>
      <c r="W449" s="321"/>
      <c r="X449" s="321"/>
      <c r="Y449" s="321"/>
      <c r="Z449" s="321"/>
      <c r="AA449" s="321"/>
      <c r="AB449" s="324"/>
      <c r="AC449" s="324"/>
      <c r="AD449" s="321"/>
      <c r="AE449" s="325"/>
      <c r="AF449" s="323"/>
      <c r="AG449" s="321"/>
      <c r="AH449" s="321"/>
      <c r="AI449" s="321"/>
      <c r="AJ449" s="321"/>
      <c r="AK449" s="321"/>
      <c r="AL449" s="321"/>
      <c r="AM449" s="148"/>
    </row>
    <row r="450" spans="2:39" ht="15" customHeight="1" x14ac:dyDescent="0.25">
      <c r="B450" s="321"/>
      <c r="C450" s="322"/>
      <c r="D450" s="323"/>
      <c r="E450" s="321"/>
      <c r="F450" s="321"/>
      <c r="G450" s="321"/>
      <c r="H450" s="321"/>
      <c r="I450" s="321"/>
      <c r="J450" s="321"/>
      <c r="K450" s="321"/>
      <c r="L450" s="321"/>
      <c r="M450" s="321"/>
      <c r="N450" s="323"/>
      <c r="O450" s="321"/>
      <c r="P450" s="321"/>
      <c r="Q450" s="321"/>
      <c r="R450" s="321"/>
      <c r="S450" s="321"/>
      <c r="T450" s="321"/>
      <c r="U450" s="322"/>
      <c r="V450" s="321"/>
      <c r="W450" s="321"/>
      <c r="X450" s="321"/>
      <c r="Y450" s="321"/>
      <c r="Z450" s="321"/>
      <c r="AA450" s="321"/>
      <c r="AB450" s="324"/>
      <c r="AC450" s="324"/>
      <c r="AD450" s="321"/>
      <c r="AE450" s="325"/>
      <c r="AF450" s="323"/>
      <c r="AG450" s="321"/>
      <c r="AH450" s="321"/>
      <c r="AI450" s="321"/>
      <c r="AJ450" s="321"/>
      <c r="AK450" s="321"/>
      <c r="AL450" s="321"/>
      <c r="AM450" s="148"/>
    </row>
    <row r="451" spans="2:39" ht="15" customHeight="1" x14ac:dyDescent="0.25">
      <c r="B451" s="321"/>
      <c r="C451" s="322"/>
      <c r="D451" s="323"/>
      <c r="E451" s="321"/>
      <c r="F451" s="321"/>
      <c r="G451" s="321"/>
      <c r="H451" s="321"/>
      <c r="I451" s="321"/>
      <c r="J451" s="321"/>
      <c r="K451" s="321"/>
      <c r="L451" s="321"/>
      <c r="M451" s="321"/>
      <c r="N451" s="323"/>
      <c r="O451" s="321"/>
      <c r="P451" s="321"/>
      <c r="Q451" s="321"/>
      <c r="R451" s="321"/>
      <c r="S451" s="321"/>
      <c r="T451" s="321"/>
      <c r="U451" s="322"/>
      <c r="V451" s="321"/>
      <c r="W451" s="321"/>
      <c r="X451" s="321"/>
      <c r="Y451" s="321"/>
      <c r="Z451" s="321"/>
      <c r="AA451" s="321"/>
      <c r="AB451" s="324"/>
      <c r="AC451" s="324"/>
      <c r="AD451" s="321"/>
      <c r="AE451" s="325"/>
      <c r="AF451" s="323"/>
      <c r="AG451" s="321"/>
      <c r="AH451" s="321"/>
      <c r="AI451" s="321"/>
      <c r="AJ451" s="321"/>
      <c r="AK451" s="321"/>
      <c r="AL451" s="321"/>
      <c r="AM451" s="148"/>
    </row>
    <row r="452" spans="2:39" ht="15" customHeight="1" x14ac:dyDescent="0.25">
      <c r="B452" s="321"/>
      <c r="C452" s="322"/>
      <c r="D452" s="323"/>
      <c r="E452" s="321"/>
      <c r="F452" s="321"/>
      <c r="G452" s="321"/>
      <c r="H452" s="321"/>
      <c r="I452" s="321"/>
      <c r="J452" s="321"/>
      <c r="K452" s="321"/>
      <c r="L452" s="321"/>
      <c r="M452" s="321"/>
      <c r="N452" s="323"/>
      <c r="O452" s="321"/>
      <c r="P452" s="321"/>
      <c r="Q452" s="321"/>
      <c r="R452" s="321"/>
      <c r="S452" s="321"/>
      <c r="T452" s="321"/>
      <c r="U452" s="322"/>
      <c r="V452" s="321"/>
      <c r="W452" s="321"/>
      <c r="X452" s="321"/>
      <c r="Y452" s="321"/>
      <c r="Z452" s="321"/>
      <c r="AA452" s="321"/>
      <c r="AB452" s="324"/>
      <c r="AC452" s="324"/>
      <c r="AD452" s="321"/>
      <c r="AE452" s="325"/>
      <c r="AF452" s="323"/>
      <c r="AG452" s="321"/>
      <c r="AH452" s="321"/>
      <c r="AI452" s="321"/>
      <c r="AJ452" s="321"/>
      <c r="AK452" s="321"/>
      <c r="AL452" s="321"/>
      <c r="AM452" s="148"/>
    </row>
    <row r="453" spans="2:39" ht="15" customHeight="1" x14ac:dyDescent="0.25">
      <c r="B453" s="321"/>
      <c r="C453" s="322"/>
      <c r="D453" s="323"/>
      <c r="E453" s="321"/>
      <c r="F453" s="321"/>
      <c r="G453" s="321"/>
      <c r="H453" s="321"/>
      <c r="I453" s="321"/>
      <c r="J453" s="321"/>
      <c r="K453" s="321"/>
      <c r="L453" s="321"/>
      <c r="M453" s="321"/>
      <c r="N453" s="323"/>
      <c r="O453" s="321"/>
      <c r="P453" s="321"/>
      <c r="Q453" s="321"/>
      <c r="R453" s="321"/>
      <c r="S453" s="321"/>
      <c r="T453" s="321"/>
      <c r="U453" s="322"/>
      <c r="V453" s="321"/>
      <c r="W453" s="321"/>
      <c r="X453" s="321"/>
      <c r="Y453" s="321"/>
      <c r="Z453" s="321"/>
      <c r="AA453" s="321"/>
      <c r="AB453" s="324"/>
      <c r="AC453" s="324"/>
      <c r="AD453" s="321"/>
      <c r="AE453" s="325"/>
      <c r="AF453" s="323"/>
      <c r="AG453" s="321"/>
      <c r="AH453" s="321"/>
      <c r="AI453" s="321"/>
      <c r="AJ453" s="321"/>
      <c r="AK453" s="321"/>
      <c r="AL453" s="321"/>
      <c r="AM453" s="148"/>
    </row>
    <row r="454" spans="2:39" ht="15" customHeight="1" x14ac:dyDescent="0.25">
      <c r="B454" s="321"/>
      <c r="C454" s="322"/>
      <c r="D454" s="323"/>
      <c r="E454" s="321"/>
      <c r="F454" s="321"/>
      <c r="G454" s="321"/>
      <c r="H454" s="321"/>
      <c r="I454" s="321"/>
      <c r="J454" s="321"/>
      <c r="K454" s="321"/>
      <c r="L454" s="321"/>
      <c r="M454" s="321"/>
      <c r="N454" s="323"/>
      <c r="O454" s="321"/>
      <c r="P454" s="321"/>
      <c r="Q454" s="321"/>
      <c r="R454" s="321"/>
      <c r="S454" s="321"/>
      <c r="T454" s="321"/>
      <c r="U454" s="322"/>
      <c r="V454" s="321"/>
      <c r="W454" s="321"/>
      <c r="X454" s="321"/>
      <c r="Y454" s="321"/>
      <c r="Z454" s="321"/>
      <c r="AA454" s="321"/>
      <c r="AB454" s="324"/>
      <c r="AC454" s="324"/>
      <c r="AD454" s="321"/>
      <c r="AE454" s="325"/>
      <c r="AF454" s="323"/>
      <c r="AG454" s="321"/>
      <c r="AH454" s="321"/>
      <c r="AI454" s="321"/>
      <c r="AJ454" s="321"/>
      <c r="AK454" s="321"/>
      <c r="AL454" s="321"/>
      <c r="AM454" s="148"/>
    </row>
    <row r="455" spans="2:39" ht="15" customHeight="1" x14ac:dyDescent="0.25">
      <c r="B455" s="321"/>
      <c r="C455" s="322"/>
      <c r="D455" s="323"/>
      <c r="E455" s="321"/>
      <c r="F455" s="321"/>
      <c r="G455" s="321"/>
      <c r="H455" s="321"/>
      <c r="I455" s="321"/>
      <c r="J455" s="321"/>
      <c r="K455" s="321"/>
      <c r="L455" s="321"/>
      <c r="M455" s="321"/>
      <c r="N455" s="323"/>
      <c r="O455" s="321"/>
      <c r="P455" s="321"/>
      <c r="Q455" s="321"/>
      <c r="R455" s="321"/>
      <c r="S455" s="321"/>
      <c r="T455" s="321"/>
      <c r="U455" s="322"/>
      <c r="V455" s="321"/>
      <c r="W455" s="321"/>
      <c r="X455" s="321"/>
      <c r="Y455" s="321"/>
      <c r="Z455" s="321"/>
      <c r="AA455" s="321"/>
      <c r="AB455" s="324"/>
      <c r="AC455" s="324"/>
      <c r="AD455" s="321"/>
      <c r="AE455" s="325"/>
      <c r="AF455" s="323"/>
      <c r="AG455" s="321"/>
      <c r="AH455" s="321"/>
      <c r="AI455" s="321"/>
      <c r="AJ455" s="321"/>
      <c r="AK455" s="321"/>
      <c r="AL455" s="321"/>
      <c r="AM455" s="148"/>
    </row>
    <row r="456" spans="2:39" ht="15" customHeight="1" x14ac:dyDescent="0.25">
      <c r="B456" s="321"/>
      <c r="C456" s="322"/>
      <c r="D456" s="323"/>
      <c r="E456" s="321"/>
      <c r="F456" s="321"/>
      <c r="G456" s="321"/>
      <c r="H456" s="321"/>
      <c r="I456" s="321"/>
      <c r="J456" s="321"/>
      <c r="K456" s="321"/>
      <c r="L456" s="321"/>
      <c r="M456" s="321"/>
      <c r="N456" s="323"/>
      <c r="O456" s="321"/>
      <c r="P456" s="321"/>
      <c r="Q456" s="321"/>
      <c r="R456" s="321"/>
      <c r="S456" s="321"/>
      <c r="T456" s="321"/>
      <c r="U456" s="322"/>
      <c r="V456" s="321"/>
      <c r="W456" s="321"/>
      <c r="X456" s="321"/>
      <c r="Y456" s="321"/>
      <c r="Z456" s="321"/>
      <c r="AA456" s="321"/>
      <c r="AB456" s="324"/>
      <c r="AC456" s="324"/>
      <c r="AD456" s="321"/>
      <c r="AE456" s="325"/>
      <c r="AF456" s="323"/>
      <c r="AG456" s="321"/>
      <c r="AH456" s="321"/>
      <c r="AI456" s="321"/>
      <c r="AJ456" s="321"/>
      <c r="AK456" s="321"/>
      <c r="AL456" s="321"/>
      <c r="AM456" s="148"/>
    </row>
    <row r="457" spans="2:39" ht="15" customHeight="1" x14ac:dyDescent="0.25">
      <c r="B457" s="321"/>
      <c r="C457" s="322"/>
      <c r="D457" s="323"/>
      <c r="E457" s="321"/>
      <c r="F457" s="321"/>
      <c r="G457" s="321"/>
      <c r="H457" s="321"/>
      <c r="I457" s="321"/>
      <c r="J457" s="321"/>
      <c r="K457" s="321"/>
      <c r="L457" s="321"/>
      <c r="M457" s="321"/>
      <c r="N457" s="323"/>
      <c r="O457" s="321"/>
      <c r="P457" s="321"/>
      <c r="Q457" s="321"/>
      <c r="R457" s="321"/>
      <c r="S457" s="321"/>
      <c r="T457" s="321"/>
      <c r="U457" s="322"/>
      <c r="V457" s="321"/>
      <c r="W457" s="321"/>
      <c r="X457" s="321"/>
      <c r="Y457" s="321"/>
      <c r="Z457" s="321"/>
      <c r="AA457" s="321"/>
      <c r="AB457" s="324"/>
      <c r="AC457" s="324"/>
      <c r="AD457" s="321"/>
      <c r="AE457" s="325"/>
      <c r="AF457" s="323"/>
      <c r="AG457" s="321"/>
      <c r="AH457" s="321"/>
      <c r="AI457" s="321"/>
      <c r="AJ457" s="321"/>
      <c r="AK457" s="321"/>
      <c r="AL457" s="321"/>
      <c r="AM457" s="148"/>
    </row>
    <row r="458" spans="2:39" ht="15" customHeight="1" x14ac:dyDescent="0.25">
      <c r="B458" s="321"/>
      <c r="C458" s="322"/>
      <c r="D458" s="323"/>
      <c r="E458" s="321"/>
      <c r="F458" s="321"/>
      <c r="G458" s="321"/>
      <c r="H458" s="321"/>
      <c r="I458" s="321"/>
      <c r="J458" s="321"/>
      <c r="K458" s="321"/>
      <c r="L458" s="321"/>
      <c r="M458" s="321"/>
      <c r="N458" s="323"/>
      <c r="O458" s="321"/>
      <c r="P458" s="321"/>
      <c r="Q458" s="321"/>
      <c r="R458" s="321"/>
      <c r="S458" s="321"/>
      <c r="T458" s="321"/>
      <c r="U458" s="322"/>
      <c r="V458" s="321"/>
      <c r="W458" s="321"/>
      <c r="X458" s="321"/>
      <c r="Y458" s="321"/>
      <c r="Z458" s="321"/>
      <c r="AA458" s="321"/>
      <c r="AB458" s="324"/>
      <c r="AC458" s="324"/>
      <c r="AD458" s="321"/>
      <c r="AE458" s="325"/>
      <c r="AF458" s="323"/>
      <c r="AG458" s="321"/>
      <c r="AH458" s="321"/>
      <c r="AI458" s="321"/>
      <c r="AJ458" s="321"/>
      <c r="AK458" s="321"/>
      <c r="AL458" s="321"/>
      <c r="AM458" s="148"/>
    </row>
    <row r="459" spans="2:39" ht="15" customHeight="1" x14ac:dyDescent="0.25">
      <c r="B459" s="321"/>
      <c r="C459" s="322"/>
      <c r="D459" s="323"/>
      <c r="E459" s="321"/>
      <c r="F459" s="321"/>
      <c r="G459" s="321"/>
      <c r="H459" s="321"/>
      <c r="I459" s="321"/>
      <c r="J459" s="321"/>
      <c r="K459" s="321"/>
      <c r="L459" s="321"/>
      <c r="M459" s="321"/>
      <c r="N459" s="323"/>
      <c r="O459" s="321"/>
      <c r="P459" s="321"/>
      <c r="Q459" s="321"/>
      <c r="R459" s="321"/>
      <c r="S459" s="321"/>
      <c r="T459" s="321"/>
      <c r="U459" s="322"/>
      <c r="V459" s="321"/>
      <c r="W459" s="321"/>
      <c r="X459" s="321"/>
      <c r="Y459" s="321"/>
      <c r="Z459" s="321"/>
      <c r="AA459" s="321"/>
      <c r="AB459" s="324"/>
      <c r="AC459" s="324"/>
      <c r="AD459" s="321"/>
      <c r="AE459" s="325"/>
      <c r="AF459" s="323"/>
      <c r="AG459" s="321"/>
      <c r="AH459" s="321"/>
      <c r="AI459" s="321"/>
      <c r="AJ459" s="321"/>
      <c r="AK459" s="321"/>
      <c r="AL459" s="321"/>
      <c r="AM459" s="148"/>
    </row>
    <row r="460" spans="2:39" ht="15" customHeight="1" x14ac:dyDescent="0.25">
      <c r="B460" s="321"/>
      <c r="C460" s="322"/>
      <c r="D460" s="323"/>
      <c r="E460" s="321"/>
      <c r="F460" s="321"/>
      <c r="G460" s="321"/>
      <c r="H460" s="321"/>
      <c r="I460" s="321"/>
      <c r="J460" s="321"/>
      <c r="K460" s="321"/>
      <c r="L460" s="321"/>
      <c r="M460" s="321"/>
      <c r="N460" s="323"/>
      <c r="O460" s="321"/>
      <c r="P460" s="321"/>
      <c r="Q460" s="321"/>
      <c r="R460" s="321"/>
      <c r="S460" s="321"/>
      <c r="T460" s="321"/>
      <c r="U460" s="322"/>
      <c r="V460" s="321"/>
      <c r="W460" s="321"/>
      <c r="X460" s="321"/>
      <c r="Y460" s="321"/>
      <c r="Z460" s="321"/>
      <c r="AA460" s="321"/>
      <c r="AB460" s="324"/>
      <c r="AC460" s="324"/>
      <c r="AD460" s="321"/>
      <c r="AE460" s="325"/>
      <c r="AF460" s="323"/>
      <c r="AG460" s="321"/>
      <c r="AH460" s="321"/>
      <c r="AI460" s="321"/>
      <c r="AJ460" s="321"/>
      <c r="AK460" s="321"/>
      <c r="AL460" s="321"/>
      <c r="AM460" s="148"/>
    </row>
    <row r="461" spans="2:39" ht="15" customHeight="1" x14ac:dyDescent="0.25">
      <c r="B461" s="321"/>
      <c r="C461" s="322"/>
      <c r="D461" s="323"/>
      <c r="E461" s="321"/>
      <c r="F461" s="321"/>
      <c r="G461" s="321"/>
      <c r="H461" s="321"/>
      <c r="I461" s="321"/>
      <c r="J461" s="321"/>
      <c r="K461" s="321"/>
      <c r="L461" s="321"/>
      <c r="M461" s="321"/>
      <c r="N461" s="323"/>
      <c r="O461" s="321"/>
      <c r="P461" s="321"/>
      <c r="Q461" s="321"/>
      <c r="R461" s="321"/>
      <c r="S461" s="321"/>
      <c r="T461" s="321"/>
      <c r="U461" s="322"/>
      <c r="V461" s="321"/>
      <c r="W461" s="321"/>
      <c r="X461" s="321"/>
      <c r="Y461" s="321"/>
      <c r="Z461" s="321"/>
      <c r="AA461" s="321"/>
      <c r="AB461" s="324"/>
      <c r="AC461" s="324"/>
      <c r="AD461" s="321"/>
      <c r="AE461" s="325"/>
      <c r="AF461" s="323"/>
      <c r="AG461" s="321"/>
      <c r="AH461" s="321"/>
      <c r="AI461" s="321"/>
      <c r="AJ461" s="321"/>
      <c r="AK461" s="321"/>
      <c r="AL461" s="321"/>
      <c r="AM461" s="148"/>
    </row>
    <row r="462" spans="2:39" ht="15" customHeight="1" x14ac:dyDescent="0.25">
      <c r="B462" s="321"/>
      <c r="C462" s="322"/>
      <c r="D462" s="323"/>
      <c r="E462" s="321"/>
      <c r="F462" s="321"/>
      <c r="G462" s="321"/>
      <c r="H462" s="321"/>
      <c r="I462" s="321"/>
      <c r="J462" s="321"/>
      <c r="K462" s="321"/>
      <c r="L462" s="321"/>
      <c r="M462" s="321"/>
      <c r="N462" s="323"/>
      <c r="O462" s="321"/>
      <c r="P462" s="321"/>
      <c r="Q462" s="321"/>
      <c r="R462" s="321"/>
      <c r="S462" s="321"/>
      <c r="T462" s="321"/>
      <c r="U462" s="322"/>
      <c r="V462" s="321"/>
      <c r="W462" s="321"/>
      <c r="X462" s="321"/>
      <c r="Y462" s="321"/>
      <c r="Z462" s="321"/>
      <c r="AA462" s="321"/>
      <c r="AB462" s="324"/>
      <c r="AC462" s="324"/>
      <c r="AD462" s="321"/>
      <c r="AE462" s="325"/>
      <c r="AF462" s="323"/>
      <c r="AG462" s="321"/>
      <c r="AH462" s="321"/>
      <c r="AI462" s="321"/>
      <c r="AJ462" s="321"/>
      <c r="AK462" s="321"/>
      <c r="AL462" s="321"/>
      <c r="AM462" s="148"/>
    </row>
    <row r="463" spans="2:39" ht="15" customHeight="1" x14ac:dyDescent="0.25">
      <c r="B463" s="321"/>
      <c r="C463" s="322"/>
      <c r="D463" s="323"/>
      <c r="E463" s="321"/>
      <c r="F463" s="321"/>
      <c r="G463" s="321"/>
      <c r="H463" s="321"/>
      <c r="I463" s="321"/>
      <c r="J463" s="321"/>
      <c r="K463" s="321"/>
      <c r="L463" s="321"/>
      <c r="M463" s="321"/>
      <c r="N463" s="323"/>
      <c r="O463" s="321"/>
      <c r="P463" s="321"/>
      <c r="Q463" s="321"/>
      <c r="R463" s="321"/>
      <c r="S463" s="321"/>
      <c r="T463" s="321"/>
      <c r="U463" s="322"/>
      <c r="V463" s="321"/>
      <c r="W463" s="321"/>
      <c r="X463" s="321"/>
      <c r="Y463" s="321"/>
      <c r="Z463" s="321"/>
      <c r="AA463" s="321"/>
      <c r="AB463" s="324"/>
      <c r="AC463" s="324"/>
      <c r="AD463" s="321"/>
      <c r="AE463" s="325"/>
      <c r="AF463" s="323"/>
      <c r="AG463" s="321"/>
      <c r="AH463" s="321"/>
      <c r="AI463" s="321"/>
      <c r="AJ463" s="321"/>
      <c r="AK463" s="321"/>
      <c r="AL463" s="321"/>
      <c r="AM463" s="148"/>
    </row>
    <row r="464" spans="2:39" ht="15" customHeight="1" x14ac:dyDescent="0.25">
      <c r="B464" s="321"/>
      <c r="C464" s="322"/>
      <c r="D464" s="323"/>
      <c r="E464" s="321"/>
      <c r="F464" s="321"/>
      <c r="G464" s="321"/>
      <c r="H464" s="321"/>
      <c r="I464" s="321"/>
      <c r="J464" s="321"/>
      <c r="K464" s="321"/>
      <c r="L464" s="321"/>
      <c r="M464" s="321"/>
      <c r="N464" s="323"/>
      <c r="O464" s="321"/>
      <c r="P464" s="321"/>
      <c r="Q464" s="321"/>
      <c r="R464" s="321"/>
      <c r="S464" s="321"/>
      <c r="T464" s="321"/>
      <c r="U464" s="322"/>
      <c r="V464" s="321"/>
      <c r="W464" s="321"/>
      <c r="X464" s="321"/>
      <c r="Y464" s="321"/>
      <c r="Z464" s="321"/>
      <c r="AA464" s="321"/>
      <c r="AB464" s="324"/>
      <c r="AC464" s="324"/>
      <c r="AD464" s="321"/>
      <c r="AE464" s="325"/>
      <c r="AF464" s="323"/>
      <c r="AG464" s="321"/>
      <c r="AH464" s="321"/>
      <c r="AI464" s="321"/>
      <c r="AJ464" s="321"/>
      <c r="AK464" s="321"/>
      <c r="AL464" s="321"/>
      <c r="AM464" s="148"/>
    </row>
    <row r="465" spans="2:39" ht="15" customHeight="1" x14ac:dyDescent="0.25">
      <c r="B465" s="321"/>
      <c r="C465" s="322"/>
      <c r="D465" s="323"/>
      <c r="E465" s="321"/>
      <c r="F465" s="321"/>
      <c r="G465" s="321"/>
      <c r="H465" s="321"/>
      <c r="I465" s="321"/>
      <c r="J465" s="321"/>
      <c r="K465" s="321"/>
      <c r="L465" s="321"/>
      <c r="M465" s="321"/>
      <c r="N465" s="323"/>
      <c r="O465" s="321"/>
      <c r="P465" s="321"/>
      <c r="Q465" s="321"/>
      <c r="R465" s="321"/>
      <c r="S465" s="321"/>
      <c r="T465" s="321"/>
      <c r="U465" s="322"/>
      <c r="V465" s="321"/>
      <c r="W465" s="321"/>
      <c r="X465" s="321"/>
      <c r="Y465" s="321"/>
      <c r="Z465" s="321"/>
      <c r="AA465" s="321"/>
      <c r="AB465" s="324"/>
      <c r="AC465" s="324"/>
      <c r="AD465" s="321"/>
      <c r="AE465" s="325"/>
      <c r="AF465" s="323"/>
      <c r="AG465" s="321"/>
      <c r="AH465" s="321"/>
      <c r="AI465" s="321"/>
      <c r="AJ465" s="321"/>
      <c r="AK465" s="321"/>
      <c r="AL465" s="321"/>
      <c r="AM465" s="148"/>
    </row>
    <row r="466" spans="2:39" ht="15" customHeight="1" x14ac:dyDescent="0.25">
      <c r="B466" s="321"/>
      <c r="C466" s="322"/>
      <c r="D466" s="323"/>
      <c r="E466" s="321"/>
      <c r="F466" s="321"/>
      <c r="G466" s="321"/>
      <c r="H466" s="321"/>
      <c r="I466" s="321"/>
      <c r="J466" s="321"/>
      <c r="K466" s="321"/>
      <c r="L466" s="321"/>
      <c r="M466" s="321"/>
      <c r="N466" s="323"/>
      <c r="O466" s="321"/>
      <c r="P466" s="321"/>
      <c r="Q466" s="321"/>
      <c r="R466" s="321"/>
      <c r="S466" s="321"/>
      <c r="T466" s="321"/>
      <c r="U466" s="322"/>
      <c r="V466" s="321"/>
      <c r="W466" s="321"/>
      <c r="X466" s="321"/>
      <c r="Y466" s="321"/>
      <c r="Z466" s="321"/>
      <c r="AA466" s="321"/>
      <c r="AB466" s="324"/>
      <c r="AC466" s="324"/>
      <c r="AD466" s="321"/>
      <c r="AE466" s="325"/>
      <c r="AF466" s="323"/>
      <c r="AG466" s="321"/>
      <c r="AH466" s="321"/>
      <c r="AI466" s="321"/>
      <c r="AJ466" s="321"/>
      <c r="AK466" s="321"/>
      <c r="AL466" s="321"/>
      <c r="AM466" s="148"/>
    </row>
    <row r="467" spans="2:39" ht="15" customHeight="1" x14ac:dyDescent="0.25">
      <c r="B467" s="321"/>
      <c r="C467" s="322"/>
      <c r="D467" s="323"/>
      <c r="E467" s="321"/>
      <c r="F467" s="321"/>
      <c r="G467" s="321"/>
      <c r="H467" s="321"/>
      <c r="I467" s="321"/>
      <c r="J467" s="321"/>
      <c r="K467" s="321"/>
      <c r="L467" s="321"/>
      <c r="M467" s="321"/>
      <c r="N467" s="323"/>
      <c r="O467" s="321"/>
      <c r="P467" s="321"/>
      <c r="Q467" s="321"/>
      <c r="R467" s="321"/>
      <c r="S467" s="321"/>
      <c r="T467" s="321"/>
      <c r="U467" s="322"/>
      <c r="V467" s="321"/>
      <c r="W467" s="321"/>
      <c r="X467" s="321"/>
      <c r="Y467" s="321"/>
      <c r="Z467" s="321"/>
      <c r="AA467" s="321"/>
      <c r="AB467" s="324"/>
      <c r="AC467" s="324"/>
      <c r="AD467" s="321"/>
      <c r="AE467" s="325"/>
      <c r="AF467" s="323"/>
      <c r="AG467" s="321"/>
      <c r="AH467" s="321"/>
      <c r="AI467" s="321"/>
      <c r="AJ467" s="321"/>
      <c r="AK467" s="321"/>
      <c r="AL467" s="321"/>
      <c r="AM467" s="148"/>
    </row>
    <row r="468" spans="2:39" ht="15" customHeight="1" x14ac:dyDescent="0.25">
      <c r="B468" s="321"/>
      <c r="C468" s="322"/>
      <c r="D468" s="323"/>
      <c r="E468" s="321"/>
      <c r="F468" s="321"/>
      <c r="G468" s="321"/>
      <c r="H468" s="321"/>
      <c r="I468" s="321"/>
      <c r="J468" s="321"/>
      <c r="K468" s="321"/>
      <c r="L468" s="321"/>
      <c r="M468" s="321"/>
      <c r="N468" s="323"/>
      <c r="O468" s="321"/>
      <c r="P468" s="321"/>
      <c r="Q468" s="321"/>
      <c r="R468" s="321"/>
      <c r="S468" s="321"/>
      <c r="T468" s="321"/>
      <c r="U468" s="322"/>
      <c r="V468" s="321"/>
      <c r="W468" s="321"/>
      <c r="X468" s="321"/>
      <c r="Y468" s="321"/>
      <c r="Z468" s="321"/>
      <c r="AA468" s="321"/>
      <c r="AB468" s="324"/>
      <c r="AC468" s="324"/>
      <c r="AD468" s="321"/>
      <c r="AE468" s="325"/>
      <c r="AF468" s="323"/>
      <c r="AG468" s="321"/>
      <c r="AH468" s="321"/>
      <c r="AI468" s="321"/>
      <c r="AJ468" s="321"/>
      <c r="AK468" s="321"/>
      <c r="AL468" s="321"/>
      <c r="AM468" s="148"/>
    </row>
    <row r="469" spans="2:39" ht="15" customHeight="1" x14ac:dyDescent="0.25">
      <c r="B469" s="321"/>
      <c r="C469" s="322"/>
      <c r="D469" s="323"/>
      <c r="E469" s="321"/>
      <c r="F469" s="321"/>
      <c r="G469" s="321"/>
      <c r="H469" s="321"/>
      <c r="I469" s="321"/>
      <c r="J469" s="321"/>
      <c r="K469" s="321"/>
      <c r="L469" s="321"/>
      <c r="M469" s="321"/>
      <c r="N469" s="323"/>
      <c r="O469" s="321"/>
      <c r="P469" s="321"/>
      <c r="Q469" s="321"/>
      <c r="R469" s="321"/>
      <c r="S469" s="321"/>
      <c r="T469" s="321"/>
      <c r="U469" s="322"/>
      <c r="V469" s="321"/>
      <c r="W469" s="321"/>
      <c r="X469" s="321"/>
      <c r="Y469" s="321"/>
      <c r="Z469" s="321"/>
      <c r="AA469" s="321"/>
      <c r="AB469" s="324"/>
      <c r="AC469" s="324"/>
      <c r="AD469" s="321"/>
      <c r="AE469" s="325"/>
      <c r="AF469" s="323"/>
      <c r="AG469" s="321"/>
      <c r="AH469" s="321"/>
      <c r="AI469" s="321"/>
      <c r="AJ469" s="321"/>
      <c r="AK469" s="321"/>
      <c r="AL469" s="321"/>
      <c r="AM469" s="148"/>
    </row>
    <row r="470" spans="2:39" ht="15" customHeight="1" x14ac:dyDescent="0.25">
      <c r="B470" s="321"/>
      <c r="C470" s="322"/>
      <c r="D470" s="323"/>
      <c r="E470" s="321"/>
      <c r="F470" s="321"/>
      <c r="G470" s="321"/>
      <c r="H470" s="321"/>
      <c r="I470" s="321"/>
      <c r="J470" s="321"/>
      <c r="K470" s="321"/>
      <c r="L470" s="321"/>
      <c r="M470" s="321"/>
      <c r="N470" s="323"/>
      <c r="O470" s="321"/>
      <c r="P470" s="321"/>
      <c r="Q470" s="321"/>
      <c r="R470" s="321"/>
      <c r="S470" s="321"/>
      <c r="T470" s="321"/>
      <c r="U470" s="322"/>
      <c r="V470" s="321"/>
      <c r="W470" s="321"/>
      <c r="X470" s="321"/>
      <c r="Y470" s="321"/>
      <c r="Z470" s="321"/>
      <c r="AA470" s="321"/>
      <c r="AB470" s="324"/>
      <c r="AC470" s="324"/>
      <c r="AD470" s="321"/>
      <c r="AE470" s="325"/>
      <c r="AF470" s="323"/>
      <c r="AG470" s="321"/>
      <c r="AH470" s="321"/>
      <c r="AI470" s="321"/>
      <c r="AJ470" s="321"/>
      <c r="AK470" s="321"/>
      <c r="AL470" s="321"/>
      <c r="AM470" s="148"/>
    </row>
    <row r="471" spans="2:39" ht="15" customHeight="1" x14ac:dyDescent="0.25">
      <c r="B471" s="321"/>
      <c r="C471" s="322"/>
      <c r="D471" s="323"/>
      <c r="E471" s="321"/>
      <c r="F471" s="321"/>
      <c r="G471" s="321"/>
      <c r="H471" s="321"/>
      <c r="I471" s="321"/>
      <c r="J471" s="321"/>
      <c r="K471" s="321"/>
      <c r="L471" s="321"/>
      <c r="M471" s="321"/>
      <c r="N471" s="323"/>
      <c r="O471" s="321"/>
      <c r="P471" s="321"/>
      <c r="Q471" s="321"/>
      <c r="R471" s="321"/>
      <c r="S471" s="321"/>
      <c r="T471" s="321"/>
      <c r="U471" s="322"/>
      <c r="V471" s="321"/>
      <c r="W471" s="321"/>
      <c r="X471" s="321"/>
      <c r="Y471" s="321"/>
      <c r="Z471" s="321"/>
      <c r="AA471" s="321"/>
      <c r="AB471" s="324"/>
      <c r="AC471" s="324"/>
      <c r="AD471" s="321"/>
      <c r="AE471" s="325"/>
      <c r="AF471" s="323"/>
      <c r="AG471" s="321"/>
      <c r="AH471" s="321"/>
      <c r="AI471" s="321"/>
      <c r="AJ471" s="321"/>
      <c r="AK471" s="321"/>
      <c r="AL471" s="321"/>
      <c r="AM471" s="148"/>
    </row>
    <row r="472" spans="2:39" ht="15" customHeight="1" x14ac:dyDescent="0.25">
      <c r="B472" s="321"/>
      <c r="C472" s="322"/>
      <c r="D472" s="323"/>
      <c r="E472" s="321"/>
      <c r="F472" s="321"/>
      <c r="G472" s="321"/>
      <c r="H472" s="321"/>
      <c r="I472" s="321"/>
      <c r="J472" s="321"/>
      <c r="K472" s="321"/>
      <c r="L472" s="321"/>
      <c r="M472" s="321"/>
      <c r="N472" s="323"/>
      <c r="O472" s="321"/>
      <c r="P472" s="321"/>
      <c r="Q472" s="321"/>
      <c r="R472" s="321"/>
      <c r="S472" s="321"/>
      <c r="T472" s="321"/>
      <c r="U472" s="322"/>
      <c r="V472" s="321"/>
      <c r="W472" s="321"/>
      <c r="X472" s="321"/>
      <c r="Y472" s="321"/>
      <c r="Z472" s="321"/>
      <c r="AA472" s="321"/>
      <c r="AB472" s="324"/>
      <c r="AC472" s="324"/>
      <c r="AD472" s="321"/>
      <c r="AE472" s="325"/>
      <c r="AF472" s="323"/>
      <c r="AG472" s="321"/>
      <c r="AH472" s="321"/>
      <c r="AI472" s="321"/>
      <c r="AJ472" s="321"/>
      <c r="AK472" s="321"/>
      <c r="AL472" s="321"/>
      <c r="AM472" s="148"/>
    </row>
    <row r="473" spans="2:39" ht="15" customHeight="1" x14ac:dyDescent="0.25">
      <c r="B473" s="321"/>
      <c r="C473" s="322"/>
      <c r="D473" s="323"/>
      <c r="E473" s="321"/>
      <c r="F473" s="321"/>
      <c r="G473" s="321"/>
      <c r="H473" s="321"/>
      <c r="I473" s="321"/>
      <c r="J473" s="321"/>
      <c r="K473" s="321"/>
      <c r="L473" s="321"/>
      <c r="M473" s="321"/>
      <c r="N473" s="323"/>
      <c r="O473" s="321"/>
      <c r="P473" s="321"/>
      <c r="Q473" s="321"/>
      <c r="R473" s="321"/>
      <c r="S473" s="321"/>
      <c r="T473" s="321"/>
      <c r="U473" s="322"/>
      <c r="V473" s="321"/>
      <c r="W473" s="321"/>
      <c r="X473" s="321"/>
      <c r="Y473" s="321"/>
      <c r="Z473" s="321"/>
      <c r="AA473" s="321"/>
      <c r="AB473" s="324"/>
      <c r="AC473" s="324"/>
      <c r="AD473" s="321"/>
      <c r="AE473" s="325"/>
      <c r="AF473" s="323"/>
      <c r="AG473" s="321"/>
      <c r="AH473" s="321"/>
      <c r="AI473" s="321"/>
      <c r="AJ473" s="321"/>
      <c r="AK473" s="321"/>
      <c r="AL473" s="321"/>
      <c r="AM473" s="148"/>
    </row>
    <row r="474" spans="2:39" ht="15" customHeight="1" x14ac:dyDescent="0.25">
      <c r="B474" s="321"/>
      <c r="C474" s="322"/>
      <c r="D474" s="323"/>
      <c r="E474" s="321"/>
      <c r="F474" s="321"/>
      <c r="G474" s="321"/>
      <c r="H474" s="321"/>
      <c r="I474" s="321"/>
      <c r="J474" s="321"/>
      <c r="K474" s="321"/>
      <c r="L474" s="321"/>
      <c r="M474" s="321"/>
      <c r="N474" s="323"/>
      <c r="O474" s="321"/>
      <c r="P474" s="321"/>
      <c r="Q474" s="321"/>
      <c r="R474" s="321"/>
      <c r="S474" s="321"/>
      <c r="T474" s="321"/>
      <c r="U474" s="322"/>
      <c r="V474" s="321"/>
      <c r="W474" s="321"/>
      <c r="X474" s="321"/>
      <c r="Y474" s="321"/>
      <c r="Z474" s="321"/>
      <c r="AA474" s="321"/>
      <c r="AB474" s="324"/>
      <c r="AC474" s="324"/>
      <c r="AD474" s="321"/>
      <c r="AE474" s="325"/>
      <c r="AF474" s="323"/>
      <c r="AG474" s="321"/>
      <c r="AH474" s="321"/>
      <c r="AI474" s="321"/>
      <c r="AJ474" s="321"/>
      <c r="AK474" s="321"/>
      <c r="AL474" s="321"/>
      <c r="AM474" s="148"/>
    </row>
    <row r="475" spans="2:39" ht="15" customHeight="1" x14ac:dyDescent="0.25">
      <c r="B475" s="321"/>
      <c r="C475" s="322"/>
      <c r="D475" s="323"/>
      <c r="E475" s="321"/>
      <c r="F475" s="321"/>
      <c r="G475" s="321"/>
      <c r="H475" s="321"/>
      <c r="I475" s="321"/>
      <c r="J475" s="321"/>
      <c r="K475" s="321"/>
      <c r="L475" s="321"/>
      <c r="M475" s="321"/>
      <c r="N475" s="323"/>
      <c r="O475" s="321"/>
      <c r="P475" s="321"/>
      <c r="Q475" s="321"/>
      <c r="R475" s="321"/>
      <c r="S475" s="321"/>
      <c r="T475" s="321"/>
      <c r="U475" s="322"/>
      <c r="V475" s="321"/>
      <c r="W475" s="321"/>
      <c r="X475" s="321"/>
      <c r="Y475" s="321"/>
      <c r="Z475" s="321"/>
      <c r="AA475" s="321"/>
      <c r="AB475" s="324"/>
      <c r="AC475" s="324"/>
      <c r="AD475" s="321"/>
      <c r="AE475" s="325"/>
      <c r="AF475" s="323"/>
      <c r="AG475" s="321"/>
      <c r="AH475" s="321"/>
      <c r="AI475" s="321"/>
      <c r="AJ475" s="321"/>
      <c r="AK475" s="321"/>
      <c r="AL475" s="321"/>
      <c r="AM475" s="148"/>
    </row>
    <row r="476" spans="2:39" ht="15" customHeight="1" x14ac:dyDescent="0.25">
      <c r="B476" s="321"/>
      <c r="C476" s="322"/>
      <c r="D476" s="323"/>
      <c r="E476" s="321"/>
      <c r="F476" s="321"/>
      <c r="G476" s="321"/>
      <c r="H476" s="321"/>
      <c r="I476" s="321"/>
      <c r="J476" s="321"/>
      <c r="K476" s="321"/>
      <c r="L476" s="321"/>
      <c r="M476" s="321"/>
      <c r="N476" s="323"/>
      <c r="O476" s="321"/>
      <c r="P476" s="321"/>
      <c r="Q476" s="321"/>
      <c r="R476" s="321"/>
      <c r="S476" s="321"/>
      <c r="T476" s="321"/>
      <c r="U476" s="322"/>
      <c r="V476" s="321"/>
      <c r="W476" s="321"/>
      <c r="X476" s="321"/>
      <c r="Y476" s="321"/>
      <c r="Z476" s="321"/>
      <c r="AA476" s="321"/>
      <c r="AB476" s="324"/>
      <c r="AC476" s="324"/>
      <c r="AD476" s="321"/>
      <c r="AE476" s="325"/>
      <c r="AF476" s="323"/>
      <c r="AG476" s="321"/>
      <c r="AH476" s="321"/>
      <c r="AI476" s="321"/>
      <c r="AJ476" s="321"/>
      <c r="AK476" s="321"/>
      <c r="AL476" s="321"/>
      <c r="AM476" s="148"/>
    </row>
    <row r="477" spans="2:39" ht="15" customHeight="1" x14ac:dyDescent="0.25">
      <c r="B477" s="321"/>
      <c r="C477" s="322"/>
      <c r="D477" s="323"/>
      <c r="E477" s="321"/>
      <c r="F477" s="321"/>
      <c r="G477" s="321"/>
      <c r="H477" s="321"/>
      <c r="I477" s="321"/>
      <c r="J477" s="321"/>
      <c r="K477" s="321"/>
      <c r="L477" s="321"/>
      <c r="M477" s="321"/>
      <c r="N477" s="323"/>
      <c r="O477" s="321"/>
      <c r="P477" s="321"/>
      <c r="Q477" s="321"/>
      <c r="R477" s="321"/>
      <c r="S477" s="321"/>
      <c r="T477" s="321"/>
      <c r="U477" s="322"/>
      <c r="V477" s="321"/>
      <c r="W477" s="321"/>
      <c r="X477" s="321"/>
      <c r="Y477" s="321"/>
      <c r="Z477" s="321"/>
      <c r="AA477" s="321"/>
      <c r="AB477" s="324"/>
      <c r="AC477" s="324"/>
      <c r="AD477" s="321"/>
      <c r="AE477" s="325"/>
      <c r="AF477" s="323"/>
      <c r="AG477" s="321"/>
      <c r="AH477" s="321"/>
      <c r="AI477" s="321"/>
      <c r="AJ477" s="321"/>
      <c r="AK477" s="321"/>
      <c r="AL477" s="321"/>
      <c r="AM477" s="148"/>
    </row>
    <row r="478" spans="2:39" ht="15" customHeight="1" x14ac:dyDescent="0.25">
      <c r="B478" s="321"/>
      <c r="C478" s="322"/>
      <c r="D478" s="323"/>
      <c r="E478" s="321"/>
      <c r="F478" s="321"/>
      <c r="G478" s="321"/>
      <c r="H478" s="321"/>
      <c r="I478" s="321"/>
      <c r="J478" s="321"/>
      <c r="K478" s="321"/>
      <c r="L478" s="321"/>
      <c r="M478" s="321"/>
      <c r="N478" s="323"/>
      <c r="O478" s="321"/>
      <c r="P478" s="321"/>
      <c r="Q478" s="321"/>
      <c r="R478" s="321"/>
      <c r="S478" s="321"/>
      <c r="T478" s="321"/>
      <c r="U478" s="322"/>
      <c r="V478" s="321"/>
      <c r="W478" s="321"/>
      <c r="X478" s="321"/>
      <c r="Y478" s="321"/>
      <c r="Z478" s="321"/>
      <c r="AA478" s="321"/>
      <c r="AB478" s="324"/>
      <c r="AC478" s="324"/>
      <c r="AD478" s="321"/>
      <c r="AE478" s="325"/>
      <c r="AF478" s="323"/>
      <c r="AG478" s="321"/>
      <c r="AH478" s="321"/>
      <c r="AI478" s="321"/>
      <c r="AJ478" s="321"/>
      <c r="AK478" s="321"/>
      <c r="AL478" s="321"/>
      <c r="AM478" s="148"/>
    </row>
    <row r="479" spans="2:39" ht="15" customHeight="1" x14ac:dyDescent="0.25">
      <c r="B479" s="321"/>
      <c r="C479" s="322"/>
      <c r="D479" s="323"/>
      <c r="E479" s="321"/>
      <c r="F479" s="321"/>
      <c r="G479" s="321"/>
      <c r="H479" s="321"/>
      <c r="I479" s="321"/>
      <c r="J479" s="321"/>
      <c r="K479" s="321"/>
      <c r="L479" s="321"/>
      <c r="M479" s="321"/>
      <c r="N479" s="323"/>
      <c r="O479" s="321"/>
      <c r="P479" s="321"/>
      <c r="Q479" s="321"/>
      <c r="R479" s="321"/>
      <c r="S479" s="321"/>
      <c r="T479" s="321"/>
      <c r="U479" s="322"/>
      <c r="V479" s="321"/>
      <c r="W479" s="321"/>
      <c r="X479" s="321"/>
      <c r="Y479" s="321"/>
      <c r="Z479" s="321"/>
      <c r="AA479" s="321"/>
      <c r="AB479" s="324"/>
      <c r="AC479" s="324"/>
      <c r="AD479" s="321"/>
      <c r="AE479" s="325"/>
      <c r="AF479" s="323"/>
      <c r="AG479" s="321"/>
      <c r="AH479" s="321"/>
      <c r="AI479" s="321"/>
      <c r="AJ479" s="321"/>
      <c r="AK479" s="321"/>
      <c r="AL479" s="321"/>
      <c r="AM479" s="148"/>
    </row>
    <row r="480" spans="2:39" ht="15" customHeight="1" x14ac:dyDescent="0.25">
      <c r="B480" s="321"/>
      <c r="C480" s="322"/>
      <c r="D480" s="323"/>
      <c r="E480" s="321"/>
      <c r="F480" s="321"/>
      <c r="G480" s="321"/>
      <c r="H480" s="321"/>
      <c r="I480" s="321"/>
      <c r="J480" s="321"/>
      <c r="K480" s="321"/>
      <c r="L480" s="321"/>
      <c r="M480" s="321"/>
      <c r="N480" s="323"/>
      <c r="O480" s="321"/>
      <c r="P480" s="321"/>
      <c r="Q480" s="321"/>
      <c r="R480" s="321"/>
      <c r="S480" s="321"/>
      <c r="T480" s="321"/>
      <c r="U480" s="322"/>
      <c r="V480" s="321"/>
      <c r="W480" s="321"/>
      <c r="X480" s="321"/>
      <c r="Y480" s="321"/>
      <c r="Z480" s="321"/>
      <c r="AA480" s="321"/>
      <c r="AB480" s="324"/>
      <c r="AC480" s="324"/>
      <c r="AD480" s="321"/>
      <c r="AE480" s="325"/>
      <c r="AF480" s="323"/>
      <c r="AG480" s="321"/>
      <c r="AH480" s="321"/>
      <c r="AI480" s="321"/>
      <c r="AJ480" s="321"/>
      <c r="AK480" s="321"/>
      <c r="AL480" s="321"/>
      <c r="AM480" s="148"/>
    </row>
    <row r="481" spans="2:39" ht="15" customHeight="1" x14ac:dyDescent="0.25">
      <c r="B481" s="321"/>
      <c r="C481" s="322"/>
      <c r="D481" s="323"/>
      <c r="E481" s="321"/>
      <c r="F481" s="321"/>
      <c r="G481" s="321"/>
      <c r="H481" s="321"/>
      <c r="I481" s="321"/>
      <c r="J481" s="321"/>
      <c r="K481" s="321"/>
      <c r="L481" s="321"/>
      <c r="M481" s="321"/>
      <c r="N481" s="323"/>
      <c r="O481" s="321"/>
      <c r="P481" s="321"/>
      <c r="Q481" s="321"/>
      <c r="R481" s="321"/>
      <c r="S481" s="321"/>
      <c r="T481" s="321"/>
      <c r="U481" s="322"/>
      <c r="V481" s="321"/>
      <c r="W481" s="321"/>
      <c r="X481" s="321"/>
      <c r="Y481" s="321"/>
      <c r="Z481" s="321"/>
      <c r="AA481" s="321"/>
      <c r="AB481" s="324"/>
      <c r="AC481" s="324"/>
      <c r="AD481" s="321"/>
      <c r="AE481" s="325"/>
      <c r="AF481" s="323"/>
      <c r="AG481" s="321"/>
      <c r="AH481" s="321"/>
      <c r="AI481" s="321"/>
      <c r="AJ481" s="321"/>
      <c r="AK481" s="321"/>
      <c r="AL481" s="321"/>
      <c r="AM481" s="148"/>
    </row>
    <row r="482" spans="2:39" ht="15" customHeight="1" x14ac:dyDescent="0.25">
      <c r="B482" s="321"/>
      <c r="C482" s="322"/>
      <c r="D482" s="323"/>
      <c r="E482" s="321"/>
      <c r="F482" s="321"/>
      <c r="G482" s="321"/>
      <c r="H482" s="321"/>
      <c r="I482" s="321"/>
      <c r="J482" s="321"/>
      <c r="K482" s="321"/>
      <c r="L482" s="321"/>
      <c r="M482" s="321"/>
      <c r="N482" s="323"/>
      <c r="O482" s="321"/>
      <c r="P482" s="321"/>
      <c r="Q482" s="321"/>
      <c r="R482" s="321"/>
      <c r="S482" s="321"/>
      <c r="T482" s="321"/>
      <c r="U482" s="322"/>
      <c r="V482" s="321"/>
      <c r="W482" s="321"/>
      <c r="X482" s="321"/>
      <c r="Y482" s="321"/>
      <c r="Z482" s="321"/>
      <c r="AA482" s="321"/>
      <c r="AB482" s="324"/>
      <c r="AC482" s="324"/>
      <c r="AD482" s="321"/>
      <c r="AE482" s="325"/>
      <c r="AF482" s="323"/>
      <c r="AG482" s="321"/>
      <c r="AH482" s="321"/>
      <c r="AI482" s="321"/>
      <c r="AJ482" s="321"/>
      <c r="AK482" s="321"/>
      <c r="AL482" s="321"/>
      <c r="AM482" s="148"/>
    </row>
    <row r="483" spans="2:39" ht="15" customHeight="1" x14ac:dyDescent="0.25">
      <c r="B483" s="321"/>
      <c r="C483" s="322"/>
      <c r="D483" s="323"/>
      <c r="E483" s="321"/>
      <c r="F483" s="321"/>
      <c r="G483" s="321"/>
      <c r="H483" s="321"/>
      <c r="I483" s="321"/>
      <c r="J483" s="321"/>
      <c r="K483" s="321"/>
      <c r="L483" s="321"/>
      <c r="M483" s="321"/>
      <c r="N483" s="323"/>
      <c r="O483" s="321"/>
      <c r="P483" s="321"/>
      <c r="Q483" s="321"/>
      <c r="R483" s="321"/>
      <c r="S483" s="321"/>
      <c r="T483" s="321"/>
      <c r="U483" s="322"/>
      <c r="V483" s="321"/>
      <c r="W483" s="321"/>
      <c r="X483" s="321"/>
      <c r="Y483" s="321"/>
      <c r="Z483" s="321"/>
      <c r="AA483" s="321"/>
      <c r="AB483" s="324"/>
      <c r="AC483" s="324"/>
      <c r="AD483" s="321"/>
      <c r="AE483" s="325"/>
      <c r="AF483" s="323"/>
      <c r="AG483" s="321"/>
      <c r="AH483" s="321"/>
      <c r="AI483" s="321"/>
      <c r="AJ483" s="321"/>
      <c r="AK483" s="321"/>
      <c r="AL483" s="321"/>
      <c r="AM483" s="148"/>
    </row>
    <row r="484" spans="2:39" ht="15" customHeight="1" x14ac:dyDescent="0.25">
      <c r="B484" s="321"/>
      <c r="C484" s="322"/>
      <c r="D484" s="323"/>
      <c r="E484" s="321"/>
      <c r="F484" s="321"/>
      <c r="G484" s="321"/>
      <c r="H484" s="321"/>
      <c r="I484" s="321"/>
      <c r="J484" s="321"/>
      <c r="K484" s="321"/>
      <c r="L484" s="321"/>
      <c r="M484" s="321"/>
      <c r="N484" s="323"/>
      <c r="O484" s="321"/>
      <c r="P484" s="321"/>
      <c r="Q484" s="321"/>
      <c r="R484" s="321"/>
      <c r="S484" s="321"/>
      <c r="T484" s="321"/>
      <c r="U484" s="322"/>
      <c r="V484" s="321"/>
      <c r="W484" s="321"/>
      <c r="X484" s="321"/>
      <c r="Y484" s="321"/>
      <c r="Z484" s="321"/>
      <c r="AA484" s="321"/>
      <c r="AB484" s="324"/>
      <c r="AC484" s="324"/>
      <c r="AD484" s="321"/>
      <c r="AE484" s="325"/>
      <c r="AF484" s="323"/>
      <c r="AG484" s="321"/>
      <c r="AH484" s="321"/>
      <c r="AI484" s="321"/>
      <c r="AJ484" s="321"/>
      <c r="AK484" s="321"/>
      <c r="AL484" s="321"/>
      <c r="AM484" s="148"/>
    </row>
    <row r="485" spans="2:39" ht="15" customHeight="1" x14ac:dyDescent="0.25">
      <c r="B485" s="321"/>
      <c r="C485" s="322"/>
      <c r="D485" s="323"/>
      <c r="E485" s="321"/>
      <c r="F485" s="321"/>
      <c r="G485" s="321"/>
      <c r="H485" s="321"/>
      <c r="I485" s="321"/>
      <c r="J485" s="321"/>
      <c r="K485" s="321"/>
      <c r="L485" s="321"/>
      <c r="M485" s="321"/>
      <c r="N485" s="323"/>
      <c r="O485" s="321"/>
      <c r="P485" s="321"/>
      <c r="Q485" s="321"/>
      <c r="R485" s="321"/>
      <c r="S485" s="321"/>
      <c r="T485" s="321"/>
      <c r="U485" s="322"/>
      <c r="V485" s="321"/>
      <c r="W485" s="321"/>
      <c r="X485" s="321"/>
      <c r="Y485" s="321"/>
      <c r="Z485" s="321"/>
      <c r="AA485" s="321"/>
      <c r="AB485" s="324"/>
      <c r="AC485" s="324"/>
      <c r="AD485" s="321"/>
      <c r="AE485" s="325"/>
      <c r="AF485" s="323"/>
      <c r="AG485" s="321"/>
      <c r="AH485" s="321"/>
      <c r="AI485" s="321"/>
      <c r="AJ485" s="321"/>
      <c r="AK485" s="321"/>
      <c r="AL485" s="321"/>
      <c r="AM485" s="148"/>
    </row>
    <row r="486" spans="2:39" ht="15" customHeight="1" x14ac:dyDescent="0.25">
      <c r="B486" s="321"/>
      <c r="C486" s="322"/>
      <c r="D486" s="323"/>
      <c r="E486" s="321"/>
      <c r="F486" s="321"/>
      <c r="G486" s="321"/>
      <c r="H486" s="321"/>
      <c r="I486" s="321"/>
      <c r="J486" s="321"/>
      <c r="K486" s="321"/>
      <c r="L486" s="321"/>
      <c r="M486" s="321"/>
      <c r="N486" s="323"/>
      <c r="O486" s="321"/>
      <c r="P486" s="321"/>
      <c r="Q486" s="321"/>
      <c r="R486" s="321"/>
      <c r="S486" s="321"/>
      <c r="T486" s="321"/>
      <c r="U486" s="322"/>
      <c r="V486" s="321"/>
      <c r="W486" s="321"/>
      <c r="X486" s="321"/>
      <c r="Y486" s="321"/>
      <c r="Z486" s="321"/>
      <c r="AA486" s="321"/>
      <c r="AB486" s="324"/>
      <c r="AC486" s="324"/>
      <c r="AD486" s="321"/>
      <c r="AE486" s="325"/>
      <c r="AF486" s="323"/>
      <c r="AG486" s="321"/>
      <c r="AH486" s="321"/>
      <c r="AI486" s="321"/>
      <c r="AJ486" s="321"/>
      <c r="AK486" s="321"/>
      <c r="AL486" s="321"/>
      <c r="AM486" s="148"/>
    </row>
    <row r="487" spans="2:39" ht="15" customHeight="1" x14ac:dyDescent="0.25">
      <c r="B487" s="321"/>
      <c r="C487" s="322"/>
      <c r="D487" s="323"/>
      <c r="E487" s="321"/>
      <c r="F487" s="321"/>
      <c r="G487" s="321"/>
      <c r="H487" s="321"/>
      <c r="I487" s="321"/>
      <c r="J487" s="321"/>
      <c r="K487" s="321"/>
      <c r="L487" s="321"/>
      <c r="M487" s="321"/>
      <c r="N487" s="323"/>
      <c r="O487" s="321"/>
      <c r="P487" s="321"/>
      <c r="Q487" s="321"/>
      <c r="R487" s="321"/>
      <c r="S487" s="321"/>
      <c r="T487" s="321"/>
      <c r="U487" s="322"/>
      <c r="V487" s="321"/>
      <c r="W487" s="321"/>
      <c r="X487" s="321"/>
      <c r="Y487" s="321"/>
      <c r="Z487" s="321"/>
      <c r="AA487" s="321"/>
      <c r="AB487" s="324"/>
      <c r="AC487" s="324"/>
      <c r="AD487" s="321"/>
      <c r="AE487" s="325"/>
      <c r="AF487" s="323"/>
      <c r="AG487" s="321"/>
      <c r="AH487" s="321"/>
      <c r="AI487" s="321"/>
      <c r="AJ487" s="321"/>
      <c r="AK487" s="321"/>
      <c r="AL487" s="321"/>
      <c r="AM487" s="148"/>
    </row>
    <row r="488" spans="2:39" ht="15" customHeight="1" x14ac:dyDescent="0.25">
      <c r="B488" s="321"/>
      <c r="C488" s="322"/>
      <c r="D488" s="323"/>
      <c r="E488" s="321"/>
      <c r="F488" s="321"/>
      <c r="G488" s="321"/>
      <c r="H488" s="321"/>
      <c r="I488" s="321"/>
      <c r="J488" s="321"/>
      <c r="K488" s="321"/>
      <c r="L488" s="321"/>
      <c r="M488" s="321"/>
      <c r="N488" s="323"/>
      <c r="O488" s="321"/>
      <c r="P488" s="321"/>
      <c r="Q488" s="321"/>
      <c r="R488" s="321"/>
      <c r="S488" s="321"/>
      <c r="T488" s="321"/>
      <c r="U488" s="322"/>
      <c r="V488" s="321"/>
      <c r="W488" s="321"/>
      <c r="X488" s="321"/>
      <c r="Y488" s="321"/>
      <c r="Z488" s="321"/>
      <c r="AA488" s="321"/>
      <c r="AB488" s="324"/>
      <c r="AC488" s="324"/>
      <c r="AD488" s="321"/>
      <c r="AE488" s="325"/>
      <c r="AF488" s="323"/>
      <c r="AG488" s="321"/>
      <c r="AH488" s="321"/>
      <c r="AI488" s="321"/>
      <c r="AJ488" s="321"/>
      <c r="AK488" s="321"/>
      <c r="AL488" s="321"/>
      <c r="AM488" s="148"/>
    </row>
    <row r="489" spans="2:39" ht="15" customHeight="1" x14ac:dyDescent="0.25">
      <c r="B489" s="321"/>
      <c r="C489" s="322"/>
      <c r="D489" s="323"/>
      <c r="E489" s="321"/>
      <c r="F489" s="321"/>
      <c r="G489" s="321"/>
      <c r="H489" s="321"/>
      <c r="I489" s="321"/>
      <c r="J489" s="321"/>
      <c r="K489" s="321"/>
      <c r="L489" s="321"/>
      <c r="M489" s="321"/>
      <c r="N489" s="323"/>
      <c r="O489" s="321"/>
      <c r="P489" s="321"/>
      <c r="Q489" s="321"/>
      <c r="R489" s="321"/>
      <c r="S489" s="321"/>
      <c r="T489" s="321"/>
      <c r="U489" s="322"/>
      <c r="V489" s="321"/>
      <c r="W489" s="321"/>
      <c r="X489" s="321"/>
      <c r="Y489" s="321"/>
      <c r="Z489" s="321"/>
      <c r="AA489" s="321"/>
      <c r="AB489" s="324"/>
      <c r="AC489" s="324"/>
      <c r="AD489" s="321"/>
      <c r="AE489" s="325"/>
      <c r="AF489" s="323"/>
      <c r="AG489" s="321"/>
      <c r="AH489" s="321"/>
      <c r="AI489" s="321"/>
      <c r="AJ489" s="321"/>
      <c r="AK489" s="321"/>
      <c r="AL489" s="321"/>
      <c r="AM489" s="148"/>
    </row>
    <row r="490" spans="2:39" ht="15" customHeight="1" x14ac:dyDescent="0.25">
      <c r="B490" s="321"/>
      <c r="C490" s="322"/>
      <c r="D490" s="323"/>
      <c r="E490" s="321"/>
      <c r="F490" s="321"/>
      <c r="G490" s="321"/>
      <c r="H490" s="321"/>
      <c r="I490" s="321"/>
      <c r="J490" s="321"/>
      <c r="K490" s="321"/>
      <c r="L490" s="321"/>
      <c r="M490" s="321"/>
      <c r="N490" s="323"/>
      <c r="O490" s="321"/>
      <c r="P490" s="321"/>
      <c r="Q490" s="321"/>
      <c r="R490" s="321"/>
      <c r="S490" s="321"/>
      <c r="T490" s="321"/>
      <c r="U490" s="322"/>
      <c r="V490" s="321"/>
      <c r="W490" s="321"/>
      <c r="X490" s="321"/>
      <c r="Y490" s="321"/>
      <c r="Z490" s="321"/>
      <c r="AA490" s="321"/>
      <c r="AB490" s="324"/>
      <c r="AC490" s="324"/>
      <c r="AD490" s="321"/>
      <c r="AE490" s="325"/>
      <c r="AF490" s="323"/>
      <c r="AG490" s="321"/>
      <c r="AH490" s="321"/>
      <c r="AI490" s="321"/>
      <c r="AJ490" s="321"/>
      <c r="AK490" s="321"/>
      <c r="AL490" s="321"/>
      <c r="AM490" s="148"/>
    </row>
    <row r="491" spans="2:39" ht="15" customHeight="1" x14ac:dyDescent="0.25">
      <c r="B491" s="321"/>
      <c r="C491" s="322"/>
      <c r="D491" s="323"/>
      <c r="E491" s="321"/>
      <c r="F491" s="321"/>
      <c r="G491" s="321"/>
      <c r="H491" s="321"/>
      <c r="I491" s="321"/>
      <c r="J491" s="321"/>
      <c r="K491" s="321"/>
      <c r="L491" s="321"/>
      <c r="M491" s="321"/>
      <c r="N491" s="323"/>
      <c r="O491" s="321"/>
      <c r="P491" s="321"/>
      <c r="Q491" s="321"/>
      <c r="R491" s="321"/>
      <c r="S491" s="321"/>
      <c r="T491" s="321"/>
      <c r="U491" s="322"/>
      <c r="V491" s="321"/>
      <c r="W491" s="321"/>
      <c r="X491" s="321"/>
      <c r="Y491" s="321"/>
      <c r="Z491" s="321"/>
      <c r="AA491" s="321"/>
      <c r="AB491" s="324"/>
      <c r="AC491" s="324"/>
      <c r="AD491" s="321"/>
      <c r="AE491" s="325"/>
      <c r="AF491" s="323"/>
      <c r="AG491" s="321"/>
      <c r="AH491" s="321"/>
      <c r="AI491" s="321"/>
      <c r="AJ491" s="321"/>
      <c r="AK491" s="321"/>
      <c r="AL491" s="321"/>
      <c r="AM491" s="148"/>
    </row>
    <row r="492" spans="2:39" ht="15" customHeight="1" x14ac:dyDescent="0.25">
      <c r="B492" s="321"/>
      <c r="C492" s="322"/>
      <c r="D492" s="323"/>
      <c r="E492" s="321"/>
      <c r="F492" s="321"/>
      <c r="G492" s="321"/>
      <c r="H492" s="321"/>
      <c r="I492" s="321"/>
      <c r="J492" s="321"/>
      <c r="K492" s="321"/>
      <c r="L492" s="321"/>
      <c r="M492" s="321"/>
      <c r="N492" s="323"/>
      <c r="O492" s="321"/>
      <c r="P492" s="321"/>
      <c r="Q492" s="321"/>
      <c r="R492" s="321"/>
      <c r="S492" s="321"/>
      <c r="T492" s="321"/>
      <c r="U492" s="322"/>
      <c r="V492" s="321"/>
      <c r="W492" s="321"/>
      <c r="X492" s="321"/>
      <c r="Y492" s="321"/>
      <c r="Z492" s="321"/>
      <c r="AA492" s="321"/>
      <c r="AB492" s="324"/>
      <c r="AC492" s="324"/>
      <c r="AD492" s="321"/>
      <c r="AE492" s="325"/>
      <c r="AF492" s="323"/>
      <c r="AG492" s="321"/>
      <c r="AH492" s="321"/>
      <c r="AI492" s="321"/>
      <c r="AJ492" s="321"/>
      <c r="AK492" s="321"/>
      <c r="AL492" s="321"/>
      <c r="AM492" s="148"/>
    </row>
    <row r="493" spans="2:39" ht="15" customHeight="1" x14ac:dyDescent="0.25">
      <c r="B493" s="321"/>
      <c r="C493" s="322"/>
      <c r="D493" s="323"/>
      <c r="E493" s="321"/>
      <c r="F493" s="321"/>
      <c r="G493" s="321"/>
      <c r="H493" s="321"/>
      <c r="I493" s="321"/>
      <c r="J493" s="321"/>
      <c r="K493" s="321"/>
      <c r="L493" s="321"/>
      <c r="M493" s="321"/>
      <c r="N493" s="323"/>
      <c r="O493" s="321"/>
      <c r="P493" s="321"/>
      <c r="Q493" s="321"/>
      <c r="R493" s="321"/>
      <c r="S493" s="321"/>
      <c r="T493" s="321"/>
      <c r="U493" s="322"/>
      <c r="V493" s="321"/>
      <c r="W493" s="321"/>
      <c r="X493" s="321"/>
      <c r="Y493" s="321"/>
      <c r="Z493" s="321"/>
      <c r="AA493" s="321"/>
      <c r="AB493" s="324"/>
      <c r="AC493" s="324"/>
      <c r="AD493" s="321"/>
      <c r="AE493" s="325"/>
      <c r="AF493" s="323"/>
      <c r="AG493" s="321"/>
      <c r="AH493" s="321"/>
      <c r="AI493" s="321"/>
      <c r="AJ493" s="321"/>
      <c r="AK493" s="321"/>
      <c r="AL493" s="321"/>
      <c r="AM493" s="148"/>
    </row>
    <row r="494" spans="2:39" ht="15" customHeight="1" x14ac:dyDescent="0.25">
      <c r="B494" s="321"/>
      <c r="C494" s="322"/>
      <c r="D494" s="323"/>
      <c r="E494" s="321"/>
      <c r="F494" s="321"/>
      <c r="G494" s="321"/>
      <c r="H494" s="321"/>
      <c r="I494" s="321"/>
      <c r="J494" s="321"/>
      <c r="K494" s="321"/>
      <c r="L494" s="321"/>
      <c r="M494" s="321"/>
      <c r="N494" s="323"/>
      <c r="O494" s="321"/>
      <c r="P494" s="321"/>
      <c r="Q494" s="321"/>
      <c r="R494" s="321"/>
      <c r="S494" s="321"/>
      <c r="T494" s="321"/>
      <c r="U494" s="322"/>
      <c r="V494" s="321"/>
      <c r="W494" s="321"/>
      <c r="X494" s="321"/>
      <c r="Y494" s="321"/>
      <c r="Z494" s="321"/>
      <c r="AA494" s="321"/>
      <c r="AB494" s="324"/>
      <c r="AC494" s="324"/>
      <c r="AD494" s="321"/>
      <c r="AE494" s="325"/>
      <c r="AF494" s="323"/>
      <c r="AG494" s="321"/>
      <c r="AH494" s="321"/>
      <c r="AI494" s="321"/>
      <c r="AJ494" s="321"/>
      <c r="AK494" s="321"/>
      <c r="AL494" s="321"/>
      <c r="AM494" s="148"/>
    </row>
    <row r="495" spans="2:39" ht="15" customHeight="1" x14ac:dyDescent="0.25">
      <c r="B495" s="321"/>
      <c r="C495" s="322"/>
      <c r="D495" s="323"/>
      <c r="E495" s="321"/>
      <c r="F495" s="321"/>
      <c r="G495" s="321"/>
      <c r="H495" s="321"/>
      <c r="I495" s="321"/>
      <c r="J495" s="321"/>
      <c r="K495" s="321"/>
      <c r="L495" s="321"/>
      <c r="M495" s="321"/>
      <c r="N495" s="323"/>
      <c r="O495" s="321"/>
      <c r="P495" s="321"/>
      <c r="Q495" s="321"/>
      <c r="R495" s="321"/>
      <c r="S495" s="321"/>
      <c r="T495" s="321"/>
      <c r="U495" s="322"/>
      <c r="V495" s="321"/>
      <c r="W495" s="321"/>
      <c r="X495" s="321"/>
      <c r="Y495" s="321"/>
      <c r="Z495" s="321"/>
      <c r="AA495" s="321"/>
      <c r="AB495" s="324"/>
      <c r="AC495" s="324"/>
      <c r="AD495" s="321"/>
      <c r="AE495" s="325"/>
      <c r="AF495" s="323"/>
      <c r="AG495" s="321"/>
      <c r="AH495" s="321"/>
      <c r="AI495" s="321"/>
      <c r="AJ495" s="321"/>
      <c r="AK495" s="321"/>
      <c r="AL495" s="321"/>
      <c r="AM495" s="148"/>
    </row>
    <row r="496" spans="2:39" ht="15" customHeight="1" x14ac:dyDescent="0.25">
      <c r="B496" s="321"/>
      <c r="C496" s="322"/>
      <c r="D496" s="323"/>
      <c r="E496" s="321"/>
      <c r="F496" s="321"/>
      <c r="G496" s="321"/>
      <c r="H496" s="321"/>
      <c r="I496" s="321"/>
      <c r="J496" s="321"/>
      <c r="K496" s="321"/>
      <c r="L496" s="321"/>
      <c r="M496" s="321"/>
      <c r="N496" s="323"/>
      <c r="O496" s="321"/>
      <c r="P496" s="321"/>
      <c r="Q496" s="321"/>
      <c r="R496" s="321"/>
      <c r="S496" s="321"/>
      <c r="T496" s="321"/>
      <c r="U496" s="322"/>
      <c r="V496" s="321"/>
      <c r="W496" s="321"/>
      <c r="X496" s="321"/>
      <c r="Y496" s="321"/>
      <c r="Z496" s="321"/>
      <c r="AA496" s="321"/>
      <c r="AB496" s="324"/>
      <c r="AC496" s="324"/>
      <c r="AD496" s="321"/>
      <c r="AE496" s="325"/>
      <c r="AF496" s="323"/>
      <c r="AG496" s="321"/>
      <c r="AH496" s="321"/>
      <c r="AI496" s="321"/>
      <c r="AJ496" s="321"/>
      <c r="AK496" s="321"/>
      <c r="AL496" s="321"/>
      <c r="AM496" s="148"/>
    </row>
    <row r="497" spans="2:39" ht="15" customHeight="1" x14ac:dyDescent="0.25">
      <c r="B497" s="321"/>
      <c r="C497" s="322"/>
      <c r="D497" s="323"/>
      <c r="E497" s="321"/>
      <c r="F497" s="321"/>
      <c r="G497" s="321"/>
      <c r="H497" s="321"/>
      <c r="I497" s="321"/>
      <c r="J497" s="321"/>
      <c r="K497" s="321"/>
      <c r="L497" s="321"/>
      <c r="M497" s="321"/>
      <c r="N497" s="323"/>
      <c r="O497" s="321"/>
      <c r="P497" s="321"/>
      <c r="Q497" s="321"/>
      <c r="R497" s="321"/>
      <c r="S497" s="321"/>
      <c r="T497" s="321"/>
      <c r="U497" s="322"/>
      <c r="V497" s="321"/>
      <c r="W497" s="321"/>
      <c r="X497" s="321"/>
      <c r="Y497" s="321"/>
      <c r="Z497" s="321"/>
      <c r="AA497" s="321"/>
      <c r="AB497" s="324"/>
      <c r="AC497" s="324"/>
      <c r="AD497" s="321"/>
      <c r="AE497" s="325"/>
      <c r="AF497" s="323"/>
      <c r="AG497" s="321"/>
      <c r="AH497" s="321"/>
      <c r="AI497" s="321"/>
      <c r="AJ497" s="321"/>
      <c r="AK497" s="321"/>
      <c r="AL497" s="321"/>
      <c r="AM497" s="148"/>
    </row>
    <row r="498" spans="2:39" ht="15" customHeight="1" x14ac:dyDescent="0.25">
      <c r="B498" s="321"/>
      <c r="C498" s="322"/>
      <c r="D498" s="323"/>
      <c r="E498" s="321"/>
      <c r="F498" s="321"/>
      <c r="G498" s="321"/>
      <c r="H498" s="321"/>
      <c r="I498" s="321"/>
      <c r="J498" s="321"/>
      <c r="K498" s="321"/>
      <c r="L498" s="321"/>
      <c r="M498" s="321"/>
      <c r="N498" s="323"/>
      <c r="O498" s="321"/>
      <c r="P498" s="321"/>
      <c r="Q498" s="321"/>
      <c r="R498" s="321"/>
      <c r="S498" s="321"/>
      <c r="T498" s="321"/>
      <c r="U498" s="322"/>
      <c r="V498" s="321"/>
      <c r="W498" s="321"/>
      <c r="X498" s="321"/>
      <c r="Y498" s="321"/>
      <c r="Z498" s="321"/>
      <c r="AA498" s="321"/>
      <c r="AB498" s="324"/>
      <c r="AC498" s="324"/>
      <c r="AD498" s="321"/>
      <c r="AE498" s="325"/>
      <c r="AF498" s="323"/>
      <c r="AG498" s="321"/>
      <c r="AH498" s="321"/>
      <c r="AI498" s="321"/>
      <c r="AJ498" s="321"/>
      <c r="AK498" s="321"/>
      <c r="AL498" s="321"/>
      <c r="AM498" s="148"/>
    </row>
    <row r="499" spans="2:39" ht="15" customHeight="1" x14ac:dyDescent="0.25">
      <c r="B499" s="321"/>
      <c r="C499" s="322"/>
      <c r="D499" s="323"/>
      <c r="E499" s="321"/>
      <c r="F499" s="321"/>
      <c r="G499" s="321"/>
      <c r="H499" s="321"/>
      <c r="I499" s="321"/>
      <c r="J499" s="321"/>
      <c r="K499" s="321"/>
      <c r="L499" s="321"/>
      <c r="M499" s="321"/>
      <c r="N499" s="323"/>
      <c r="O499" s="321"/>
      <c r="P499" s="321"/>
      <c r="Q499" s="321"/>
      <c r="R499" s="321"/>
      <c r="S499" s="321"/>
      <c r="T499" s="321"/>
      <c r="U499" s="322"/>
      <c r="V499" s="321"/>
      <c r="W499" s="321"/>
      <c r="X499" s="321"/>
      <c r="Y499" s="321"/>
      <c r="Z499" s="321"/>
      <c r="AA499" s="321"/>
      <c r="AB499" s="324"/>
      <c r="AC499" s="324"/>
      <c r="AD499" s="321"/>
      <c r="AE499" s="325"/>
      <c r="AF499" s="323"/>
      <c r="AG499" s="321"/>
      <c r="AH499" s="321"/>
      <c r="AI499" s="321"/>
      <c r="AJ499" s="321"/>
      <c r="AK499" s="321"/>
      <c r="AL499" s="321"/>
      <c r="AM499" s="148"/>
    </row>
    <row r="500" spans="2:39" ht="15" customHeight="1" x14ac:dyDescent="0.25">
      <c r="B500" s="321"/>
      <c r="C500" s="322"/>
      <c r="D500" s="323"/>
      <c r="E500" s="321"/>
      <c r="F500" s="321"/>
      <c r="G500" s="321"/>
      <c r="H500" s="321"/>
      <c r="I500" s="321"/>
      <c r="J500" s="321"/>
      <c r="K500" s="321"/>
      <c r="L500" s="321"/>
      <c r="M500" s="321"/>
      <c r="N500" s="323"/>
      <c r="O500" s="321"/>
      <c r="P500" s="321"/>
      <c r="Q500" s="321"/>
      <c r="R500" s="321"/>
      <c r="S500" s="321"/>
      <c r="T500" s="321"/>
      <c r="U500" s="322"/>
      <c r="V500" s="321"/>
      <c r="W500" s="321"/>
      <c r="X500" s="321"/>
      <c r="Y500" s="321"/>
      <c r="Z500" s="321"/>
      <c r="AA500" s="321"/>
      <c r="AB500" s="324"/>
      <c r="AC500" s="324"/>
      <c r="AD500" s="321"/>
      <c r="AE500" s="325"/>
      <c r="AF500" s="323"/>
      <c r="AG500" s="321"/>
      <c r="AH500" s="321"/>
      <c r="AI500" s="321"/>
      <c r="AJ500" s="321"/>
      <c r="AK500" s="321"/>
      <c r="AL500" s="321"/>
      <c r="AM500" s="148"/>
    </row>
    <row r="501" spans="2:39" ht="15" customHeight="1" x14ac:dyDescent="0.25">
      <c r="B501" s="321"/>
      <c r="C501" s="322"/>
      <c r="D501" s="323"/>
      <c r="E501" s="321"/>
      <c r="F501" s="321"/>
      <c r="G501" s="321"/>
      <c r="H501" s="321"/>
      <c r="I501" s="321"/>
      <c r="J501" s="321"/>
      <c r="K501" s="321"/>
      <c r="L501" s="321"/>
      <c r="M501" s="321"/>
      <c r="N501" s="323"/>
      <c r="O501" s="321"/>
      <c r="P501" s="321"/>
      <c r="Q501" s="321"/>
      <c r="R501" s="321"/>
      <c r="S501" s="321"/>
      <c r="T501" s="321"/>
      <c r="U501" s="322"/>
      <c r="V501" s="321"/>
      <c r="W501" s="321"/>
      <c r="X501" s="321"/>
      <c r="Y501" s="321"/>
      <c r="Z501" s="321"/>
      <c r="AA501" s="321"/>
      <c r="AB501" s="324"/>
      <c r="AC501" s="324"/>
      <c r="AD501" s="321"/>
      <c r="AE501" s="325"/>
      <c r="AF501" s="323"/>
      <c r="AG501" s="321"/>
      <c r="AH501" s="321"/>
      <c r="AI501" s="321"/>
      <c r="AJ501" s="321"/>
      <c r="AK501" s="321"/>
      <c r="AL501" s="321"/>
      <c r="AM501" s="148"/>
    </row>
    <row r="502" spans="2:39" ht="15" customHeight="1" x14ac:dyDescent="0.25">
      <c r="B502" s="321"/>
      <c r="C502" s="322"/>
      <c r="D502" s="323"/>
      <c r="E502" s="321"/>
      <c r="F502" s="321"/>
      <c r="G502" s="321"/>
      <c r="H502" s="321"/>
      <c r="I502" s="321"/>
      <c r="J502" s="321"/>
      <c r="K502" s="321"/>
      <c r="L502" s="321"/>
      <c r="M502" s="321"/>
      <c r="N502" s="323"/>
      <c r="O502" s="321"/>
      <c r="P502" s="321"/>
      <c r="Q502" s="321"/>
      <c r="R502" s="321"/>
      <c r="S502" s="321"/>
      <c r="T502" s="321"/>
      <c r="U502" s="322"/>
      <c r="V502" s="321"/>
      <c r="W502" s="321"/>
      <c r="X502" s="321"/>
      <c r="Y502" s="321"/>
      <c r="Z502" s="321"/>
      <c r="AA502" s="321"/>
      <c r="AB502" s="324"/>
      <c r="AC502" s="324"/>
      <c r="AD502" s="321"/>
      <c r="AE502" s="325"/>
      <c r="AF502" s="323"/>
      <c r="AG502" s="321"/>
      <c r="AH502" s="321"/>
      <c r="AI502" s="321"/>
      <c r="AJ502" s="321"/>
      <c r="AK502" s="321"/>
      <c r="AL502" s="321"/>
      <c r="AM502" s="148"/>
    </row>
    <row r="503" spans="2:39" ht="15" customHeight="1" x14ac:dyDescent="0.25">
      <c r="B503" s="321"/>
      <c r="C503" s="322"/>
      <c r="D503" s="323"/>
      <c r="E503" s="321"/>
      <c r="F503" s="321"/>
      <c r="G503" s="321"/>
      <c r="H503" s="321"/>
      <c r="I503" s="321"/>
      <c r="J503" s="321"/>
      <c r="K503" s="321"/>
      <c r="L503" s="321"/>
      <c r="M503" s="321"/>
      <c r="N503" s="323"/>
      <c r="O503" s="321"/>
      <c r="P503" s="321"/>
      <c r="Q503" s="321"/>
      <c r="R503" s="321"/>
      <c r="S503" s="321"/>
      <c r="T503" s="321"/>
      <c r="U503" s="322"/>
      <c r="V503" s="321"/>
      <c r="W503" s="321"/>
      <c r="X503" s="321"/>
      <c r="Y503" s="321"/>
      <c r="Z503" s="321"/>
      <c r="AA503" s="321"/>
      <c r="AB503" s="324"/>
      <c r="AC503" s="324"/>
      <c r="AD503" s="321"/>
      <c r="AE503" s="325"/>
      <c r="AF503" s="323"/>
      <c r="AG503" s="321"/>
      <c r="AH503" s="321"/>
      <c r="AI503" s="321"/>
      <c r="AJ503" s="321"/>
      <c r="AK503" s="321"/>
      <c r="AL503" s="321"/>
      <c r="AM503" s="148"/>
    </row>
    <row r="504" spans="2:39" ht="15" customHeight="1" x14ac:dyDescent="0.25">
      <c r="B504" s="321"/>
      <c r="C504" s="322"/>
      <c r="D504" s="323"/>
      <c r="E504" s="321"/>
      <c r="F504" s="321"/>
      <c r="G504" s="321"/>
      <c r="H504" s="321"/>
      <c r="I504" s="321"/>
      <c r="J504" s="321"/>
      <c r="K504" s="321"/>
      <c r="L504" s="321"/>
      <c r="M504" s="321"/>
      <c r="N504" s="323"/>
      <c r="O504" s="321"/>
      <c r="P504" s="321"/>
      <c r="Q504" s="321"/>
      <c r="R504" s="321"/>
      <c r="S504" s="321"/>
      <c r="T504" s="321"/>
      <c r="U504" s="322"/>
      <c r="V504" s="321"/>
      <c r="W504" s="321"/>
      <c r="X504" s="321"/>
      <c r="Y504" s="321"/>
      <c r="Z504" s="321"/>
      <c r="AA504" s="321"/>
      <c r="AB504" s="324"/>
      <c r="AC504" s="324"/>
      <c r="AD504" s="321"/>
      <c r="AE504" s="325"/>
      <c r="AF504" s="323"/>
      <c r="AG504" s="321"/>
      <c r="AH504" s="321"/>
      <c r="AI504" s="321"/>
      <c r="AJ504" s="321"/>
      <c r="AK504" s="321"/>
      <c r="AL504" s="321"/>
      <c r="AM504" s="148"/>
    </row>
    <row r="505" spans="2:39" ht="15" customHeight="1" x14ac:dyDescent="0.25">
      <c r="B505" s="321"/>
      <c r="C505" s="322"/>
      <c r="D505" s="323"/>
      <c r="E505" s="321"/>
      <c r="F505" s="321"/>
      <c r="G505" s="321"/>
      <c r="H505" s="321"/>
      <c r="I505" s="321"/>
      <c r="J505" s="321"/>
      <c r="K505" s="321"/>
      <c r="L505" s="321"/>
      <c r="M505" s="321"/>
      <c r="N505" s="323"/>
      <c r="O505" s="321"/>
      <c r="P505" s="321"/>
      <c r="Q505" s="321"/>
      <c r="R505" s="321"/>
      <c r="S505" s="321"/>
      <c r="T505" s="321"/>
      <c r="U505" s="322"/>
      <c r="V505" s="321"/>
      <c r="W505" s="321"/>
      <c r="X505" s="321"/>
      <c r="Y505" s="321"/>
      <c r="Z505" s="321"/>
      <c r="AA505" s="321"/>
      <c r="AB505" s="324"/>
      <c r="AC505" s="324"/>
      <c r="AD505" s="321"/>
      <c r="AE505" s="325"/>
      <c r="AF505" s="323"/>
      <c r="AG505" s="321"/>
      <c r="AH505" s="321"/>
      <c r="AI505" s="321"/>
      <c r="AJ505" s="321"/>
      <c r="AK505" s="321"/>
      <c r="AL505" s="321"/>
      <c r="AM505" s="148"/>
    </row>
    <row r="506" spans="2:39" ht="15" customHeight="1" x14ac:dyDescent="0.25">
      <c r="B506" s="321"/>
      <c r="C506" s="322"/>
      <c r="D506" s="323"/>
      <c r="E506" s="321"/>
      <c r="F506" s="321"/>
      <c r="G506" s="321"/>
      <c r="H506" s="321"/>
      <c r="I506" s="321"/>
      <c r="J506" s="321"/>
      <c r="K506" s="321"/>
      <c r="L506" s="321"/>
      <c r="M506" s="321"/>
      <c r="N506" s="323"/>
      <c r="O506" s="321"/>
      <c r="P506" s="321"/>
      <c r="Q506" s="321"/>
      <c r="R506" s="321"/>
      <c r="S506" s="321"/>
      <c r="T506" s="321"/>
      <c r="U506" s="322"/>
      <c r="V506" s="321"/>
      <c r="W506" s="321"/>
      <c r="X506" s="321"/>
      <c r="Y506" s="321"/>
      <c r="Z506" s="321"/>
      <c r="AA506" s="321"/>
      <c r="AB506" s="324"/>
      <c r="AC506" s="324"/>
      <c r="AD506" s="321"/>
      <c r="AE506" s="325"/>
      <c r="AF506" s="323"/>
      <c r="AG506" s="321"/>
      <c r="AH506" s="321"/>
      <c r="AI506" s="321"/>
      <c r="AJ506" s="321"/>
      <c r="AK506" s="321"/>
      <c r="AL506" s="321"/>
      <c r="AM506" s="148"/>
    </row>
    <row r="507" spans="2:39" ht="15" customHeight="1" x14ac:dyDescent="0.25">
      <c r="B507" s="321"/>
      <c r="C507" s="322"/>
      <c r="D507" s="323"/>
      <c r="E507" s="321"/>
      <c r="F507" s="321"/>
      <c r="G507" s="321"/>
      <c r="H507" s="321"/>
      <c r="I507" s="321"/>
      <c r="J507" s="321"/>
      <c r="K507" s="321"/>
      <c r="L507" s="321"/>
      <c r="M507" s="321"/>
      <c r="N507" s="323"/>
      <c r="O507" s="321"/>
      <c r="P507" s="321"/>
      <c r="Q507" s="321"/>
      <c r="R507" s="321"/>
      <c r="S507" s="321"/>
      <c r="T507" s="321"/>
      <c r="U507" s="322"/>
      <c r="V507" s="321"/>
      <c r="W507" s="321"/>
      <c r="X507" s="321"/>
      <c r="Y507" s="321"/>
      <c r="Z507" s="321"/>
      <c r="AA507" s="321"/>
      <c r="AB507" s="324"/>
      <c r="AC507" s="324"/>
      <c r="AD507" s="321"/>
      <c r="AE507" s="325"/>
      <c r="AF507" s="323"/>
      <c r="AG507" s="321"/>
      <c r="AH507" s="321"/>
      <c r="AI507" s="321"/>
      <c r="AJ507" s="321"/>
      <c r="AK507" s="321"/>
      <c r="AL507" s="321"/>
      <c r="AM507" s="148"/>
    </row>
    <row r="508" spans="2:39" ht="15" customHeight="1" x14ac:dyDescent="0.25">
      <c r="B508" s="321"/>
      <c r="C508" s="322"/>
      <c r="D508" s="323"/>
      <c r="E508" s="321"/>
      <c r="F508" s="321"/>
      <c r="G508" s="321"/>
      <c r="H508" s="321"/>
      <c r="I508" s="321"/>
      <c r="J508" s="321"/>
      <c r="K508" s="321"/>
      <c r="L508" s="321"/>
      <c r="M508" s="321"/>
      <c r="N508" s="323"/>
      <c r="O508" s="321"/>
      <c r="P508" s="321"/>
      <c r="Q508" s="321"/>
      <c r="R508" s="321"/>
      <c r="S508" s="321"/>
      <c r="T508" s="321"/>
      <c r="U508" s="322"/>
      <c r="V508" s="321"/>
      <c r="W508" s="321"/>
      <c r="X508" s="321"/>
      <c r="Y508" s="321"/>
      <c r="Z508" s="321"/>
      <c r="AA508" s="321"/>
      <c r="AB508" s="324"/>
      <c r="AC508" s="324"/>
      <c r="AD508" s="321"/>
      <c r="AE508" s="325"/>
      <c r="AF508" s="323"/>
      <c r="AG508" s="321"/>
      <c r="AH508" s="321"/>
      <c r="AI508" s="321"/>
      <c r="AJ508" s="321"/>
      <c r="AK508" s="321"/>
      <c r="AL508" s="321"/>
      <c r="AM508" s="148"/>
    </row>
    <row r="509" spans="2:39" ht="15" customHeight="1" x14ac:dyDescent="0.25">
      <c r="B509" s="321"/>
      <c r="C509" s="322"/>
      <c r="D509" s="323"/>
      <c r="E509" s="321"/>
      <c r="F509" s="321"/>
      <c r="G509" s="321"/>
      <c r="H509" s="321"/>
      <c r="I509" s="321"/>
      <c r="J509" s="321"/>
      <c r="K509" s="321"/>
      <c r="L509" s="321"/>
      <c r="M509" s="321"/>
      <c r="N509" s="323"/>
      <c r="O509" s="321"/>
      <c r="P509" s="321"/>
      <c r="Q509" s="321"/>
      <c r="R509" s="321"/>
      <c r="S509" s="321"/>
      <c r="T509" s="321"/>
      <c r="U509" s="322"/>
      <c r="V509" s="321"/>
      <c r="W509" s="321"/>
      <c r="X509" s="321"/>
      <c r="Y509" s="321"/>
      <c r="Z509" s="321"/>
      <c r="AA509" s="321"/>
      <c r="AB509" s="324"/>
      <c r="AC509" s="324"/>
      <c r="AD509" s="321"/>
      <c r="AE509" s="325"/>
      <c r="AF509" s="323"/>
      <c r="AG509" s="321"/>
      <c r="AH509" s="321"/>
      <c r="AI509" s="321"/>
      <c r="AJ509" s="321"/>
      <c r="AK509" s="321"/>
      <c r="AL509" s="321"/>
      <c r="AM509" s="148"/>
    </row>
    <row r="510" spans="2:39" ht="15" customHeight="1" x14ac:dyDescent="0.25">
      <c r="B510" s="321"/>
      <c r="C510" s="322"/>
      <c r="D510" s="323"/>
      <c r="E510" s="321"/>
      <c r="F510" s="321"/>
      <c r="G510" s="321"/>
      <c r="H510" s="321"/>
      <c r="I510" s="321"/>
      <c r="J510" s="321"/>
      <c r="K510" s="321"/>
      <c r="L510" s="321"/>
      <c r="M510" s="321"/>
      <c r="N510" s="323"/>
      <c r="O510" s="321"/>
      <c r="P510" s="321"/>
      <c r="Q510" s="321"/>
      <c r="R510" s="321"/>
      <c r="S510" s="321"/>
      <c r="T510" s="321"/>
      <c r="U510" s="322"/>
      <c r="V510" s="321"/>
      <c r="W510" s="321"/>
      <c r="X510" s="321"/>
      <c r="Y510" s="321"/>
      <c r="Z510" s="321"/>
      <c r="AA510" s="321"/>
      <c r="AB510" s="324"/>
      <c r="AC510" s="324"/>
      <c r="AD510" s="321"/>
      <c r="AE510" s="325"/>
      <c r="AF510" s="323"/>
      <c r="AG510" s="321"/>
      <c r="AH510" s="321"/>
      <c r="AI510" s="321"/>
      <c r="AJ510" s="321"/>
      <c r="AK510" s="321"/>
      <c r="AL510" s="321"/>
      <c r="AM510" s="148"/>
    </row>
    <row r="511" spans="2:39" ht="15" customHeight="1" x14ac:dyDescent="0.25">
      <c r="B511" s="321"/>
      <c r="C511" s="322"/>
      <c r="D511" s="323"/>
      <c r="E511" s="321"/>
      <c r="F511" s="321"/>
      <c r="G511" s="321"/>
      <c r="H511" s="321"/>
      <c r="I511" s="321"/>
      <c r="J511" s="321"/>
      <c r="K511" s="321"/>
      <c r="L511" s="321"/>
      <c r="M511" s="321"/>
      <c r="N511" s="323"/>
      <c r="O511" s="321"/>
      <c r="P511" s="321"/>
      <c r="Q511" s="321"/>
      <c r="R511" s="321"/>
      <c r="S511" s="321"/>
      <c r="T511" s="321"/>
      <c r="U511" s="322"/>
      <c r="V511" s="321"/>
      <c r="W511" s="321"/>
      <c r="X511" s="321"/>
      <c r="Y511" s="321"/>
      <c r="Z511" s="321"/>
      <c r="AA511" s="321"/>
      <c r="AB511" s="324"/>
      <c r="AC511" s="324"/>
      <c r="AD511" s="321"/>
      <c r="AE511" s="325"/>
      <c r="AF511" s="323"/>
      <c r="AG511" s="321"/>
      <c r="AH511" s="321"/>
      <c r="AI511" s="321"/>
      <c r="AJ511" s="321"/>
      <c r="AK511" s="321"/>
      <c r="AL511" s="321"/>
      <c r="AM511" s="148"/>
    </row>
    <row r="512" spans="2:39" ht="15" customHeight="1" x14ac:dyDescent="0.25">
      <c r="B512" s="321"/>
      <c r="C512" s="322"/>
      <c r="D512" s="323"/>
      <c r="E512" s="321"/>
      <c r="F512" s="321"/>
      <c r="G512" s="321"/>
      <c r="H512" s="321"/>
      <c r="I512" s="321"/>
      <c r="J512" s="321"/>
      <c r="K512" s="321"/>
      <c r="L512" s="321"/>
      <c r="M512" s="321"/>
      <c r="N512" s="323"/>
      <c r="O512" s="321"/>
      <c r="P512" s="321"/>
      <c r="Q512" s="321"/>
      <c r="R512" s="321"/>
      <c r="S512" s="321"/>
      <c r="T512" s="321"/>
      <c r="U512" s="322"/>
      <c r="V512" s="321"/>
      <c r="W512" s="321"/>
      <c r="X512" s="321"/>
      <c r="Y512" s="321"/>
      <c r="Z512" s="321"/>
      <c r="AA512" s="321"/>
      <c r="AB512" s="324"/>
      <c r="AC512" s="324"/>
      <c r="AD512" s="321"/>
      <c r="AE512" s="325"/>
      <c r="AF512" s="323"/>
      <c r="AG512" s="321"/>
      <c r="AH512" s="321"/>
      <c r="AI512" s="321"/>
      <c r="AJ512" s="321"/>
      <c r="AK512" s="321"/>
      <c r="AL512" s="321"/>
      <c r="AM512" s="148"/>
    </row>
    <row r="513" spans="2:39" ht="15" customHeight="1" x14ac:dyDescent="0.25">
      <c r="B513" s="321"/>
      <c r="C513" s="322"/>
      <c r="D513" s="323"/>
      <c r="E513" s="321"/>
      <c r="F513" s="321"/>
      <c r="G513" s="321"/>
      <c r="H513" s="321"/>
      <c r="I513" s="321"/>
      <c r="J513" s="321"/>
      <c r="K513" s="321"/>
      <c r="L513" s="321"/>
      <c r="M513" s="321"/>
      <c r="N513" s="323"/>
      <c r="O513" s="321"/>
      <c r="P513" s="321"/>
      <c r="Q513" s="321"/>
      <c r="R513" s="321"/>
      <c r="S513" s="321"/>
      <c r="T513" s="321"/>
      <c r="U513" s="322"/>
      <c r="V513" s="321"/>
      <c r="W513" s="321"/>
      <c r="X513" s="321"/>
      <c r="Y513" s="321"/>
      <c r="Z513" s="321"/>
      <c r="AA513" s="321"/>
      <c r="AB513" s="324"/>
      <c r="AC513" s="324"/>
      <c r="AD513" s="321"/>
      <c r="AE513" s="325"/>
      <c r="AF513" s="323"/>
      <c r="AG513" s="321"/>
      <c r="AH513" s="321"/>
      <c r="AI513" s="321"/>
      <c r="AJ513" s="321"/>
      <c r="AK513" s="321"/>
      <c r="AL513" s="321"/>
      <c r="AM513" s="148"/>
    </row>
    <row r="514" spans="2:39" ht="15" customHeight="1" x14ac:dyDescent="0.25">
      <c r="B514" s="321"/>
      <c r="C514" s="322"/>
      <c r="D514" s="323"/>
      <c r="E514" s="321"/>
      <c r="F514" s="321"/>
      <c r="G514" s="321"/>
      <c r="H514" s="321"/>
      <c r="I514" s="321"/>
      <c r="J514" s="321"/>
      <c r="K514" s="321"/>
      <c r="L514" s="321"/>
      <c r="M514" s="321"/>
      <c r="N514" s="323"/>
      <c r="O514" s="321"/>
      <c r="P514" s="321"/>
      <c r="Q514" s="321"/>
      <c r="R514" s="321"/>
      <c r="S514" s="321"/>
      <c r="T514" s="321"/>
      <c r="U514" s="322"/>
      <c r="V514" s="321"/>
      <c r="W514" s="321"/>
      <c r="X514" s="321"/>
      <c r="Y514" s="321"/>
      <c r="Z514" s="321"/>
      <c r="AA514" s="321"/>
      <c r="AB514" s="324"/>
      <c r="AC514" s="324"/>
      <c r="AD514" s="321"/>
      <c r="AE514" s="325"/>
      <c r="AF514" s="323"/>
      <c r="AG514" s="321"/>
      <c r="AH514" s="321"/>
      <c r="AI514" s="321"/>
      <c r="AJ514" s="321"/>
      <c r="AK514" s="321"/>
      <c r="AL514" s="321"/>
      <c r="AM514" s="148"/>
    </row>
    <row r="515" spans="2:39" ht="15" customHeight="1" x14ac:dyDescent="0.25">
      <c r="B515" s="321"/>
      <c r="C515" s="322"/>
      <c r="D515" s="323"/>
      <c r="E515" s="321"/>
      <c r="F515" s="321"/>
      <c r="G515" s="321"/>
      <c r="H515" s="321"/>
      <c r="I515" s="321"/>
      <c r="J515" s="321"/>
      <c r="K515" s="321"/>
      <c r="L515" s="321"/>
      <c r="M515" s="321"/>
      <c r="N515" s="323"/>
      <c r="O515" s="321"/>
      <c r="P515" s="321"/>
      <c r="Q515" s="321"/>
      <c r="R515" s="321"/>
      <c r="S515" s="321"/>
      <c r="T515" s="321"/>
      <c r="U515" s="322"/>
      <c r="V515" s="321"/>
      <c r="W515" s="321"/>
      <c r="X515" s="321"/>
      <c r="Y515" s="321"/>
      <c r="Z515" s="321"/>
      <c r="AA515" s="321"/>
      <c r="AB515" s="324"/>
      <c r="AC515" s="324"/>
      <c r="AD515" s="321"/>
      <c r="AE515" s="325"/>
      <c r="AF515" s="323"/>
      <c r="AG515" s="321"/>
      <c r="AH515" s="321"/>
      <c r="AI515" s="321"/>
      <c r="AJ515" s="321"/>
      <c r="AK515" s="321"/>
      <c r="AL515" s="321"/>
      <c r="AM515" s="148"/>
    </row>
    <row r="516" spans="2:39" ht="15" customHeight="1" x14ac:dyDescent="0.25">
      <c r="B516" s="321"/>
      <c r="C516" s="322"/>
      <c r="D516" s="323"/>
      <c r="E516" s="321"/>
      <c r="F516" s="321"/>
      <c r="G516" s="321"/>
      <c r="H516" s="321"/>
      <c r="I516" s="321"/>
      <c r="J516" s="321"/>
      <c r="K516" s="321"/>
      <c r="L516" s="321"/>
      <c r="M516" s="321"/>
      <c r="N516" s="323"/>
      <c r="O516" s="321"/>
      <c r="P516" s="321"/>
      <c r="Q516" s="321"/>
      <c r="R516" s="321"/>
      <c r="S516" s="321"/>
      <c r="T516" s="321"/>
      <c r="U516" s="322"/>
      <c r="V516" s="321"/>
      <c r="W516" s="321"/>
      <c r="X516" s="321"/>
      <c r="Y516" s="321"/>
      <c r="Z516" s="321"/>
      <c r="AA516" s="321"/>
      <c r="AB516" s="324"/>
      <c r="AC516" s="324"/>
      <c r="AD516" s="321"/>
      <c r="AE516" s="325"/>
      <c r="AF516" s="323"/>
      <c r="AG516" s="321"/>
      <c r="AH516" s="321"/>
      <c r="AI516" s="321"/>
      <c r="AJ516" s="321"/>
      <c r="AK516" s="321"/>
      <c r="AL516" s="321"/>
      <c r="AM516" s="148"/>
    </row>
    <row r="517" spans="2:39" ht="15" customHeight="1" x14ac:dyDescent="0.25">
      <c r="B517" s="321"/>
      <c r="C517" s="322"/>
      <c r="D517" s="323"/>
      <c r="E517" s="321"/>
      <c r="F517" s="321"/>
      <c r="G517" s="321"/>
      <c r="H517" s="321"/>
      <c r="I517" s="321"/>
      <c r="J517" s="321"/>
      <c r="K517" s="321"/>
      <c r="L517" s="321"/>
      <c r="M517" s="321"/>
      <c r="N517" s="323"/>
      <c r="O517" s="321"/>
      <c r="P517" s="321"/>
      <c r="Q517" s="321"/>
      <c r="R517" s="321"/>
      <c r="S517" s="321"/>
      <c r="T517" s="321"/>
      <c r="U517" s="322"/>
      <c r="V517" s="321"/>
      <c r="W517" s="321"/>
      <c r="X517" s="321"/>
      <c r="Y517" s="321"/>
      <c r="Z517" s="321"/>
      <c r="AA517" s="321"/>
      <c r="AB517" s="324"/>
      <c r="AC517" s="324"/>
      <c r="AD517" s="321"/>
      <c r="AE517" s="325"/>
      <c r="AF517" s="323"/>
      <c r="AG517" s="321"/>
      <c r="AH517" s="321"/>
      <c r="AI517" s="321"/>
      <c r="AJ517" s="321"/>
      <c r="AK517" s="321"/>
      <c r="AL517" s="321"/>
      <c r="AM517" s="148"/>
    </row>
    <row r="518" spans="2:39" ht="15" customHeight="1" x14ac:dyDescent="0.25">
      <c r="B518" s="321"/>
      <c r="C518" s="322"/>
      <c r="D518" s="323"/>
      <c r="E518" s="321"/>
      <c r="F518" s="321"/>
      <c r="G518" s="321"/>
      <c r="H518" s="321"/>
      <c r="I518" s="321"/>
      <c r="J518" s="321"/>
      <c r="K518" s="321"/>
      <c r="L518" s="321"/>
      <c r="M518" s="321"/>
      <c r="N518" s="323"/>
      <c r="O518" s="321"/>
      <c r="P518" s="321"/>
      <c r="Q518" s="321"/>
      <c r="R518" s="321"/>
      <c r="S518" s="321"/>
      <c r="T518" s="321"/>
      <c r="U518" s="322"/>
      <c r="V518" s="321"/>
      <c r="W518" s="321"/>
      <c r="X518" s="321"/>
      <c r="Y518" s="321"/>
      <c r="Z518" s="321"/>
      <c r="AA518" s="321"/>
      <c r="AB518" s="324"/>
      <c r="AC518" s="324"/>
      <c r="AD518" s="321"/>
      <c r="AE518" s="325"/>
      <c r="AF518" s="323"/>
      <c r="AG518" s="321"/>
      <c r="AH518" s="321"/>
      <c r="AI518" s="321"/>
      <c r="AJ518" s="321"/>
      <c r="AK518" s="321"/>
      <c r="AL518" s="321"/>
      <c r="AM518" s="148"/>
    </row>
    <row r="519" spans="2:39" ht="15" customHeight="1" x14ac:dyDescent="0.25">
      <c r="B519" s="321"/>
      <c r="C519" s="322"/>
      <c r="D519" s="323"/>
      <c r="E519" s="321"/>
      <c r="F519" s="321"/>
      <c r="G519" s="321"/>
      <c r="H519" s="321"/>
      <c r="I519" s="321"/>
      <c r="J519" s="321"/>
      <c r="K519" s="321"/>
      <c r="L519" s="321"/>
      <c r="M519" s="321"/>
      <c r="N519" s="323"/>
      <c r="O519" s="321"/>
      <c r="P519" s="321"/>
      <c r="Q519" s="321"/>
      <c r="R519" s="321"/>
      <c r="S519" s="321"/>
      <c r="T519" s="321"/>
      <c r="U519" s="322"/>
      <c r="V519" s="321"/>
      <c r="W519" s="321"/>
      <c r="X519" s="321"/>
      <c r="Y519" s="321"/>
      <c r="Z519" s="321"/>
      <c r="AA519" s="321"/>
      <c r="AB519" s="324"/>
      <c r="AC519" s="324"/>
      <c r="AD519" s="321"/>
      <c r="AE519" s="325"/>
      <c r="AF519" s="323"/>
      <c r="AG519" s="321"/>
      <c r="AH519" s="321"/>
      <c r="AI519" s="321"/>
      <c r="AJ519" s="321"/>
      <c r="AK519" s="321"/>
      <c r="AL519" s="321"/>
      <c r="AM519" s="148"/>
    </row>
    <row r="520" spans="2:39" ht="15" customHeight="1" x14ac:dyDescent="0.25">
      <c r="B520" s="321"/>
      <c r="C520" s="322"/>
      <c r="D520" s="323"/>
      <c r="E520" s="321"/>
      <c r="F520" s="321"/>
      <c r="G520" s="321"/>
      <c r="H520" s="321"/>
      <c r="I520" s="321"/>
      <c r="J520" s="321"/>
      <c r="K520" s="321"/>
      <c r="L520" s="321"/>
      <c r="M520" s="321"/>
      <c r="N520" s="323"/>
      <c r="O520" s="321"/>
      <c r="P520" s="321"/>
      <c r="Q520" s="321"/>
      <c r="R520" s="321"/>
      <c r="S520" s="321"/>
      <c r="T520" s="321"/>
      <c r="U520" s="322"/>
      <c r="V520" s="321"/>
      <c r="W520" s="321"/>
      <c r="X520" s="321"/>
      <c r="Y520" s="321"/>
      <c r="Z520" s="321"/>
      <c r="AA520" s="321"/>
      <c r="AB520" s="324"/>
      <c r="AC520" s="324"/>
      <c r="AD520" s="321"/>
      <c r="AE520" s="325"/>
      <c r="AF520" s="323"/>
      <c r="AG520" s="321"/>
      <c r="AH520" s="321"/>
      <c r="AI520" s="321"/>
      <c r="AJ520" s="321"/>
      <c r="AK520" s="321"/>
      <c r="AL520" s="321"/>
      <c r="AM520" s="148"/>
    </row>
    <row r="521" spans="2:39" ht="15" customHeight="1" x14ac:dyDescent="0.25">
      <c r="B521" s="321"/>
      <c r="C521" s="322"/>
      <c r="D521" s="323"/>
      <c r="E521" s="321"/>
      <c r="F521" s="321"/>
      <c r="G521" s="321"/>
      <c r="H521" s="321"/>
      <c r="I521" s="321"/>
      <c r="J521" s="321"/>
      <c r="K521" s="321"/>
      <c r="L521" s="321"/>
      <c r="M521" s="321"/>
      <c r="N521" s="323"/>
      <c r="O521" s="321"/>
      <c r="P521" s="321"/>
      <c r="Q521" s="321"/>
      <c r="R521" s="321"/>
      <c r="S521" s="321"/>
      <c r="T521" s="321"/>
      <c r="U521" s="322"/>
      <c r="V521" s="321"/>
      <c r="W521" s="321"/>
      <c r="X521" s="321"/>
      <c r="Y521" s="321"/>
      <c r="Z521" s="321"/>
      <c r="AA521" s="321"/>
      <c r="AB521" s="324"/>
      <c r="AC521" s="324"/>
      <c r="AD521" s="321"/>
      <c r="AE521" s="325"/>
      <c r="AF521" s="323"/>
      <c r="AG521" s="321"/>
      <c r="AH521" s="321"/>
      <c r="AI521" s="321"/>
      <c r="AJ521" s="321"/>
      <c r="AK521" s="321"/>
      <c r="AL521" s="321"/>
      <c r="AM521" s="148"/>
    </row>
    <row r="522" spans="2:39" ht="15" customHeight="1" x14ac:dyDescent="0.25">
      <c r="B522" s="321"/>
      <c r="C522" s="322"/>
      <c r="D522" s="323"/>
      <c r="E522" s="321"/>
      <c r="F522" s="321"/>
      <c r="G522" s="321"/>
      <c r="H522" s="321"/>
      <c r="I522" s="321"/>
      <c r="J522" s="321"/>
      <c r="K522" s="321"/>
      <c r="L522" s="321"/>
      <c r="M522" s="321"/>
      <c r="N522" s="323"/>
      <c r="O522" s="321"/>
      <c r="P522" s="321"/>
      <c r="Q522" s="321"/>
      <c r="R522" s="321"/>
      <c r="S522" s="321"/>
      <c r="T522" s="321"/>
      <c r="U522" s="322"/>
      <c r="V522" s="321"/>
      <c r="W522" s="321"/>
      <c r="X522" s="321"/>
      <c r="Y522" s="321"/>
      <c r="Z522" s="321"/>
      <c r="AA522" s="321"/>
      <c r="AB522" s="324"/>
      <c r="AC522" s="324"/>
      <c r="AD522" s="321"/>
      <c r="AE522" s="325"/>
      <c r="AF522" s="323"/>
      <c r="AG522" s="321"/>
      <c r="AH522" s="321"/>
      <c r="AI522" s="321"/>
      <c r="AJ522" s="321"/>
      <c r="AK522" s="321"/>
      <c r="AL522" s="321"/>
      <c r="AM522" s="148"/>
    </row>
    <row r="523" spans="2:39" ht="15" customHeight="1" x14ac:dyDescent="0.25">
      <c r="B523" s="321"/>
      <c r="C523" s="322"/>
      <c r="D523" s="323"/>
      <c r="E523" s="321"/>
      <c r="F523" s="321"/>
      <c r="G523" s="321"/>
      <c r="H523" s="321"/>
      <c r="I523" s="321"/>
      <c r="J523" s="321"/>
      <c r="K523" s="321"/>
      <c r="L523" s="321"/>
      <c r="M523" s="321"/>
      <c r="N523" s="323"/>
      <c r="O523" s="321"/>
      <c r="P523" s="321"/>
      <c r="Q523" s="321"/>
      <c r="R523" s="321"/>
      <c r="S523" s="321"/>
      <c r="T523" s="321"/>
      <c r="U523" s="322"/>
      <c r="V523" s="321"/>
      <c r="W523" s="321"/>
      <c r="X523" s="321"/>
      <c r="Y523" s="321"/>
      <c r="Z523" s="321"/>
      <c r="AA523" s="321"/>
      <c r="AB523" s="324"/>
      <c r="AC523" s="324"/>
      <c r="AD523" s="321"/>
      <c r="AE523" s="325"/>
      <c r="AF523" s="323"/>
      <c r="AG523" s="321"/>
      <c r="AH523" s="321"/>
      <c r="AI523" s="321"/>
      <c r="AJ523" s="321"/>
      <c r="AK523" s="321"/>
      <c r="AL523" s="321"/>
      <c r="AM523" s="148"/>
    </row>
    <row r="524" spans="2:39" ht="15" customHeight="1" x14ac:dyDescent="0.25">
      <c r="B524" s="321"/>
      <c r="C524" s="322"/>
      <c r="D524" s="323"/>
      <c r="E524" s="321"/>
      <c r="F524" s="321"/>
      <c r="G524" s="321"/>
      <c r="H524" s="321"/>
      <c r="I524" s="321"/>
      <c r="J524" s="321"/>
      <c r="K524" s="321"/>
      <c r="L524" s="321"/>
      <c r="M524" s="321"/>
      <c r="N524" s="323"/>
      <c r="O524" s="321"/>
      <c r="P524" s="321"/>
      <c r="Q524" s="321"/>
      <c r="R524" s="321"/>
      <c r="S524" s="321"/>
      <c r="T524" s="321"/>
      <c r="U524" s="322"/>
      <c r="V524" s="321"/>
      <c r="W524" s="321"/>
      <c r="X524" s="321"/>
      <c r="Y524" s="321"/>
      <c r="Z524" s="321"/>
      <c r="AA524" s="321"/>
      <c r="AB524" s="324"/>
      <c r="AC524" s="324"/>
      <c r="AD524" s="321"/>
      <c r="AE524" s="325"/>
      <c r="AF524" s="323"/>
      <c r="AG524" s="321"/>
      <c r="AH524" s="321"/>
      <c r="AI524" s="321"/>
      <c r="AJ524" s="321"/>
      <c r="AK524" s="321"/>
      <c r="AL524" s="321"/>
      <c r="AM524" s="148"/>
    </row>
    <row r="525" spans="2:39" ht="15" customHeight="1" x14ac:dyDescent="0.25">
      <c r="B525" s="321"/>
      <c r="C525" s="322"/>
      <c r="D525" s="323"/>
      <c r="E525" s="321"/>
      <c r="F525" s="321"/>
      <c r="G525" s="321"/>
      <c r="H525" s="321"/>
      <c r="I525" s="321"/>
      <c r="J525" s="321"/>
      <c r="K525" s="321"/>
      <c r="L525" s="321"/>
      <c r="M525" s="321"/>
      <c r="N525" s="323"/>
      <c r="O525" s="321"/>
      <c r="P525" s="321"/>
      <c r="Q525" s="321"/>
      <c r="R525" s="321"/>
      <c r="S525" s="321"/>
      <c r="T525" s="321"/>
      <c r="U525" s="322"/>
      <c r="V525" s="321"/>
      <c r="W525" s="321"/>
      <c r="X525" s="321"/>
      <c r="Y525" s="321"/>
      <c r="Z525" s="321"/>
      <c r="AA525" s="321"/>
      <c r="AB525" s="324"/>
      <c r="AC525" s="324"/>
      <c r="AD525" s="321"/>
      <c r="AE525" s="325"/>
      <c r="AF525" s="323"/>
      <c r="AG525" s="321"/>
      <c r="AH525" s="321"/>
      <c r="AI525" s="321"/>
      <c r="AJ525" s="321"/>
      <c r="AK525" s="321"/>
      <c r="AL525" s="321"/>
      <c r="AM525" s="148"/>
    </row>
    <row r="526" spans="2:39" ht="15" customHeight="1" x14ac:dyDescent="0.25">
      <c r="B526" s="321"/>
      <c r="C526" s="322"/>
      <c r="D526" s="323"/>
      <c r="E526" s="321"/>
      <c r="F526" s="321"/>
      <c r="G526" s="321"/>
      <c r="H526" s="321"/>
      <c r="I526" s="321"/>
      <c r="J526" s="321"/>
      <c r="K526" s="321"/>
      <c r="L526" s="321"/>
      <c r="M526" s="321"/>
      <c r="N526" s="323"/>
      <c r="O526" s="321"/>
      <c r="P526" s="321"/>
      <c r="Q526" s="321"/>
      <c r="R526" s="321"/>
      <c r="S526" s="321"/>
      <c r="T526" s="321"/>
      <c r="U526" s="322"/>
      <c r="V526" s="321"/>
      <c r="W526" s="321"/>
      <c r="X526" s="321"/>
      <c r="Y526" s="321"/>
      <c r="Z526" s="321"/>
      <c r="AA526" s="321"/>
      <c r="AB526" s="324"/>
      <c r="AC526" s="324"/>
      <c r="AD526" s="321"/>
      <c r="AE526" s="325"/>
      <c r="AF526" s="323"/>
      <c r="AG526" s="321"/>
      <c r="AH526" s="321"/>
      <c r="AI526" s="321"/>
      <c r="AJ526" s="321"/>
      <c r="AK526" s="321"/>
      <c r="AL526" s="321"/>
      <c r="AM526" s="148"/>
    </row>
    <row r="527" spans="2:39" ht="15" customHeight="1" x14ac:dyDescent="0.25">
      <c r="B527" s="321"/>
      <c r="C527" s="322"/>
      <c r="D527" s="323"/>
      <c r="E527" s="321"/>
      <c r="F527" s="321"/>
      <c r="G527" s="321"/>
      <c r="H527" s="321"/>
      <c r="I527" s="321"/>
      <c r="J527" s="321"/>
      <c r="K527" s="321"/>
      <c r="L527" s="321"/>
      <c r="M527" s="321"/>
      <c r="N527" s="323"/>
      <c r="O527" s="321"/>
      <c r="P527" s="321"/>
      <c r="Q527" s="321"/>
      <c r="R527" s="321"/>
      <c r="S527" s="321"/>
      <c r="T527" s="321"/>
      <c r="U527" s="322"/>
      <c r="V527" s="321"/>
      <c r="W527" s="321"/>
      <c r="X527" s="321"/>
      <c r="Y527" s="321"/>
      <c r="Z527" s="321"/>
      <c r="AA527" s="321"/>
      <c r="AB527" s="324"/>
      <c r="AC527" s="324"/>
      <c r="AD527" s="321"/>
      <c r="AE527" s="325"/>
      <c r="AF527" s="323"/>
      <c r="AG527" s="321"/>
      <c r="AH527" s="321"/>
      <c r="AI527" s="321"/>
      <c r="AJ527" s="321"/>
      <c r="AK527" s="321"/>
      <c r="AL527" s="321"/>
      <c r="AM527" s="148"/>
    </row>
    <row r="528" spans="2:39" ht="15" customHeight="1" x14ac:dyDescent="0.25">
      <c r="B528" s="321"/>
      <c r="C528" s="322"/>
      <c r="D528" s="323"/>
      <c r="E528" s="321"/>
      <c r="F528" s="321"/>
      <c r="G528" s="321"/>
      <c r="H528" s="321"/>
      <c r="I528" s="321"/>
      <c r="J528" s="321"/>
      <c r="K528" s="321"/>
      <c r="L528" s="321"/>
      <c r="M528" s="321"/>
      <c r="N528" s="323"/>
      <c r="O528" s="321"/>
      <c r="P528" s="321"/>
      <c r="Q528" s="321"/>
      <c r="R528" s="321"/>
      <c r="S528" s="321"/>
      <c r="T528" s="321"/>
      <c r="U528" s="322"/>
      <c r="V528" s="321"/>
      <c r="W528" s="321"/>
      <c r="X528" s="321"/>
      <c r="Y528" s="321"/>
      <c r="Z528" s="321"/>
      <c r="AA528" s="321"/>
      <c r="AB528" s="324"/>
      <c r="AC528" s="324"/>
      <c r="AD528" s="321"/>
      <c r="AE528" s="325"/>
      <c r="AF528" s="323"/>
      <c r="AG528" s="321"/>
      <c r="AH528" s="321"/>
      <c r="AI528" s="321"/>
      <c r="AJ528" s="321"/>
      <c r="AK528" s="321"/>
      <c r="AL528" s="321"/>
      <c r="AM528" s="148"/>
    </row>
    <row r="529" spans="2:39" ht="15" customHeight="1" x14ac:dyDescent="0.25">
      <c r="B529" s="321"/>
      <c r="C529" s="322"/>
      <c r="D529" s="323"/>
      <c r="E529" s="321"/>
      <c r="F529" s="321"/>
      <c r="G529" s="321"/>
      <c r="H529" s="321"/>
      <c r="I529" s="321"/>
      <c r="J529" s="321"/>
      <c r="K529" s="321"/>
      <c r="L529" s="321"/>
      <c r="M529" s="321"/>
      <c r="N529" s="323"/>
      <c r="O529" s="321"/>
      <c r="P529" s="321"/>
      <c r="Q529" s="321"/>
      <c r="R529" s="321"/>
      <c r="S529" s="321"/>
      <c r="T529" s="321"/>
      <c r="U529" s="322"/>
      <c r="V529" s="321"/>
      <c r="W529" s="321"/>
      <c r="X529" s="321"/>
      <c r="Y529" s="321"/>
      <c r="Z529" s="321"/>
      <c r="AA529" s="321"/>
      <c r="AB529" s="324"/>
      <c r="AC529" s="324"/>
      <c r="AD529" s="321"/>
      <c r="AE529" s="325"/>
      <c r="AF529" s="323"/>
      <c r="AG529" s="321"/>
      <c r="AH529" s="321"/>
      <c r="AI529" s="321"/>
      <c r="AJ529" s="321"/>
      <c r="AK529" s="321"/>
      <c r="AL529" s="321"/>
      <c r="AM529" s="148"/>
    </row>
    <row r="530" spans="2:39" ht="15" customHeight="1" x14ac:dyDescent="0.25">
      <c r="B530" s="321"/>
      <c r="C530" s="322"/>
      <c r="D530" s="323"/>
      <c r="E530" s="321"/>
      <c r="F530" s="321"/>
      <c r="G530" s="321"/>
      <c r="H530" s="321"/>
      <c r="I530" s="321"/>
      <c r="J530" s="321"/>
      <c r="K530" s="321"/>
      <c r="L530" s="321"/>
      <c r="M530" s="321"/>
      <c r="N530" s="323"/>
      <c r="O530" s="321"/>
      <c r="P530" s="321"/>
      <c r="Q530" s="321"/>
      <c r="R530" s="321"/>
      <c r="S530" s="321"/>
      <c r="T530" s="321"/>
      <c r="U530" s="322"/>
      <c r="V530" s="321"/>
      <c r="W530" s="321"/>
      <c r="X530" s="321"/>
      <c r="Y530" s="321"/>
      <c r="Z530" s="321"/>
      <c r="AA530" s="321"/>
      <c r="AB530" s="324"/>
      <c r="AC530" s="324"/>
      <c r="AD530" s="321"/>
      <c r="AE530" s="325"/>
      <c r="AF530" s="323"/>
      <c r="AG530" s="321"/>
      <c r="AH530" s="321"/>
      <c r="AI530" s="321"/>
      <c r="AJ530" s="321"/>
      <c r="AK530" s="321"/>
      <c r="AL530" s="321"/>
      <c r="AM530" s="148"/>
    </row>
    <row r="531" spans="2:39" ht="15" customHeight="1" x14ac:dyDescent="0.25">
      <c r="B531" s="321"/>
      <c r="C531" s="322"/>
      <c r="D531" s="323"/>
      <c r="E531" s="321"/>
      <c r="F531" s="321"/>
      <c r="G531" s="321"/>
      <c r="H531" s="321"/>
      <c r="I531" s="321"/>
      <c r="J531" s="321"/>
      <c r="K531" s="321"/>
      <c r="L531" s="321"/>
      <c r="M531" s="321"/>
      <c r="N531" s="323"/>
      <c r="O531" s="321"/>
      <c r="P531" s="321"/>
      <c r="Q531" s="321"/>
      <c r="R531" s="321"/>
      <c r="S531" s="321"/>
      <c r="T531" s="321"/>
      <c r="U531" s="322"/>
      <c r="V531" s="321"/>
      <c r="W531" s="321"/>
      <c r="X531" s="321"/>
      <c r="Y531" s="321"/>
      <c r="Z531" s="321"/>
      <c r="AA531" s="321"/>
      <c r="AB531" s="324"/>
      <c r="AC531" s="324"/>
      <c r="AD531" s="321"/>
      <c r="AE531" s="325"/>
      <c r="AF531" s="323"/>
      <c r="AG531" s="321"/>
      <c r="AH531" s="321"/>
      <c r="AI531" s="321"/>
      <c r="AJ531" s="321"/>
      <c r="AK531" s="321"/>
      <c r="AL531" s="321"/>
      <c r="AM531" s="148"/>
    </row>
    <row r="532" spans="2:39" ht="15" customHeight="1" x14ac:dyDescent="0.25">
      <c r="B532" s="321"/>
      <c r="C532" s="322"/>
      <c r="D532" s="323"/>
      <c r="E532" s="321"/>
      <c r="F532" s="321"/>
      <c r="G532" s="321"/>
      <c r="H532" s="321"/>
      <c r="I532" s="321"/>
      <c r="J532" s="321"/>
      <c r="K532" s="321"/>
      <c r="L532" s="321"/>
      <c r="M532" s="321"/>
      <c r="N532" s="323"/>
      <c r="O532" s="321"/>
      <c r="P532" s="321"/>
      <c r="Q532" s="321"/>
      <c r="R532" s="321"/>
      <c r="S532" s="321"/>
      <c r="T532" s="321"/>
      <c r="U532" s="322"/>
      <c r="V532" s="321"/>
      <c r="W532" s="321"/>
      <c r="X532" s="321"/>
      <c r="Y532" s="321"/>
      <c r="Z532" s="321"/>
      <c r="AA532" s="321"/>
      <c r="AB532" s="324"/>
      <c r="AC532" s="324"/>
      <c r="AD532" s="321"/>
      <c r="AE532" s="325"/>
      <c r="AF532" s="323"/>
      <c r="AG532" s="321"/>
      <c r="AH532" s="321"/>
      <c r="AI532" s="321"/>
      <c r="AJ532" s="321"/>
      <c r="AK532" s="321"/>
      <c r="AL532" s="321"/>
      <c r="AM532" s="148"/>
    </row>
    <row r="533" spans="2:39" ht="15" customHeight="1" x14ac:dyDescent="0.25">
      <c r="B533" s="321"/>
      <c r="C533" s="322"/>
      <c r="D533" s="323"/>
      <c r="E533" s="321"/>
      <c r="F533" s="321"/>
      <c r="G533" s="321"/>
      <c r="H533" s="321"/>
      <c r="I533" s="321"/>
      <c r="J533" s="321"/>
      <c r="K533" s="321"/>
      <c r="L533" s="321"/>
      <c r="M533" s="321"/>
      <c r="N533" s="323"/>
      <c r="O533" s="321"/>
      <c r="P533" s="321"/>
      <c r="Q533" s="321"/>
      <c r="R533" s="321"/>
      <c r="S533" s="321"/>
      <c r="T533" s="321"/>
      <c r="U533" s="322"/>
      <c r="V533" s="321"/>
      <c r="W533" s="321"/>
      <c r="X533" s="321"/>
      <c r="Y533" s="321"/>
      <c r="Z533" s="321"/>
      <c r="AA533" s="321"/>
      <c r="AB533" s="324"/>
      <c r="AC533" s="324"/>
      <c r="AD533" s="321"/>
      <c r="AE533" s="325"/>
      <c r="AF533" s="323"/>
      <c r="AG533" s="321"/>
      <c r="AH533" s="321"/>
      <c r="AI533" s="321"/>
      <c r="AJ533" s="321"/>
      <c r="AK533" s="321"/>
      <c r="AL533" s="321"/>
      <c r="AM533" s="148"/>
    </row>
    <row r="534" spans="2:39" ht="15" customHeight="1" x14ac:dyDescent="0.25">
      <c r="B534" s="321"/>
      <c r="C534" s="322"/>
      <c r="D534" s="323"/>
      <c r="E534" s="321"/>
      <c r="F534" s="321"/>
      <c r="G534" s="321"/>
      <c r="H534" s="321"/>
      <c r="I534" s="321"/>
      <c r="J534" s="321"/>
      <c r="K534" s="321"/>
      <c r="L534" s="321"/>
      <c r="M534" s="321"/>
      <c r="N534" s="323"/>
      <c r="O534" s="321"/>
      <c r="P534" s="321"/>
      <c r="Q534" s="321"/>
      <c r="R534" s="321"/>
      <c r="S534" s="321"/>
      <c r="T534" s="321"/>
      <c r="U534" s="322"/>
      <c r="V534" s="321"/>
      <c r="W534" s="321"/>
      <c r="X534" s="321"/>
      <c r="Y534" s="321"/>
      <c r="Z534" s="321"/>
      <c r="AA534" s="321"/>
      <c r="AB534" s="324"/>
      <c r="AC534" s="324"/>
      <c r="AD534" s="321"/>
      <c r="AE534" s="325"/>
      <c r="AF534" s="323"/>
      <c r="AG534" s="321"/>
      <c r="AH534" s="321"/>
      <c r="AI534" s="321"/>
      <c r="AJ534" s="321"/>
      <c r="AK534" s="321"/>
      <c r="AL534" s="321"/>
      <c r="AM534" s="148"/>
    </row>
    <row r="535" spans="2:39" ht="15" customHeight="1" x14ac:dyDescent="0.25">
      <c r="B535" s="321"/>
      <c r="C535" s="322"/>
      <c r="D535" s="323"/>
      <c r="E535" s="321"/>
      <c r="F535" s="321"/>
      <c r="G535" s="321"/>
      <c r="H535" s="321"/>
      <c r="I535" s="321"/>
      <c r="J535" s="321"/>
      <c r="K535" s="321"/>
      <c r="L535" s="321"/>
      <c r="M535" s="321"/>
      <c r="N535" s="323"/>
      <c r="O535" s="321"/>
      <c r="P535" s="321"/>
      <c r="Q535" s="321"/>
      <c r="R535" s="321"/>
      <c r="S535" s="321"/>
      <c r="T535" s="321"/>
      <c r="U535" s="322"/>
      <c r="V535" s="321"/>
      <c r="W535" s="321"/>
      <c r="X535" s="321"/>
      <c r="Y535" s="321"/>
      <c r="Z535" s="321"/>
      <c r="AA535" s="321"/>
      <c r="AB535" s="324"/>
      <c r="AC535" s="324"/>
      <c r="AD535" s="321"/>
      <c r="AE535" s="325"/>
      <c r="AF535" s="323"/>
      <c r="AG535" s="321"/>
      <c r="AH535" s="321"/>
      <c r="AI535" s="321"/>
      <c r="AJ535" s="321"/>
      <c r="AK535" s="321"/>
      <c r="AL535" s="321"/>
      <c r="AM535" s="148"/>
    </row>
    <row r="536" spans="2:39" ht="15" customHeight="1" x14ac:dyDescent="0.25">
      <c r="B536" s="321"/>
      <c r="C536" s="322"/>
      <c r="D536" s="323"/>
      <c r="E536" s="321"/>
      <c r="F536" s="321"/>
      <c r="G536" s="321"/>
      <c r="H536" s="321"/>
      <c r="I536" s="321"/>
      <c r="J536" s="321"/>
      <c r="K536" s="321"/>
      <c r="L536" s="321"/>
      <c r="M536" s="321"/>
      <c r="N536" s="323"/>
      <c r="O536" s="321"/>
      <c r="P536" s="321"/>
      <c r="Q536" s="321"/>
      <c r="R536" s="321"/>
      <c r="S536" s="321"/>
      <c r="T536" s="321"/>
      <c r="U536" s="322"/>
      <c r="V536" s="321"/>
      <c r="W536" s="321"/>
      <c r="X536" s="321"/>
      <c r="Y536" s="321"/>
      <c r="Z536" s="321"/>
      <c r="AA536" s="321"/>
      <c r="AB536" s="324"/>
      <c r="AC536" s="324"/>
      <c r="AD536" s="321"/>
      <c r="AE536" s="325"/>
      <c r="AF536" s="323"/>
      <c r="AG536" s="321"/>
      <c r="AH536" s="321"/>
      <c r="AI536" s="321"/>
      <c r="AJ536" s="321"/>
      <c r="AK536" s="321"/>
      <c r="AL536" s="321"/>
      <c r="AM536" s="148"/>
    </row>
    <row r="537" spans="2:39" ht="15" customHeight="1" x14ac:dyDescent="0.25">
      <c r="B537" s="321"/>
      <c r="C537" s="322"/>
      <c r="D537" s="323"/>
      <c r="E537" s="321"/>
      <c r="F537" s="321"/>
      <c r="G537" s="321"/>
      <c r="H537" s="321"/>
      <c r="I537" s="321"/>
      <c r="J537" s="321"/>
      <c r="K537" s="321"/>
      <c r="L537" s="321"/>
      <c r="M537" s="321"/>
      <c r="N537" s="323"/>
      <c r="O537" s="321"/>
      <c r="P537" s="321"/>
      <c r="Q537" s="321"/>
      <c r="R537" s="321"/>
      <c r="S537" s="321"/>
      <c r="T537" s="321"/>
      <c r="U537" s="322"/>
      <c r="V537" s="321"/>
      <c r="W537" s="321"/>
      <c r="X537" s="321"/>
      <c r="Y537" s="321"/>
      <c r="Z537" s="321"/>
      <c r="AA537" s="321"/>
      <c r="AB537" s="324"/>
      <c r="AC537" s="324"/>
      <c r="AD537" s="321"/>
      <c r="AE537" s="325"/>
      <c r="AF537" s="323"/>
      <c r="AG537" s="321"/>
      <c r="AH537" s="321"/>
      <c r="AI537" s="321"/>
      <c r="AJ537" s="321"/>
      <c r="AK537" s="321"/>
      <c r="AL537" s="321"/>
      <c r="AM537" s="148"/>
    </row>
    <row r="538" spans="2:39" ht="15" customHeight="1" x14ac:dyDescent="0.25">
      <c r="B538" s="321"/>
      <c r="C538" s="322"/>
      <c r="D538" s="323"/>
      <c r="E538" s="321"/>
      <c r="F538" s="321"/>
      <c r="G538" s="321"/>
      <c r="H538" s="321"/>
      <c r="I538" s="321"/>
      <c r="J538" s="321"/>
      <c r="K538" s="321"/>
      <c r="L538" s="321"/>
      <c r="M538" s="321"/>
      <c r="N538" s="323"/>
      <c r="O538" s="321"/>
      <c r="P538" s="321"/>
      <c r="Q538" s="321"/>
      <c r="R538" s="321"/>
      <c r="S538" s="321"/>
      <c r="T538" s="321"/>
      <c r="U538" s="322"/>
      <c r="V538" s="321"/>
      <c r="W538" s="321"/>
      <c r="X538" s="321"/>
      <c r="Y538" s="321"/>
      <c r="Z538" s="321"/>
      <c r="AA538" s="321"/>
      <c r="AB538" s="324"/>
      <c r="AC538" s="324"/>
      <c r="AD538" s="321"/>
      <c r="AE538" s="325"/>
      <c r="AF538" s="323"/>
      <c r="AG538" s="321"/>
      <c r="AH538" s="321"/>
      <c r="AI538" s="321"/>
      <c r="AJ538" s="321"/>
      <c r="AK538" s="321"/>
      <c r="AL538" s="321"/>
      <c r="AM538" s="148"/>
    </row>
    <row r="539" spans="2:39" ht="15" customHeight="1" x14ac:dyDescent="0.25">
      <c r="B539" s="321"/>
      <c r="C539" s="322"/>
      <c r="D539" s="323"/>
      <c r="E539" s="321"/>
      <c r="F539" s="321"/>
      <c r="G539" s="321"/>
      <c r="H539" s="321"/>
      <c r="I539" s="321"/>
      <c r="J539" s="321"/>
      <c r="K539" s="321"/>
      <c r="L539" s="321"/>
      <c r="M539" s="321"/>
      <c r="N539" s="323"/>
      <c r="O539" s="321"/>
      <c r="P539" s="321"/>
      <c r="Q539" s="321"/>
      <c r="R539" s="321"/>
      <c r="S539" s="321"/>
      <c r="T539" s="321"/>
      <c r="U539" s="322"/>
      <c r="V539" s="321"/>
      <c r="W539" s="321"/>
      <c r="X539" s="321"/>
      <c r="Y539" s="321"/>
      <c r="Z539" s="321"/>
      <c r="AA539" s="321"/>
      <c r="AB539" s="324"/>
      <c r="AC539" s="324"/>
      <c r="AD539" s="321"/>
      <c r="AE539" s="325"/>
      <c r="AF539" s="323"/>
      <c r="AG539" s="321"/>
      <c r="AH539" s="321"/>
      <c r="AI539" s="321"/>
      <c r="AJ539" s="321"/>
      <c r="AK539" s="321"/>
      <c r="AL539" s="321"/>
      <c r="AM539" s="148"/>
    </row>
    <row r="540" spans="2:39" ht="15" customHeight="1" x14ac:dyDescent="0.25">
      <c r="B540" s="321"/>
      <c r="C540" s="322"/>
      <c r="D540" s="323"/>
      <c r="E540" s="321"/>
      <c r="F540" s="321"/>
      <c r="G540" s="321"/>
      <c r="H540" s="321"/>
      <c r="I540" s="321"/>
      <c r="J540" s="321"/>
      <c r="K540" s="321"/>
      <c r="L540" s="321"/>
      <c r="M540" s="321"/>
      <c r="N540" s="323"/>
      <c r="O540" s="321"/>
      <c r="P540" s="321"/>
      <c r="Q540" s="321"/>
      <c r="R540" s="321"/>
      <c r="S540" s="321"/>
      <c r="T540" s="321"/>
      <c r="U540" s="322"/>
      <c r="V540" s="321"/>
      <c r="W540" s="321"/>
      <c r="X540" s="321"/>
      <c r="Y540" s="321"/>
      <c r="Z540" s="321"/>
      <c r="AA540" s="321"/>
      <c r="AB540" s="324"/>
      <c r="AC540" s="324"/>
      <c r="AD540" s="321"/>
      <c r="AE540" s="325"/>
      <c r="AF540" s="323"/>
      <c r="AG540" s="321"/>
      <c r="AH540" s="321"/>
      <c r="AI540" s="321"/>
      <c r="AJ540" s="321"/>
      <c r="AK540" s="321"/>
      <c r="AL540" s="321"/>
      <c r="AM540" s="148"/>
    </row>
    <row r="541" spans="2:39" ht="15" customHeight="1" x14ac:dyDescent="0.25">
      <c r="B541" s="321"/>
      <c r="C541" s="322"/>
      <c r="D541" s="323"/>
      <c r="E541" s="321"/>
      <c r="F541" s="321"/>
      <c r="G541" s="321"/>
      <c r="H541" s="321"/>
      <c r="I541" s="321"/>
      <c r="J541" s="321"/>
      <c r="K541" s="321"/>
      <c r="L541" s="321"/>
      <c r="M541" s="321"/>
      <c r="N541" s="323"/>
      <c r="O541" s="321"/>
      <c r="P541" s="321"/>
      <c r="Q541" s="321"/>
      <c r="R541" s="321"/>
      <c r="S541" s="321"/>
      <c r="T541" s="321"/>
      <c r="U541" s="322"/>
      <c r="V541" s="321"/>
      <c r="W541" s="321"/>
      <c r="X541" s="321"/>
      <c r="Y541" s="321"/>
      <c r="Z541" s="321"/>
      <c r="AA541" s="321"/>
      <c r="AB541" s="324"/>
      <c r="AC541" s="324"/>
      <c r="AD541" s="321"/>
      <c r="AE541" s="325"/>
      <c r="AF541" s="323"/>
      <c r="AG541" s="321"/>
      <c r="AH541" s="321"/>
      <c r="AI541" s="321"/>
      <c r="AJ541" s="321"/>
      <c r="AK541" s="321"/>
      <c r="AL541" s="321"/>
      <c r="AM541" s="148"/>
    </row>
    <row r="542" spans="2:39" ht="15" customHeight="1" x14ac:dyDescent="0.25">
      <c r="B542" s="321"/>
      <c r="C542" s="322"/>
      <c r="D542" s="323"/>
      <c r="E542" s="321"/>
      <c r="F542" s="321"/>
      <c r="G542" s="321"/>
      <c r="H542" s="321"/>
      <c r="I542" s="321"/>
      <c r="J542" s="321"/>
      <c r="K542" s="321"/>
      <c r="L542" s="321"/>
      <c r="M542" s="321"/>
      <c r="N542" s="323"/>
      <c r="O542" s="321"/>
      <c r="P542" s="321"/>
      <c r="Q542" s="321"/>
      <c r="R542" s="321"/>
      <c r="S542" s="321"/>
      <c r="T542" s="321"/>
      <c r="U542" s="322"/>
      <c r="V542" s="321"/>
      <c r="W542" s="321"/>
      <c r="X542" s="321"/>
      <c r="Y542" s="321"/>
      <c r="Z542" s="321"/>
      <c r="AA542" s="321"/>
      <c r="AB542" s="324"/>
      <c r="AC542" s="324"/>
      <c r="AD542" s="321"/>
      <c r="AE542" s="325"/>
      <c r="AF542" s="323"/>
      <c r="AG542" s="321"/>
      <c r="AH542" s="321"/>
      <c r="AI542" s="321"/>
      <c r="AJ542" s="321"/>
      <c r="AK542" s="321"/>
      <c r="AL542" s="321"/>
      <c r="AM542" s="148"/>
    </row>
    <row r="543" spans="2:39" ht="15" customHeight="1" x14ac:dyDescent="0.25">
      <c r="B543" s="321"/>
      <c r="C543" s="322"/>
      <c r="D543" s="323"/>
      <c r="E543" s="321"/>
      <c r="F543" s="321"/>
      <c r="G543" s="321"/>
      <c r="H543" s="321"/>
      <c r="I543" s="321"/>
      <c r="J543" s="321"/>
      <c r="K543" s="321"/>
      <c r="L543" s="321"/>
      <c r="M543" s="321"/>
      <c r="N543" s="323"/>
      <c r="O543" s="321"/>
      <c r="P543" s="321"/>
      <c r="Q543" s="321"/>
      <c r="R543" s="321"/>
      <c r="S543" s="321"/>
      <c r="T543" s="321"/>
      <c r="U543" s="322"/>
      <c r="V543" s="321"/>
      <c r="W543" s="321"/>
      <c r="X543" s="321"/>
      <c r="Y543" s="321"/>
      <c r="Z543" s="321"/>
      <c r="AA543" s="321"/>
      <c r="AB543" s="324"/>
      <c r="AC543" s="324"/>
      <c r="AD543" s="321"/>
      <c r="AE543" s="325"/>
      <c r="AF543" s="323"/>
      <c r="AG543" s="321"/>
      <c r="AH543" s="321"/>
      <c r="AI543" s="321"/>
      <c r="AJ543" s="321"/>
      <c r="AK543" s="321"/>
      <c r="AL543" s="321"/>
      <c r="AM543" s="148"/>
    </row>
    <row r="544" spans="2:39" ht="15" customHeight="1" x14ac:dyDescent="0.25">
      <c r="B544" s="321"/>
      <c r="C544" s="322"/>
      <c r="D544" s="323"/>
      <c r="E544" s="321"/>
      <c r="F544" s="321"/>
      <c r="G544" s="321"/>
      <c r="H544" s="321"/>
      <c r="I544" s="321"/>
      <c r="J544" s="321"/>
      <c r="K544" s="321"/>
      <c r="L544" s="321"/>
      <c r="M544" s="321"/>
      <c r="N544" s="323"/>
      <c r="O544" s="321"/>
      <c r="P544" s="321"/>
      <c r="Q544" s="321"/>
      <c r="R544" s="321"/>
      <c r="S544" s="321"/>
      <c r="T544" s="321"/>
      <c r="U544" s="322"/>
      <c r="V544" s="321"/>
      <c r="W544" s="321"/>
      <c r="X544" s="321"/>
      <c r="Y544" s="321"/>
      <c r="Z544" s="321"/>
      <c r="AA544" s="321"/>
      <c r="AB544" s="324"/>
      <c r="AC544" s="324"/>
      <c r="AD544" s="321"/>
      <c r="AE544" s="325"/>
      <c r="AF544" s="323"/>
      <c r="AG544" s="321"/>
      <c r="AH544" s="321"/>
      <c r="AI544" s="321"/>
      <c r="AJ544" s="321"/>
      <c r="AK544" s="321"/>
      <c r="AL544" s="321"/>
      <c r="AM544" s="148"/>
    </row>
    <row r="545" spans="2:39" ht="15" customHeight="1" x14ac:dyDescent="0.25">
      <c r="B545" s="321"/>
      <c r="C545" s="322"/>
      <c r="D545" s="323"/>
      <c r="E545" s="321"/>
      <c r="F545" s="321"/>
      <c r="G545" s="321"/>
      <c r="H545" s="321"/>
      <c r="I545" s="321"/>
      <c r="J545" s="321"/>
      <c r="K545" s="321"/>
      <c r="L545" s="321"/>
      <c r="M545" s="321"/>
      <c r="N545" s="323"/>
      <c r="O545" s="321"/>
      <c r="P545" s="321"/>
      <c r="Q545" s="321"/>
      <c r="R545" s="321"/>
      <c r="S545" s="321"/>
      <c r="T545" s="321"/>
      <c r="U545" s="322"/>
      <c r="V545" s="321"/>
      <c r="W545" s="321"/>
      <c r="X545" s="321"/>
      <c r="Y545" s="321"/>
      <c r="Z545" s="321"/>
      <c r="AA545" s="321"/>
      <c r="AB545" s="324"/>
      <c r="AC545" s="324"/>
      <c r="AD545" s="321"/>
      <c r="AE545" s="325"/>
      <c r="AF545" s="323"/>
      <c r="AG545" s="321"/>
      <c r="AH545" s="321"/>
      <c r="AI545" s="321"/>
      <c r="AJ545" s="321"/>
      <c r="AK545" s="321"/>
      <c r="AL545" s="321"/>
      <c r="AM545" s="148"/>
    </row>
    <row r="546" spans="2:39" ht="15" customHeight="1" x14ac:dyDescent="0.25">
      <c r="B546" s="321"/>
      <c r="C546" s="322"/>
      <c r="D546" s="323"/>
      <c r="E546" s="321"/>
      <c r="F546" s="321"/>
      <c r="G546" s="321"/>
      <c r="H546" s="321"/>
      <c r="I546" s="321"/>
      <c r="J546" s="321"/>
      <c r="K546" s="321"/>
      <c r="L546" s="321"/>
      <c r="M546" s="321"/>
      <c r="N546" s="323"/>
      <c r="O546" s="321"/>
      <c r="P546" s="321"/>
      <c r="Q546" s="321"/>
      <c r="R546" s="321"/>
      <c r="S546" s="321"/>
      <c r="T546" s="321"/>
      <c r="U546" s="322"/>
      <c r="V546" s="321"/>
      <c r="W546" s="321"/>
      <c r="X546" s="321"/>
      <c r="Y546" s="321"/>
      <c r="Z546" s="321"/>
      <c r="AA546" s="321"/>
      <c r="AB546" s="324"/>
      <c r="AC546" s="324"/>
      <c r="AD546" s="321"/>
      <c r="AE546" s="325"/>
      <c r="AF546" s="323"/>
      <c r="AG546" s="321"/>
      <c r="AH546" s="321"/>
      <c r="AI546" s="321"/>
      <c r="AJ546" s="321"/>
      <c r="AK546" s="321"/>
      <c r="AL546" s="321"/>
      <c r="AM546" s="148"/>
    </row>
    <row r="547" spans="2:39" ht="15" customHeight="1" x14ac:dyDescent="0.25">
      <c r="B547" s="321"/>
      <c r="C547" s="322"/>
      <c r="D547" s="323"/>
      <c r="E547" s="321"/>
      <c r="F547" s="321"/>
      <c r="G547" s="321"/>
      <c r="H547" s="321"/>
      <c r="I547" s="321"/>
      <c r="J547" s="321"/>
      <c r="K547" s="321"/>
      <c r="L547" s="321"/>
      <c r="M547" s="321"/>
      <c r="N547" s="323"/>
      <c r="O547" s="321"/>
      <c r="P547" s="321"/>
      <c r="Q547" s="321"/>
      <c r="R547" s="321"/>
      <c r="S547" s="321"/>
      <c r="T547" s="321"/>
      <c r="U547" s="322"/>
      <c r="V547" s="321"/>
      <c r="W547" s="321"/>
      <c r="X547" s="321"/>
      <c r="Y547" s="321"/>
      <c r="Z547" s="321"/>
      <c r="AA547" s="321"/>
      <c r="AB547" s="324"/>
      <c r="AC547" s="324"/>
      <c r="AD547" s="321"/>
      <c r="AE547" s="325"/>
      <c r="AF547" s="323"/>
      <c r="AG547" s="321"/>
      <c r="AH547" s="321"/>
      <c r="AI547" s="321"/>
      <c r="AJ547" s="321"/>
      <c r="AK547" s="321"/>
      <c r="AL547" s="321"/>
      <c r="AM547" s="148"/>
    </row>
    <row r="548" spans="2:39" ht="15" customHeight="1" x14ac:dyDescent="0.25">
      <c r="B548" s="321"/>
      <c r="C548" s="322"/>
      <c r="D548" s="323"/>
      <c r="E548" s="321"/>
      <c r="F548" s="321"/>
      <c r="G548" s="321"/>
      <c r="H548" s="321"/>
      <c r="I548" s="321"/>
      <c r="J548" s="321"/>
      <c r="K548" s="321"/>
      <c r="L548" s="321"/>
      <c r="M548" s="321"/>
      <c r="N548" s="323"/>
      <c r="O548" s="321"/>
      <c r="P548" s="321"/>
      <c r="Q548" s="321"/>
      <c r="R548" s="321"/>
      <c r="S548" s="321"/>
      <c r="T548" s="321"/>
      <c r="U548" s="322"/>
      <c r="V548" s="321"/>
      <c r="W548" s="321"/>
      <c r="X548" s="321"/>
      <c r="Y548" s="321"/>
      <c r="Z548" s="321"/>
      <c r="AA548" s="321"/>
      <c r="AB548" s="324"/>
      <c r="AC548" s="324"/>
      <c r="AD548" s="321"/>
      <c r="AE548" s="325"/>
      <c r="AF548" s="323"/>
      <c r="AG548" s="321"/>
      <c r="AH548" s="321"/>
      <c r="AI548" s="321"/>
      <c r="AJ548" s="321"/>
      <c r="AK548" s="321"/>
      <c r="AL548" s="321"/>
      <c r="AM548" s="148"/>
    </row>
    <row r="549" spans="2:39" ht="15" customHeight="1" x14ac:dyDescent="0.25">
      <c r="B549" s="321"/>
      <c r="C549" s="322"/>
      <c r="D549" s="323"/>
      <c r="E549" s="321"/>
      <c r="F549" s="321"/>
      <c r="G549" s="321"/>
      <c r="H549" s="321"/>
      <c r="I549" s="321"/>
      <c r="J549" s="321"/>
      <c r="K549" s="321"/>
      <c r="L549" s="321"/>
      <c r="M549" s="321"/>
      <c r="N549" s="323"/>
      <c r="O549" s="321"/>
      <c r="P549" s="321"/>
      <c r="Q549" s="321"/>
      <c r="R549" s="321"/>
      <c r="S549" s="321"/>
      <c r="T549" s="321"/>
      <c r="U549" s="322"/>
      <c r="V549" s="321"/>
      <c r="W549" s="321"/>
      <c r="X549" s="321"/>
      <c r="Y549" s="321"/>
      <c r="Z549" s="321"/>
      <c r="AA549" s="321"/>
      <c r="AB549" s="324"/>
      <c r="AC549" s="324"/>
      <c r="AD549" s="321"/>
      <c r="AE549" s="325"/>
      <c r="AF549" s="323"/>
      <c r="AG549" s="321"/>
      <c r="AH549" s="321"/>
      <c r="AI549" s="321"/>
      <c r="AJ549" s="321"/>
      <c r="AK549" s="321"/>
      <c r="AL549" s="321"/>
      <c r="AM549" s="148"/>
    </row>
    <row r="550" spans="2:39" ht="15" customHeight="1" x14ac:dyDescent="0.25">
      <c r="B550" s="321"/>
      <c r="C550" s="322"/>
      <c r="D550" s="323"/>
      <c r="E550" s="321"/>
      <c r="F550" s="321"/>
      <c r="G550" s="321"/>
      <c r="H550" s="321"/>
      <c r="I550" s="321"/>
      <c r="J550" s="321"/>
      <c r="K550" s="321"/>
      <c r="L550" s="321"/>
      <c r="M550" s="321"/>
      <c r="N550" s="323"/>
      <c r="O550" s="321"/>
      <c r="P550" s="321"/>
      <c r="Q550" s="321"/>
      <c r="R550" s="321"/>
      <c r="S550" s="321"/>
      <c r="T550" s="321"/>
      <c r="U550" s="322"/>
      <c r="V550" s="321"/>
      <c r="W550" s="321"/>
      <c r="X550" s="321"/>
      <c r="Y550" s="321"/>
      <c r="Z550" s="321"/>
      <c r="AA550" s="321"/>
      <c r="AB550" s="324"/>
      <c r="AC550" s="324"/>
      <c r="AD550" s="321"/>
      <c r="AE550" s="325"/>
      <c r="AF550" s="323"/>
      <c r="AG550" s="321"/>
      <c r="AH550" s="321"/>
      <c r="AI550" s="321"/>
      <c r="AJ550" s="321"/>
      <c r="AK550" s="321"/>
      <c r="AL550" s="321"/>
      <c r="AM550" s="148"/>
    </row>
    <row r="551" spans="2:39" ht="15" customHeight="1" x14ac:dyDescent="0.25">
      <c r="B551" s="321"/>
      <c r="C551" s="322"/>
      <c r="D551" s="323"/>
      <c r="E551" s="321"/>
      <c r="F551" s="321"/>
      <c r="G551" s="321"/>
      <c r="H551" s="321"/>
      <c r="I551" s="321"/>
      <c r="J551" s="321"/>
      <c r="K551" s="321"/>
      <c r="L551" s="321"/>
      <c r="M551" s="321"/>
      <c r="N551" s="323"/>
      <c r="O551" s="321"/>
      <c r="P551" s="321"/>
      <c r="Q551" s="321"/>
      <c r="R551" s="321"/>
      <c r="S551" s="321"/>
      <c r="T551" s="321"/>
      <c r="U551" s="322"/>
      <c r="V551" s="321"/>
      <c r="W551" s="321"/>
      <c r="X551" s="321"/>
      <c r="Y551" s="321"/>
      <c r="Z551" s="321"/>
      <c r="AA551" s="321"/>
      <c r="AB551" s="324"/>
      <c r="AC551" s="324"/>
      <c r="AD551" s="321"/>
      <c r="AE551" s="325"/>
      <c r="AF551" s="323"/>
      <c r="AG551" s="321"/>
      <c r="AH551" s="321"/>
      <c r="AI551" s="321"/>
      <c r="AJ551" s="321"/>
      <c r="AK551" s="321"/>
      <c r="AL551" s="321"/>
      <c r="AM551" s="148"/>
    </row>
    <row r="552" spans="2:39" ht="15" customHeight="1" x14ac:dyDescent="0.25">
      <c r="B552" s="321"/>
      <c r="C552" s="322"/>
      <c r="D552" s="323"/>
      <c r="E552" s="321"/>
      <c r="F552" s="321"/>
      <c r="G552" s="321"/>
      <c r="H552" s="321"/>
      <c r="I552" s="321"/>
      <c r="J552" s="321"/>
      <c r="K552" s="321"/>
      <c r="L552" s="321"/>
      <c r="M552" s="321"/>
      <c r="N552" s="323"/>
      <c r="O552" s="321"/>
      <c r="P552" s="321"/>
      <c r="Q552" s="321"/>
      <c r="R552" s="321"/>
      <c r="S552" s="321"/>
      <c r="T552" s="321"/>
      <c r="U552" s="322"/>
      <c r="V552" s="321"/>
      <c r="W552" s="321"/>
      <c r="X552" s="321"/>
      <c r="Y552" s="321"/>
      <c r="Z552" s="321"/>
      <c r="AA552" s="321"/>
      <c r="AB552" s="324"/>
      <c r="AC552" s="324"/>
      <c r="AD552" s="321"/>
      <c r="AE552" s="325"/>
      <c r="AF552" s="323"/>
      <c r="AG552" s="321"/>
      <c r="AH552" s="321"/>
      <c r="AI552" s="321"/>
      <c r="AJ552" s="321"/>
      <c r="AK552" s="321"/>
      <c r="AL552" s="321"/>
      <c r="AM552" s="148"/>
    </row>
    <row r="553" spans="2:39" ht="15" customHeight="1" x14ac:dyDescent="0.25">
      <c r="B553" s="321"/>
      <c r="C553" s="322"/>
      <c r="D553" s="323"/>
      <c r="E553" s="321"/>
      <c r="F553" s="321"/>
      <c r="G553" s="321"/>
      <c r="H553" s="321"/>
      <c r="I553" s="321"/>
      <c r="J553" s="321"/>
      <c r="K553" s="321"/>
      <c r="L553" s="321"/>
      <c r="M553" s="321"/>
      <c r="N553" s="323"/>
      <c r="O553" s="321"/>
      <c r="P553" s="321"/>
      <c r="Q553" s="321"/>
      <c r="R553" s="321"/>
      <c r="S553" s="321"/>
      <c r="T553" s="321"/>
      <c r="U553" s="322"/>
      <c r="V553" s="321"/>
      <c r="W553" s="321"/>
      <c r="X553" s="321"/>
      <c r="Y553" s="321"/>
      <c r="Z553" s="321"/>
      <c r="AA553" s="321"/>
      <c r="AB553" s="324"/>
      <c r="AC553" s="324"/>
      <c r="AD553" s="321"/>
      <c r="AE553" s="325"/>
      <c r="AF553" s="323"/>
      <c r="AG553" s="321"/>
      <c r="AH553" s="321"/>
      <c r="AI553" s="321"/>
      <c r="AJ553" s="321"/>
      <c r="AK553" s="321"/>
      <c r="AL553" s="321"/>
      <c r="AM553" s="148"/>
    </row>
    <row r="554" spans="2:39" ht="15" customHeight="1" x14ac:dyDescent="0.25">
      <c r="B554" s="321"/>
      <c r="C554" s="322"/>
      <c r="D554" s="323"/>
      <c r="E554" s="321"/>
      <c r="F554" s="321"/>
      <c r="G554" s="321"/>
      <c r="H554" s="321"/>
      <c r="I554" s="321"/>
      <c r="J554" s="321"/>
      <c r="K554" s="321"/>
      <c r="L554" s="321"/>
      <c r="M554" s="321"/>
      <c r="N554" s="323"/>
      <c r="O554" s="321"/>
      <c r="P554" s="321"/>
      <c r="Q554" s="321"/>
      <c r="R554" s="321"/>
      <c r="S554" s="321"/>
      <c r="T554" s="321"/>
      <c r="U554" s="322"/>
      <c r="V554" s="321"/>
      <c r="W554" s="321"/>
      <c r="X554" s="321"/>
      <c r="Y554" s="321"/>
      <c r="Z554" s="321"/>
      <c r="AA554" s="321"/>
      <c r="AB554" s="324"/>
      <c r="AC554" s="324"/>
      <c r="AD554" s="321"/>
      <c r="AE554" s="325"/>
      <c r="AF554" s="323"/>
      <c r="AG554" s="321"/>
      <c r="AH554" s="321"/>
      <c r="AI554" s="321"/>
      <c r="AJ554" s="321"/>
      <c r="AK554" s="321"/>
      <c r="AL554" s="321"/>
      <c r="AM554" s="148"/>
    </row>
    <row r="555" spans="2:39" ht="15" customHeight="1" x14ac:dyDescent="0.25">
      <c r="B555" s="321"/>
      <c r="C555" s="322"/>
      <c r="D555" s="323"/>
      <c r="E555" s="321"/>
      <c r="F555" s="321"/>
      <c r="G555" s="321"/>
      <c r="H555" s="321"/>
      <c r="I555" s="321"/>
      <c r="J555" s="321"/>
      <c r="K555" s="321"/>
      <c r="L555" s="321"/>
      <c r="M555" s="321"/>
      <c r="N555" s="323"/>
      <c r="O555" s="321"/>
      <c r="P555" s="321"/>
      <c r="Q555" s="321"/>
      <c r="R555" s="321"/>
      <c r="S555" s="321"/>
      <c r="T555" s="321"/>
      <c r="U555" s="322"/>
      <c r="V555" s="321"/>
      <c r="W555" s="321"/>
      <c r="X555" s="321"/>
      <c r="Y555" s="321"/>
      <c r="Z555" s="321"/>
      <c r="AA555" s="321"/>
      <c r="AB555" s="324"/>
      <c r="AC555" s="324"/>
      <c r="AD555" s="321"/>
      <c r="AE555" s="325"/>
      <c r="AF555" s="323"/>
      <c r="AG555" s="321"/>
      <c r="AH555" s="321"/>
      <c r="AI555" s="321"/>
      <c r="AJ555" s="321"/>
      <c r="AK555" s="321"/>
      <c r="AL555" s="321"/>
      <c r="AM555" s="148"/>
    </row>
    <row r="556" spans="2:39" ht="15" customHeight="1" x14ac:dyDescent="0.25">
      <c r="B556" s="321"/>
      <c r="C556" s="322"/>
      <c r="D556" s="323"/>
      <c r="E556" s="321"/>
      <c r="F556" s="321"/>
      <c r="G556" s="321"/>
      <c r="H556" s="321"/>
      <c r="I556" s="321"/>
      <c r="J556" s="321"/>
      <c r="K556" s="321"/>
      <c r="L556" s="321"/>
      <c r="M556" s="321"/>
      <c r="N556" s="323"/>
      <c r="O556" s="321"/>
      <c r="P556" s="321"/>
      <c r="Q556" s="321"/>
      <c r="R556" s="321"/>
      <c r="S556" s="321"/>
      <c r="T556" s="321"/>
      <c r="U556" s="322"/>
      <c r="V556" s="321"/>
      <c r="W556" s="321"/>
      <c r="X556" s="321"/>
      <c r="Y556" s="321"/>
      <c r="Z556" s="321"/>
      <c r="AA556" s="321"/>
      <c r="AB556" s="324"/>
      <c r="AC556" s="324"/>
      <c r="AD556" s="321"/>
      <c r="AE556" s="325"/>
      <c r="AF556" s="323"/>
      <c r="AG556" s="321"/>
      <c r="AH556" s="321"/>
      <c r="AI556" s="321"/>
      <c r="AJ556" s="321"/>
      <c r="AK556" s="321"/>
      <c r="AL556" s="321"/>
      <c r="AM556" s="148"/>
    </row>
    <row r="557" spans="2:39" ht="15" customHeight="1" x14ac:dyDescent="0.25">
      <c r="B557" s="321"/>
      <c r="C557" s="322"/>
      <c r="D557" s="323"/>
      <c r="E557" s="321"/>
      <c r="F557" s="321"/>
      <c r="G557" s="321"/>
      <c r="H557" s="321"/>
      <c r="I557" s="321"/>
      <c r="J557" s="321"/>
      <c r="K557" s="321"/>
      <c r="L557" s="321"/>
      <c r="M557" s="321"/>
      <c r="N557" s="323"/>
      <c r="O557" s="321"/>
      <c r="P557" s="321"/>
      <c r="Q557" s="321"/>
      <c r="R557" s="321"/>
      <c r="S557" s="321"/>
      <c r="T557" s="321"/>
      <c r="U557" s="322"/>
      <c r="V557" s="321"/>
      <c r="W557" s="321"/>
      <c r="X557" s="321"/>
      <c r="Y557" s="321"/>
      <c r="Z557" s="321"/>
      <c r="AA557" s="321"/>
      <c r="AB557" s="324"/>
      <c r="AC557" s="324"/>
      <c r="AD557" s="321"/>
      <c r="AE557" s="325"/>
      <c r="AF557" s="323"/>
      <c r="AG557" s="321"/>
      <c r="AH557" s="321"/>
      <c r="AI557" s="321"/>
      <c r="AJ557" s="321"/>
      <c r="AK557" s="321"/>
      <c r="AL557" s="321"/>
      <c r="AM557" s="148"/>
    </row>
    <row r="558" spans="2:39" ht="15" customHeight="1" x14ac:dyDescent="0.25">
      <c r="B558" s="321"/>
      <c r="C558" s="322"/>
      <c r="D558" s="323"/>
      <c r="E558" s="321"/>
      <c r="F558" s="321"/>
      <c r="G558" s="321"/>
      <c r="H558" s="321"/>
      <c r="I558" s="321"/>
      <c r="J558" s="321"/>
      <c r="K558" s="321"/>
      <c r="L558" s="321"/>
      <c r="M558" s="321"/>
      <c r="N558" s="323"/>
      <c r="O558" s="321"/>
      <c r="P558" s="321"/>
      <c r="Q558" s="321"/>
      <c r="R558" s="321"/>
      <c r="S558" s="321"/>
      <c r="T558" s="321"/>
      <c r="U558" s="322"/>
      <c r="V558" s="321"/>
      <c r="W558" s="321"/>
      <c r="X558" s="321"/>
      <c r="Y558" s="321"/>
      <c r="Z558" s="321"/>
      <c r="AA558" s="321"/>
      <c r="AB558" s="324"/>
      <c r="AC558" s="324"/>
      <c r="AD558" s="321"/>
      <c r="AE558" s="325"/>
      <c r="AF558" s="323"/>
      <c r="AG558" s="321"/>
      <c r="AH558" s="321"/>
      <c r="AI558" s="321"/>
      <c r="AJ558" s="321"/>
      <c r="AK558" s="321"/>
      <c r="AL558" s="321"/>
      <c r="AM558" s="148"/>
    </row>
    <row r="559" spans="2:39" ht="15" customHeight="1" x14ac:dyDescent="0.25">
      <c r="B559" s="321"/>
      <c r="C559" s="322"/>
      <c r="D559" s="323"/>
      <c r="E559" s="321"/>
      <c r="F559" s="321"/>
      <c r="G559" s="321"/>
      <c r="H559" s="321"/>
      <c r="I559" s="321"/>
      <c r="J559" s="321"/>
      <c r="K559" s="321"/>
      <c r="L559" s="321"/>
      <c r="M559" s="321"/>
      <c r="N559" s="323"/>
      <c r="O559" s="321"/>
      <c r="P559" s="321"/>
      <c r="Q559" s="321"/>
      <c r="R559" s="321"/>
      <c r="S559" s="321"/>
      <c r="T559" s="321"/>
      <c r="U559" s="322"/>
      <c r="V559" s="321"/>
      <c r="W559" s="321"/>
      <c r="X559" s="321"/>
      <c r="Y559" s="321"/>
      <c r="Z559" s="321"/>
      <c r="AA559" s="321"/>
      <c r="AB559" s="324"/>
      <c r="AC559" s="324"/>
      <c r="AD559" s="321"/>
      <c r="AE559" s="325"/>
      <c r="AF559" s="323"/>
      <c r="AG559" s="321"/>
      <c r="AH559" s="321"/>
      <c r="AI559" s="321"/>
      <c r="AJ559" s="321"/>
      <c r="AK559" s="321"/>
      <c r="AL559" s="321"/>
      <c r="AM559" s="148"/>
    </row>
    <row r="560" spans="2:39" ht="15" customHeight="1" x14ac:dyDescent="0.25">
      <c r="B560" s="321"/>
      <c r="C560" s="322"/>
      <c r="D560" s="323"/>
      <c r="E560" s="321"/>
      <c r="F560" s="321"/>
      <c r="G560" s="321"/>
      <c r="H560" s="321"/>
      <c r="I560" s="321"/>
      <c r="J560" s="321"/>
      <c r="K560" s="321"/>
      <c r="L560" s="321"/>
      <c r="M560" s="321"/>
      <c r="N560" s="323"/>
      <c r="O560" s="321"/>
      <c r="P560" s="321"/>
      <c r="Q560" s="321"/>
      <c r="R560" s="321"/>
      <c r="S560" s="321"/>
      <c r="T560" s="321"/>
      <c r="U560" s="322"/>
      <c r="V560" s="321"/>
      <c r="W560" s="321"/>
      <c r="X560" s="321"/>
      <c r="Y560" s="321"/>
      <c r="Z560" s="321"/>
      <c r="AA560" s="321"/>
      <c r="AB560" s="324"/>
      <c r="AC560" s="324"/>
      <c r="AD560" s="321"/>
      <c r="AE560" s="325"/>
      <c r="AF560" s="323"/>
      <c r="AG560" s="321"/>
      <c r="AH560" s="321"/>
      <c r="AI560" s="321"/>
      <c r="AJ560" s="321"/>
      <c r="AK560" s="321"/>
      <c r="AL560" s="321"/>
      <c r="AM560" s="148"/>
    </row>
    <row r="561" spans="2:39" ht="15" customHeight="1" x14ac:dyDescent="0.25">
      <c r="B561" s="321"/>
      <c r="C561" s="322"/>
      <c r="D561" s="323"/>
      <c r="E561" s="321"/>
      <c r="F561" s="321"/>
      <c r="G561" s="321"/>
      <c r="H561" s="321"/>
      <c r="I561" s="321"/>
      <c r="J561" s="321"/>
      <c r="K561" s="321"/>
      <c r="L561" s="321"/>
      <c r="M561" s="321"/>
      <c r="N561" s="323"/>
      <c r="O561" s="321"/>
      <c r="P561" s="321"/>
      <c r="Q561" s="321"/>
      <c r="R561" s="321"/>
      <c r="S561" s="321"/>
      <c r="T561" s="321"/>
      <c r="U561" s="322"/>
      <c r="V561" s="321"/>
      <c r="W561" s="321"/>
      <c r="X561" s="321"/>
      <c r="Y561" s="321"/>
      <c r="Z561" s="321"/>
      <c r="AA561" s="321"/>
      <c r="AB561" s="324"/>
      <c r="AC561" s="324"/>
      <c r="AD561" s="321"/>
      <c r="AE561" s="325"/>
      <c r="AF561" s="323"/>
      <c r="AG561" s="321"/>
      <c r="AH561" s="321"/>
      <c r="AI561" s="321"/>
      <c r="AJ561" s="321"/>
      <c r="AK561" s="321"/>
      <c r="AL561" s="321"/>
      <c r="AM561" s="148"/>
    </row>
    <row r="562" spans="2:39" ht="15" customHeight="1" x14ac:dyDescent="0.25">
      <c r="B562" s="321"/>
      <c r="C562" s="322"/>
      <c r="D562" s="323"/>
      <c r="E562" s="321"/>
      <c r="F562" s="321"/>
      <c r="G562" s="321"/>
      <c r="H562" s="321"/>
      <c r="I562" s="321"/>
      <c r="J562" s="321"/>
      <c r="K562" s="321"/>
      <c r="L562" s="321"/>
      <c r="M562" s="321"/>
      <c r="N562" s="323"/>
      <c r="O562" s="321"/>
      <c r="P562" s="321"/>
      <c r="Q562" s="321"/>
      <c r="R562" s="321"/>
      <c r="S562" s="321"/>
      <c r="T562" s="321"/>
      <c r="U562" s="322"/>
      <c r="V562" s="321"/>
      <c r="W562" s="321"/>
      <c r="X562" s="321"/>
      <c r="Y562" s="321"/>
      <c r="Z562" s="321"/>
      <c r="AA562" s="321"/>
      <c r="AB562" s="324"/>
      <c r="AC562" s="324"/>
      <c r="AD562" s="321"/>
      <c r="AE562" s="325"/>
      <c r="AF562" s="323"/>
      <c r="AG562" s="321"/>
      <c r="AH562" s="321"/>
      <c r="AI562" s="321"/>
      <c r="AJ562" s="321"/>
      <c r="AK562" s="321"/>
      <c r="AL562" s="321"/>
      <c r="AM562" s="148"/>
    </row>
    <row r="563" spans="2:39" ht="15" customHeight="1" x14ac:dyDescent="0.25">
      <c r="B563" s="321"/>
      <c r="C563" s="322"/>
      <c r="D563" s="323"/>
      <c r="E563" s="321"/>
      <c r="F563" s="321"/>
      <c r="G563" s="321"/>
      <c r="H563" s="321"/>
      <c r="I563" s="321"/>
      <c r="J563" s="321"/>
      <c r="K563" s="321"/>
      <c r="L563" s="321"/>
      <c r="M563" s="321"/>
      <c r="N563" s="323"/>
      <c r="O563" s="321"/>
      <c r="P563" s="321"/>
      <c r="Q563" s="321"/>
      <c r="R563" s="321"/>
      <c r="S563" s="321"/>
      <c r="T563" s="321"/>
      <c r="U563" s="322"/>
      <c r="V563" s="321"/>
      <c r="W563" s="321"/>
      <c r="X563" s="321"/>
      <c r="Y563" s="321"/>
      <c r="Z563" s="321"/>
      <c r="AA563" s="321"/>
      <c r="AB563" s="324"/>
      <c r="AC563" s="324"/>
      <c r="AD563" s="321"/>
      <c r="AE563" s="325"/>
      <c r="AF563" s="323"/>
      <c r="AG563" s="321"/>
      <c r="AH563" s="321"/>
      <c r="AI563" s="321"/>
      <c r="AJ563" s="321"/>
      <c r="AK563" s="321"/>
      <c r="AL563" s="321"/>
      <c r="AM563" s="148"/>
    </row>
    <row r="564" spans="2:39" ht="15" customHeight="1" x14ac:dyDescent="0.25">
      <c r="B564" s="321"/>
      <c r="C564" s="322"/>
      <c r="D564" s="323"/>
      <c r="E564" s="321"/>
      <c r="F564" s="321"/>
      <c r="G564" s="321"/>
      <c r="H564" s="321"/>
      <c r="I564" s="321"/>
      <c r="J564" s="321"/>
      <c r="K564" s="321"/>
      <c r="L564" s="321"/>
      <c r="M564" s="321"/>
      <c r="N564" s="323"/>
      <c r="O564" s="321"/>
      <c r="P564" s="321"/>
      <c r="Q564" s="321"/>
      <c r="R564" s="321"/>
      <c r="S564" s="321"/>
      <c r="T564" s="321"/>
      <c r="U564" s="322"/>
      <c r="V564" s="321"/>
      <c r="W564" s="321"/>
      <c r="X564" s="321"/>
      <c r="Y564" s="321"/>
      <c r="Z564" s="321"/>
      <c r="AA564" s="321"/>
      <c r="AB564" s="324"/>
      <c r="AC564" s="324"/>
      <c r="AD564" s="321"/>
      <c r="AE564" s="325"/>
      <c r="AF564" s="323"/>
      <c r="AG564" s="321"/>
      <c r="AH564" s="321"/>
      <c r="AI564" s="321"/>
      <c r="AJ564" s="321"/>
      <c r="AK564" s="321"/>
      <c r="AL564" s="321"/>
      <c r="AM564" s="148"/>
    </row>
    <row r="565" spans="2:39" ht="15" customHeight="1" x14ac:dyDescent="0.25">
      <c r="B565" s="321"/>
      <c r="C565" s="322"/>
      <c r="D565" s="323"/>
      <c r="E565" s="321"/>
      <c r="F565" s="321"/>
      <c r="G565" s="321"/>
      <c r="H565" s="321"/>
      <c r="I565" s="321"/>
      <c r="J565" s="321"/>
      <c r="K565" s="321"/>
      <c r="L565" s="321"/>
      <c r="M565" s="321"/>
      <c r="N565" s="323"/>
      <c r="O565" s="321"/>
      <c r="P565" s="321"/>
      <c r="Q565" s="321"/>
      <c r="R565" s="321"/>
      <c r="S565" s="321"/>
      <c r="T565" s="321"/>
      <c r="U565" s="322"/>
      <c r="V565" s="321"/>
      <c r="W565" s="321"/>
      <c r="X565" s="321"/>
      <c r="Y565" s="321"/>
      <c r="Z565" s="321"/>
      <c r="AA565" s="321"/>
      <c r="AB565" s="324"/>
      <c r="AC565" s="324"/>
      <c r="AD565" s="321"/>
      <c r="AE565" s="325"/>
      <c r="AF565" s="323"/>
      <c r="AG565" s="321"/>
      <c r="AH565" s="321"/>
      <c r="AI565" s="321"/>
      <c r="AJ565" s="321"/>
      <c r="AK565" s="321"/>
      <c r="AL565" s="321"/>
      <c r="AM565" s="148"/>
    </row>
    <row r="566" spans="2:39" ht="15" customHeight="1" x14ac:dyDescent="0.25">
      <c r="B566" s="321"/>
      <c r="C566" s="322"/>
      <c r="D566" s="323"/>
      <c r="E566" s="321"/>
      <c r="F566" s="321"/>
      <c r="G566" s="321"/>
      <c r="H566" s="321"/>
      <c r="I566" s="321"/>
      <c r="J566" s="321"/>
      <c r="K566" s="321"/>
      <c r="L566" s="321"/>
      <c r="M566" s="321"/>
      <c r="N566" s="323"/>
      <c r="O566" s="321"/>
      <c r="P566" s="321"/>
      <c r="Q566" s="321"/>
      <c r="R566" s="321"/>
      <c r="S566" s="321"/>
      <c r="T566" s="321"/>
      <c r="U566" s="322"/>
      <c r="V566" s="321"/>
      <c r="W566" s="321"/>
      <c r="X566" s="321"/>
      <c r="Y566" s="321"/>
      <c r="Z566" s="321"/>
      <c r="AA566" s="321"/>
      <c r="AB566" s="324"/>
      <c r="AC566" s="324"/>
      <c r="AD566" s="321"/>
      <c r="AE566" s="325"/>
      <c r="AF566" s="323"/>
      <c r="AG566" s="321"/>
      <c r="AH566" s="321"/>
      <c r="AI566" s="321"/>
      <c r="AJ566" s="321"/>
      <c r="AK566" s="321"/>
      <c r="AL566" s="321"/>
      <c r="AM566" s="148"/>
    </row>
    <row r="567" spans="2:39" ht="15" customHeight="1" x14ac:dyDescent="0.25">
      <c r="B567" s="321"/>
      <c r="C567" s="322"/>
      <c r="D567" s="323"/>
      <c r="E567" s="321"/>
      <c r="F567" s="321"/>
      <c r="G567" s="321"/>
      <c r="H567" s="321"/>
      <c r="I567" s="321"/>
      <c r="J567" s="321"/>
      <c r="K567" s="321"/>
      <c r="L567" s="321"/>
      <c r="M567" s="321"/>
      <c r="N567" s="323"/>
      <c r="O567" s="321"/>
      <c r="P567" s="321"/>
      <c r="Q567" s="321"/>
      <c r="R567" s="321"/>
      <c r="S567" s="321"/>
      <c r="T567" s="321"/>
      <c r="U567" s="322"/>
      <c r="V567" s="321"/>
      <c r="W567" s="321"/>
      <c r="X567" s="321"/>
      <c r="Y567" s="321"/>
      <c r="Z567" s="321"/>
      <c r="AA567" s="321"/>
      <c r="AB567" s="324"/>
      <c r="AC567" s="324"/>
      <c r="AD567" s="321"/>
      <c r="AE567" s="325"/>
      <c r="AF567" s="323"/>
      <c r="AG567" s="321"/>
      <c r="AH567" s="321"/>
      <c r="AI567" s="321"/>
      <c r="AJ567" s="321"/>
      <c r="AK567" s="321"/>
      <c r="AL567" s="321"/>
      <c r="AM567" s="148"/>
    </row>
    <row r="568" spans="2:39" ht="15" customHeight="1" x14ac:dyDescent="0.25">
      <c r="B568" s="321"/>
      <c r="C568" s="322"/>
      <c r="D568" s="323"/>
      <c r="E568" s="321"/>
      <c r="F568" s="321"/>
      <c r="G568" s="321"/>
      <c r="H568" s="321"/>
      <c r="I568" s="321"/>
      <c r="J568" s="321"/>
      <c r="K568" s="321"/>
      <c r="L568" s="321"/>
      <c r="M568" s="321"/>
      <c r="N568" s="323"/>
      <c r="O568" s="321"/>
      <c r="P568" s="321"/>
      <c r="Q568" s="321"/>
      <c r="R568" s="321"/>
      <c r="S568" s="321"/>
      <c r="T568" s="321"/>
      <c r="U568" s="322"/>
      <c r="V568" s="321"/>
      <c r="W568" s="321"/>
      <c r="X568" s="321"/>
      <c r="Y568" s="321"/>
      <c r="Z568" s="321"/>
      <c r="AA568" s="321"/>
      <c r="AB568" s="324"/>
      <c r="AC568" s="324"/>
      <c r="AD568" s="321"/>
      <c r="AE568" s="325"/>
      <c r="AF568" s="323"/>
      <c r="AG568" s="321"/>
      <c r="AH568" s="321"/>
      <c r="AI568" s="321"/>
      <c r="AJ568" s="321"/>
      <c r="AK568" s="321"/>
      <c r="AL568" s="321"/>
      <c r="AM568" s="148"/>
    </row>
    <row r="569" spans="2:39" ht="15" customHeight="1" x14ac:dyDescent="0.25">
      <c r="B569" s="321"/>
      <c r="C569" s="322"/>
      <c r="D569" s="323"/>
      <c r="E569" s="321"/>
      <c r="F569" s="321"/>
      <c r="G569" s="321"/>
      <c r="H569" s="321"/>
      <c r="I569" s="321"/>
      <c r="J569" s="321"/>
      <c r="K569" s="321"/>
      <c r="L569" s="321"/>
      <c r="M569" s="321"/>
      <c r="N569" s="323"/>
      <c r="O569" s="321"/>
      <c r="P569" s="321"/>
      <c r="Q569" s="321"/>
      <c r="R569" s="321"/>
      <c r="S569" s="321"/>
      <c r="T569" s="321"/>
      <c r="U569" s="322"/>
      <c r="V569" s="321"/>
      <c r="W569" s="321"/>
      <c r="X569" s="321"/>
      <c r="Y569" s="321"/>
      <c r="Z569" s="321"/>
      <c r="AA569" s="321"/>
      <c r="AB569" s="324"/>
      <c r="AC569" s="324"/>
      <c r="AD569" s="321"/>
      <c r="AE569" s="325"/>
      <c r="AF569" s="323"/>
      <c r="AG569" s="321"/>
      <c r="AH569" s="321"/>
      <c r="AI569" s="321"/>
      <c r="AJ569" s="321"/>
      <c r="AK569" s="321"/>
      <c r="AL569" s="321"/>
      <c r="AM569" s="148"/>
    </row>
    <row r="570" spans="2:39" ht="15" customHeight="1" x14ac:dyDescent="0.25">
      <c r="B570" s="321"/>
      <c r="C570" s="322"/>
      <c r="D570" s="323"/>
      <c r="E570" s="321"/>
      <c r="F570" s="321"/>
      <c r="G570" s="321"/>
      <c r="H570" s="321"/>
      <c r="I570" s="321"/>
      <c r="J570" s="321"/>
      <c r="K570" s="321"/>
      <c r="L570" s="321"/>
      <c r="M570" s="321"/>
      <c r="N570" s="323"/>
      <c r="O570" s="321"/>
      <c r="P570" s="321"/>
      <c r="Q570" s="321"/>
      <c r="R570" s="321"/>
      <c r="S570" s="321"/>
      <c r="T570" s="321"/>
      <c r="U570" s="322"/>
      <c r="V570" s="321"/>
      <c r="W570" s="321"/>
      <c r="X570" s="321"/>
      <c r="Y570" s="321"/>
      <c r="Z570" s="321"/>
      <c r="AA570" s="321"/>
      <c r="AB570" s="324"/>
      <c r="AC570" s="324"/>
      <c r="AD570" s="321"/>
      <c r="AE570" s="325"/>
      <c r="AF570" s="323"/>
      <c r="AG570" s="321"/>
      <c r="AH570" s="321"/>
      <c r="AI570" s="321"/>
      <c r="AJ570" s="321"/>
      <c r="AK570" s="321"/>
      <c r="AL570" s="321"/>
      <c r="AM570" s="148"/>
    </row>
    <row r="571" spans="2:39" ht="15" customHeight="1" x14ac:dyDescent="0.25">
      <c r="B571" s="321"/>
      <c r="C571" s="322"/>
      <c r="D571" s="323"/>
      <c r="E571" s="321"/>
      <c r="F571" s="321"/>
      <c r="G571" s="321"/>
      <c r="H571" s="321"/>
      <c r="I571" s="321"/>
      <c r="J571" s="321"/>
      <c r="K571" s="321"/>
      <c r="L571" s="321"/>
      <c r="M571" s="321"/>
      <c r="N571" s="323"/>
      <c r="O571" s="321"/>
      <c r="P571" s="321"/>
      <c r="Q571" s="321"/>
      <c r="R571" s="321"/>
      <c r="S571" s="321"/>
      <c r="T571" s="321"/>
      <c r="U571" s="322"/>
      <c r="V571" s="321"/>
      <c r="W571" s="321"/>
      <c r="X571" s="321"/>
      <c r="Y571" s="321"/>
      <c r="Z571" s="321"/>
      <c r="AA571" s="321"/>
      <c r="AB571" s="324"/>
      <c r="AC571" s="324"/>
      <c r="AD571" s="321"/>
      <c r="AE571" s="325"/>
      <c r="AF571" s="323"/>
      <c r="AG571" s="321"/>
      <c r="AH571" s="321"/>
      <c r="AI571" s="321"/>
      <c r="AJ571" s="321"/>
      <c r="AK571" s="321"/>
      <c r="AL571" s="321"/>
      <c r="AM571" s="148"/>
    </row>
    <row r="572" spans="2:39" ht="15" customHeight="1" x14ac:dyDescent="0.25">
      <c r="B572" s="321"/>
      <c r="C572" s="322"/>
      <c r="D572" s="323"/>
      <c r="E572" s="321"/>
      <c r="F572" s="321"/>
      <c r="G572" s="321"/>
      <c r="H572" s="321"/>
      <c r="I572" s="321"/>
      <c r="J572" s="321"/>
      <c r="K572" s="321"/>
      <c r="L572" s="321"/>
      <c r="M572" s="321"/>
      <c r="N572" s="323"/>
      <c r="O572" s="321"/>
      <c r="P572" s="321"/>
      <c r="Q572" s="321"/>
      <c r="R572" s="321"/>
      <c r="S572" s="321"/>
      <c r="T572" s="321"/>
      <c r="U572" s="322"/>
      <c r="V572" s="321"/>
      <c r="W572" s="321"/>
      <c r="X572" s="321"/>
      <c r="Y572" s="321"/>
      <c r="Z572" s="321"/>
      <c r="AA572" s="321"/>
      <c r="AB572" s="324"/>
      <c r="AC572" s="324"/>
      <c r="AD572" s="321"/>
      <c r="AE572" s="325"/>
      <c r="AF572" s="323"/>
      <c r="AG572" s="321"/>
      <c r="AH572" s="321"/>
      <c r="AI572" s="321"/>
      <c r="AJ572" s="321"/>
      <c r="AK572" s="321"/>
      <c r="AL572" s="321"/>
      <c r="AM572" s="148"/>
    </row>
    <row r="573" spans="2:39" ht="15" customHeight="1" x14ac:dyDescent="0.25">
      <c r="B573" s="321"/>
      <c r="C573" s="322"/>
      <c r="D573" s="323"/>
      <c r="E573" s="321"/>
      <c r="F573" s="321"/>
      <c r="G573" s="321"/>
      <c r="H573" s="321"/>
      <c r="I573" s="321"/>
      <c r="J573" s="321"/>
      <c r="K573" s="321"/>
      <c r="L573" s="321"/>
      <c r="M573" s="321"/>
      <c r="N573" s="323"/>
      <c r="O573" s="321"/>
      <c r="P573" s="321"/>
      <c r="Q573" s="321"/>
      <c r="R573" s="321"/>
      <c r="S573" s="321"/>
      <c r="T573" s="321"/>
      <c r="U573" s="322"/>
      <c r="V573" s="321"/>
      <c r="W573" s="321"/>
      <c r="X573" s="321"/>
      <c r="Y573" s="321"/>
      <c r="Z573" s="321"/>
      <c r="AA573" s="321"/>
      <c r="AB573" s="324"/>
      <c r="AC573" s="324"/>
      <c r="AD573" s="321"/>
      <c r="AE573" s="325"/>
      <c r="AF573" s="323"/>
      <c r="AG573" s="321"/>
      <c r="AH573" s="321"/>
      <c r="AI573" s="321"/>
      <c r="AJ573" s="321"/>
      <c r="AK573" s="321"/>
      <c r="AL573" s="321"/>
      <c r="AM573" s="148"/>
    </row>
    <row r="574" spans="2:39" ht="15" customHeight="1" x14ac:dyDescent="0.25">
      <c r="B574" s="321"/>
      <c r="C574" s="322"/>
      <c r="D574" s="323"/>
      <c r="E574" s="321"/>
      <c r="F574" s="321"/>
      <c r="G574" s="321"/>
      <c r="H574" s="321"/>
      <c r="I574" s="321"/>
      <c r="J574" s="321"/>
      <c r="K574" s="321"/>
      <c r="L574" s="321"/>
      <c r="M574" s="321"/>
      <c r="N574" s="323"/>
      <c r="O574" s="321"/>
      <c r="P574" s="321"/>
      <c r="Q574" s="321"/>
      <c r="R574" s="321"/>
      <c r="S574" s="321"/>
      <c r="T574" s="321"/>
      <c r="U574" s="322"/>
      <c r="V574" s="321"/>
      <c r="W574" s="321"/>
      <c r="X574" s="321"/>
      <c r="Y574" s="321"/>
      <c r="Z574" s="321"/>
      <c r="AA574" s="321"/>
      <c r="AB574" s="324"/>
      <c r="AC574" s="324"/>
      <c r="AD574" s="321"/>
      <c r="AE574" s="325"/>
      <c r="AF574" s="323"/>
      <c r="AG574" s="321"/>
      <c r="AH574" s="321"/>
      <c r="AI574" s="321"/>
      <c r="AJ574" s="321"/>
      <c r="AK574" s="321"/>
      <c r="AL574" s="321"/>
      <c r="AM574" s="148"/>
    </row>
    <row r="575" spans="2:39" ht="15" customHeight="1" x14ac:dyDescent="0.25">
      <c r="B575" s="321"/>
      <c r="C575" s="322"/>
      <c r="D575" s="323"/>
      <c r="E575" s="321"/>
      <c r="F575" s="321"/>
      <c r="G575" s="321"/>
      <c r="H575" s="321"/>
      <c r="I575" s="321"/>
      <c r="J575" s="321"/>
      <c r="K575" s="321"/>
      <c r="L575" s="321"/>
      <c r="M575" s="321"/>
      <c r="N575" s="323"/>
      <c r="O575" s="321"/>
      <c r="P575" s="321"/>
      <c r="Q575" s="321"/>
      <c r="R575" s="321"/>
      <c r="S575" s="321"/>
      <c r="T575" s="321"/>
      <c r="U575" s="322"/>
      <c r="V575" s="321"/>
      <c r="W575" s="321"/>
      <c r="X575" s="321"/>
      <c r="Y575" s="321"/>
      <c r="Z575" s="321"/>
      <c r="AA575" s="321"/>
      <c r="AB575" s="324"/>
      <c r="AC575" s="324"/>
      <c r="AD575" s="321"/>
      <c r="AE575" s="325"/>
      <c r="AF575" s="323"/>
      <c r="AG575" s="321"/>
      <c r="AH575" s="321"/>
      <c r="AI575" s="321"/>
      <c r="AJ575" s="321"/>
      <c r="AK575" s="321"/>
      <c r="AL575" s="321"/>
      <c r="AM575" s="148"/>
    </row>
    <row r="576" spans="2:39" ht="15" customHeight="1" x14ac:dyDescent="0.25">
      <c r="B576" s="321"/>
      <c r="C576" s="322"/>
      <c r="D576" s="323"/>
      <c r="E576" s="321"/>
      <c r="F576" s="321"/>
      <c r="G576" s="321"/>
      <c r="H576" s="321"/>
      <c r="I576" s="321"/>
      <c r="J576" s="321"/>
      <c r="K576" s="321"/>
      <c r="L576" s="321"/>
      <c r="M576" s="321"/>
      <c r="N576" s="323"/>
      <c r="O576" s="321"/>
      <c r="P576" s="321"/>
      <c r="Q576" s="321"/>
      <c r="R576" s="321"/>
      <c r="S576" s="321"/>
      <c r="T576" s="321"/>
      <c r="U576" s="322"/>
      <c r="V576" s="321"/>
      <c r="W576" s="321"/>
      <c r="X576" s="321"/>
      <c r="Y576" s="321"/>
      <c r="Z576" s="321"/>
      <c r="AA576" s="321"/>
      <c r="AB576" s="324"/>
      <c r="AC576" s="324"/>
      <c r="AD576" s="321"/>
      <c r="AE576" s="325"/>
      <c r="AF576" s="323"/>
      <c r="AG576" s="321"/>
      <c r="AH576" s="321"/>
      <c r="AI576" s="321"/>
      <c r="AJ576" s="321"/>
      <c r="AK576" s="321"/>
      <c r="AL576" s="321"/>
      <c r="AM576" s="148"/>
    </row>
    <row r="577" spans="2:39" ht="15" customHeight="1" x14ac:dyDescent="0.25">
      <c r="B577" s="321"/>
      <c r="C577" s="322"/>
      <c r="D577" s="323"/>
      <c r="E577" s="321"/>
      <c r="F577" s="321"/>
      <c r="G577" s="321"/>
      <c r="H577" s="321"/>
      <c r="I577" s="321"/>
      <c r="J577" s="321"/>
      <c r="K577" s="321"/>
      <c r="L577" s="321"/>
      <c r="M577" s="321"/>
      <c r="N577" s="323"/>
      <c r="O577" s="321"/>
      <c r="P577" s="321"/>
      <c r="Q577" s="321"/>
      <c r="R577" s="321"/>
      <c r="S577" s="321"/>
      <c r="T577" s="321"/>
      <c r="U577" s="322"/>
      <c r="V577" s="321"/>
      <c r="W577" s="321"/>
      <c r="X577" s="321"/>
      <c r="Y577" s="321"/>
      <c r="Z577" s="321"/>
      <c r="AA577" s="321"/>
      <c r="AB577" s="324"/>
      <c r="AC577" s="324"/>
      <c r="AD577" s="321"/>
      <c r="AE577" s="325"/>
      <c r="AF577" s="323"/>
      <c r="AG577" s="321"/>
      <c r="AH577" s="321"/>
      <c r="AI577" s="321"/>
      <c r="AJ577" s="321"/>
      <c r="AK577" s="321"/>
      <c r="AL577" s="321"/>
      <c r="AM577" s="148"/>
    </row>
    <row r="578" spans="2:39" ht="15" customHeight="1" x14ac:dyDescent="0.25">
      <c r="B578" s="321"/>
      <c r="C578" s="322"/>
      <c r="D578" s="323"/>
      <c r="E578" s="321"/>
      <c r="F578" s="321"/>
      <c r="G578" s="321"/>
      <c r="H578" s="321"/>
      <c r="I578" s="321"/>
      <c r="J578" s="321"/>
      <c r="K578" s="321"/>
      <c r="L578" s="321"/>
      <c r="M578" s="321"/>
      <c r="N578" s="323"/>
      <c r="O578" s="321"/>
      <c r="P578" s="321"/>
      <c r="Q578" s="321"/>
      <c r="R578" s="321"/>
      <c r="S578" s="321"/>
      <c r="T578" s="321"/>
      <c r="U578" s="322"/>
      <c r="V578" s="321"/>
      <c r="W578" s="321"/>
      <c r="X578" s="321"/>
      <c r="Y578" s="321"/>
      <c r="Z578" s="321"/>
      <c r="AA578" s="321"/>
      <c r="AB578" s="324"/>
      <c r="AC578" s="324"/>
      <c r="AD578" s="321"/>
      <c r="AE578" s="325"/>
      <c r="AF578" s="323"/>
      <c r="AG578" s="321"/>
      <c r="AH578" s="321"/>
      <c r="AI578" s="321"/>
      <c r="AJ578" s="321"/>
      <c r="AK578" s="321"/>
      <c r="AL578" s="321"/>
      <c r="AM578" s="148"/>
    </row>
    <row r="579" spans="2:39" ht="15" customHeight="1" x14ac:dyDescent="0.25">
      <c r="B579" s="321"/>
      <c r="C579" s="322"/>
      <c r="D579" s="323"/>
      <c r="E579" s="321"/>
      <c r="F579" s="321"/>
      <c r="G579" s="321"/>
      <c r="H579" s="321"/>
      <c r="I579" s="321"/>
      <c r="J579" s="321"/>
      <c r="K579" s="321"/>
      <c r="L579" s="321"/>
      <c r="M579" s="321"/>
      <c r="N579" s="323"/>
      <c r="O579" s="321"/>
      <c r="P579" s="321"/>
      <c r="Q579" s="321"/>
      <c r="R579" s="321"/>
      <c r="S579" s="321"/>
      <c r="T579" s="321"/>
      <c r="U579" s="322"/>
      <c r="V579" s="321"/>
      <c r="W579" s="321"/>
      <c r="X579" s="321"/>
      <c r="Y579" s="321"/>
      <c r="Z579" s="321"/>
      <c r="AA579" s="321"/>
      <c r="AB579" s="324"/>
      <c r="AC579" s="324"/>
      <c r="AD579" s="321"/>
      <c r="AE579" s="325"/>
      <c r="AF579" s="323"/>
      <c r="AG579" s="321"/>
      <c r="AH579" s="321"/>
      <c r="AI579" s="321"/>
      <c r="AJ579" s="321"/>
      <c r="AK579" s="321"/>
      <c r="AL579" s="321"/>
      <c r="AM579" s="148"/>
    </row>
    <row r="580" spans="2:39" ht="15" customHeight="1" x14ac:dyDescent="0.25">
      <c r="B580" s="321"/>
      <c r="C580" s="322"/>
      <c r="D580" s="323"/>
      <c r="E580" s="321"/>
      <c r="F580" s="321"/>
      <c r="G580" s="321"/>
      <c r="H580" s="321"/>
      <c r="I580" s="321"/>
      <c r="J580" s="321"/>
      <c r="K580" s="321"/>
      <c r="L580" s="321"/>
      <c r="M580" s="321"/>
      <c r="N580" s="323"/>
      <c r="O580" s="321"/>
      <c r="P580" s="321"/>
      <c r="Q580" s="321"/>
      <c r="R580" s="321"/>
      <c r="S580" s="321"/>
      <c r="T580" s="321"/>
      <c r="U580" s="322"/>
      <c r="V580" s="321"/>
      <c r="W580" s="321"/>
      <c r="X580" s="321"/>
      <c r="Y580" s="321"/>
      <c r="Z580" s="321"/>
      <c r="AA580" s="321"/>
      <c r="AB580" s="324"/>
      <c r="AC580" s="324"/>
      <c r="AD580" s="321"/>
      <c r="AE580" s="325"/>
      <c r="AF580" s="323"/>
      <c r="AG580" s="321"/>
      <c r="AH580" s="321"/>
      <c r="AI580" s="321"/>
      <c r="AJ580" s="321"/>
      <c r="AK580" s="321"/>
      <c r="AL580" s="321"/>
      <c r="AM580" s="148"/>
    </row>
    <row r="581" spans="2:39" ht="15" customHeight="1" x14ac:dyDescent="0.25">
      <c r="B581" s="321"/>
      <c r="C581" s="322"/>
      <c r="D581" s="323"/>
      <c r="E581" s="321"/>
      <c r="F581" s="321"/>
      <c r="G581" s="321"/>
      <c r="H581" s="321"/>
      <c r="I581" s="321"/>
      <c r="J581" s="321"/>
      <c r="K581" s="321"/>
      <c r="L581" s="321"/>
      <c r="M581" s="321"/>
      <c r="N581" s="323"/>
      <c r="O581" s="321"/>
      <c r="P581" s="321"/>
      <c r="Q581" s="321"/>
      <c r="R581" s="321"/>
      <c r="S581" s="321"/>
      <c r="T581" s="321"/>
      <c r="U581" s="322"/>
      <c r="V581" s="321"/>
      <c r="W581" s="321"/>
      <c r="X581" s="321"/>
      <c r="Y581" s="321"/>
      <c r="Z581" s="321"/>
      <c r="AA581" s="321"/>
      <c r="AB581" s="324"/>
      <c r="AC581" s="324"/>
      <c r="AD581" s="321"/>
      <c r="AE581" s="325"/>
      <c r="AF581" s="323"/>
      <c r="AG581" s="321"/>
      <c r="AH581" s="321"/>
      <c r="AI581" s="321"/>
      <c r="AJ581" s="321"/>
      <c r="AK581" s="321"/>
      <c r="AL581" s="321"/>
      <c r="AM581" s="148"/>
    </row>
    <row r="582" spans="2:39" ht="15" customHeight="1" x14ac:dyDescent="0.25">
      <c r="B582" s="321"/>
      <c r="C582" s="322"/>
      <c r="D582" s="323"/>
      <c r="E582" s="321"/>
      <c r="F582" s="321"/>
      <c r="G582" s="321"/>
      <c r="H582" s="321"/>
      <c r="I582" s="321"/>
      <c r="J582" s="321"/>
      <c r="K582" s="321"/>
      <c r="L582" s="321"/>
      <c r="M582" s="321"/>
      <c r="N582" s="323"/>
      <c r="O582" s="321"/>
      <c r="P582" s="321"/>
      <c r="Q582" s="321"/>
      <c r="R582" s="321"/>
      <c r="S582" s="321"/>
      <c r="T582" s="321"/>
      <c r="U582" s="322"/>
      <c r="V582" s="321"/>
      <c r="W582" s="321"/>
      <c r="X582" s="321"/>
      <c r="Y582" s="321"/>
      <c r="Z582" s="321"/>
      <c r="AA582" s="321"/>
      <c r="AB582" s="324"/>
      <c r="AC582" s="324"/>
      <c r="AD582" s="321"/>
      <c r="AE582" s="325"/>
      <c r="AF582" s="323"/>
      <c r="AG582" s="321"/>
      <c r="AH582" s="321"/>
      <c r="AI582" s="321"/>
      <c r="AJ582" s="321"/>
      <c r="AK582" s="321"/>
      <c r="AL582" s="321"/>
      <c r="AM582" s="148"/>
    </row>
    <row r="583" spans="2:39" ht="15" customHeight="1" x14ac:dyDescent="0.25">
      <c r="B583" s="321"/>
      <c r="C583" s="322"/>
      <c r="D583" s="323"/>
      <c r="E583" s="321"/>
      <c r="F583" s="321"/>
      <c r="G583" s="321"/>
      <c r="H583" s="321"/>
      <c r="I583" s="321"/>
      <c r="J583" s="321"/>
      <c r="K583" s="321"/>
      <c r="L583" s="321"/>
      <c r="M583" s="321"/>
      <c r="N583" s="323"/>
      <c r="O583" s="321"/>
      <c r="P583" s="321"/>
      <c r="Q583" s="321"/>
      <c r="R583" s="321"/>
      <c r="S583" s="321"/>
      <c r="T583" s="321"/>
      <c r="U583" s="322"/>
      <c r="V583" s="321"/>
      <c r="W583" s="321"/>
      <c r="X583" s="321"/>
      <c r="Y583" s="321"/>
      <c r="Z583" s="321"/>
      <c r="AA583" s="321"/>
      <c r="AB583" s="324"/>
      <c r="AC583" s="324"/>
      <c r="AD583" s="321"/>
      <c r="AE583" s="325"/>
      <c r="AF583" s="323"/>
      <c r="AG583" s="321"/>
      <c r="AH583" s="321"/>
      <c r="AI583" s="321"/>
      <c r="AJ583" s="321"/>
      <c r="AK583" s="321"/>
      <c r="AL583" s="321"/>
      <c r="AM583" s="148"/>
    </row>
    <row r="584" spans="2:39" ht="15" customHeight="1" x14ac:dyDescent="0.25">
      <c r="B584" s="321"/>
      <c r="C584" s="322"/>
      <c r="D584" s="323"/>
      <c r="E584" s="321"/>
      <c r="F584" s="321"/>
      <c r="G584" s="321"/>
      <c r="H584" s="321"/>
      <c r="I584" s="321"/>
      <c r="J584" s="321"/>
      <c r="K584" s="321"/>
      <c r="L584" s="321"/>
      <c r="M584" s="321"/>
      <c r="N584" s="323"/>
      <c r="O584" s="321"/>
      <c r="P584" s="321"/>
      <c r="Q584" s="321"/>
      <c r="R584" s="321"/>
      <c r="S584" s="321"/>
      <c r="T584" s="321"/>
      <c r="U584" s="322"/>
      <c r="V584" s="321"/>
      <c r="W584" s="321"/>
      <c r="X584" s="321"/>
      <c r="Y584" s="321"/>
      <c r="Z584" s="321"/>
      <c r="AA584" s="321"/>
      <c r="AB584" s="324"/>
      <c r="AC584" s="324"/>
      <c r="AD584" s="321"/>
      <c r="AE584" s="325"/>
      <c r="AF584" s="323"/>
      <c r="AG584" s="321"/>
      <c r="AH584" s="321"/>
      <c r="AI584" s="321"/>
      <c r="AJ584" s="321"/>
      <c r="AK584" s="321"/>
      <c r="AL584" s="321"/>
      <c r="AM584" s="148"/>
    </row>
    <row r="585" spans="2:39" ht="15" customHeight="1" x14ac:dyDescent="0.25">
      <c r="B585" s="321"/>
      <c r="C585" s="322"/>
      <c r="D585" s="323"/>
      <c r="E585" s="321"/>
      <c r="F585" s="321"/>
      <c r="G585" s="321"/>
      <c r="H585" s="321"/>
      <c r="I585" s="321"/>
      <c r="J585" s="321"/>
      <c r="K585" s="321"/>
      <c r="L585" s="321"/>
      <c r="M585" s="321"/>
      <c r="N585" s="323"/>
      <c r="O585" s="321"/>
      <c r="P585" s="321"/>
      <c r="Q585" s="321"/>
      <c r="R585" s="321"/>
      <c r="S585" s="321"/>
      <c r="T585" s="321"/>
      <c r="U585" s="322"/>
      <c r="V585" s="321"/>
      <c r="W585" s="321"/>
      <c r="X585" s="321"/>
      <c r="Y585" s="321"/>
      <c r="Z585" s="321"/>
      <c r="AA585" s="321"/>
      <c r="AB585" s="324"/>
      <c r="AC585" s="324"/>
      <c r="AD585" s="321"/>
      <c r="AE585" s="325"/>
      <c r="AF585" s="323"/>
      <c r="AG585" s="321"/>
      <c r="AH585" s="321"/>
      <c r="AI585" s="321"/>
      <c r="AJ585" s="321"/>
      <c r="AK585" s="321"/>
      <c r="AL585" s="321"/>
      <c r="AM585" s="148"/>
    </row>
    <row r="586" spans="2:39" ht="15" customHeight="1" x14ac:dyDescent="0.25">
      <c r="B586" s="321"/>
      <c r="C586" s="322"/>
      <c r="D586" s="323"/>
      <c r="E586" s="321"/>
      <c r="F586" s="321"/>
      <c r="G586" s="321"/>
      <c r="H586" s="321"/>
      <c r="I586" s="321"/>
      <c r="J586" s="321"/>
      <c r="K586" s="321"/>
      <c r="L586" s="321"/>
      <c r="M586" s="321"/>
      <c r="N586" s="323"/>
      <c r="O586" s="321"/>
      <c r="P586" s="321"/>
      <c r="Q586" s="321"/>
      <c r="R586" s="321"/>
      <c r="S586" s="321"/>
      <c r="T586" s="321"/>
      <c r="U586" s="322"/>
      <c r="V586" s="321"/>
      <c r="W586" s="321"/>
      <c r="X586" s="321"/>
      <c r="Y586" s="321"/>
      <c r="Z586" s="321"/>
      <c r="AA586" s="321"/>
      <c r="AB586" s="324"/>
      <c r="AC586" s="324"/>
      <c r="AD586" s="321"/>
      <c r="AE586" s="325"/>
      <c r="AF586" s="323"/>
      <c r="AG586" s="321"/>
      <c r="AH586" s="321"/>
      <c r="AI586" s="321"/>
      <c r="AJ586" s="321"/>
      <c r="AK586" s="321"/>
      <c r="AL586" s="321"/>
      <c r="AM586" s="148"/>
    </row>
    <row r="587" spans="2:39" ht="15" customHeight="1" x14ac:dyDescent="0.25">
      <c r="B587" s="321"/>
      <c r="C587" s="322"/>
      <c r="D587" s="323"/>
      <c r="E587" s="321"/>
      <c r="F587" s="321"/>
      <c r="G587" s="321"/>
      <c r="H587" s="321"/>
      <c r="I587" s="321"/>
      <c r="J587" s="321"/>
      <c r="K587" s="321"/>
      <c r="L587" s="321"/>
      <c r="M587" s="321"/>
      <c r="N587" s="323"/>
      <c r="O587" s="321"/>
      <c r="P587" s="321"/>
      <c r="Q587" s="321"/>
      <c r="R587" s="321"/>
      <c r="S587" s="321"/>
      <c r="T587" s="321"/>
      <c r="U587" s="322"/>
      <c r="V587" s="321"/>
      <c r="W587" s="321"/>
      <c r="X587" s="321"/>
      <c r="Y587" s="321"/>
      <c r="Z587" s="321"/>
      <c r="AA587" s="321"/>
      <c r="AB587" s="324"/>
      <c r="AC587" s="324"/>
      <c r="AD587" s="321"/>
      <c r="AE587" s="325"/>
      <c r="AF587" s="323"/>
      <c r="AG587" s="321"/>
      <c r="AH587" s="321"/>
      <c r="AI587" s="321"/>
      <c r="AJ587" s="321"/>
      <c r="AK587" s="321"/>
      <c r="AL587" s="321"/>
      <c r="AM587" s="148"/>
    </row>
    <row r="588" spans="2:39" ht="15" customHeight="1" x14ac:dyDescent="0.25">
      <c r="B588" s="321"/>
      <c r="C588" s="322"/>
      <c r="D588" s="323"/>
      <c r="E588" s="321"/>
      <c r="F588" s="321"/>
      <c r="G588" s="321"/>
      <c r="H588" s="321"/>
      <c r="I588" s="321"/>
      <c r="J588" s="321"/>
      <c r="K588" s="321"/>
      <c r="L588" s="321"/>
      <c r="M588" s="321"/>
      <c r="N588" s="323"/>
      <c r="O588" s="321"/>
      <c r="P588" s="321"/>
      <c r="Q588" s="321"/>
      <c r="R588" s="321"/>
      <c r="S588" s="321"/>
      <c r="T588" s="321"/>
      <c r="U588" s="322"/>
      <c r="V588" s="321"/>
      <c r="W588" s="321"/>
      <c r="X588" s="321"/>
      <c r="Y588" s="321"/>
      <c r="Z588" s="321"/>
      <c r="AA588" s="321"/>
      <c r="AB588" s="324"/>
      <c r="AC588" s="324"/>
      <c r="AD588" s="321"/>
      <c r="AE588" s="325"/>
      <c r="AF588" s="323"/>
      <c r="AG588" s="321"/>
      <c r="AH588" s="321"/>
      <c r="AI588" s="321"/>
      <c r="AJ588" s="321"/>
      <c r="AK588" s="321"/>
      <c r="AL588" s="321"/>
      <c r="AM588" s="148"/>
    </row>
    <row r="589" spans="2:39" ht="15" customHeight="1" x14ac:dyDescent="0.25">
      <c r="B589" s="321"/>
      <c r="C589" s="322"/>
      <c r="D589" s="323"/>
      <c r="E589" s="321"/>
      <c r="F589" s="321"/>
      <c r="G589" s="321"/>
      <c r="H589" s="321"/>
      <c r="I589" s="321"/>
      <c r="J589" s="321"/>
      <c r="K589" s="321"/>
      <c r="L589" s="321"/>
      <c r="M589" s="321"/>
      <c r="N589" s="323"/>
      <c r="O589" s="321"/>
      <c r="P589" s="321"/>
      <c r="Q589" s="321"/>
      <c r="R589" s="321"/>
      <c r="S589" s="321"/>
      <c r="T589" s="321"/>
      <c r="U589" s="322"/>
      <c r="V589" s="321"/>
      <c r="W589" s="321"/>
      <c r="X589" s="321"/>
      <c r="Y589" s="321"/>
      <c r="Z589" s="321"/>
      <c r="AA589" s="321"/>
      <c r="AB589" s="324"/>
      <c r="AC589" s="324"/>
      <c r="AD589" s="321"/>
      <c r="AE589" s="325"/>
      <c r="AF589" s="323"/>
      <c r="AG589" s="321"/>
      <c r="AH589" s="321"/>
      <c r="AI589" s="321"/>
      <c r="AJ589" s="321"/>
      <c r="AK589" s="321"/>
      <c r="AL589" s="321"/>
      <c r="AM589" s="148"/>
    </row>
    <row r="590" spans="2:39" ht="15" customHeight="1" x14ac:dyDescent="0.25">
      <c r="B590" s="321"/>
      <c r="C590" s="322"/>
      <c r="D590" s="323"/>
      <c r="E590" s="321"/>
      <c r="F590" s="321"/>
      <c r="G590" s="321"/>
      <c r="H590" s="321"/>
      <c r="I590" s="321"/>
      <c r="J590" s="321"/>
      <c r="K590" s="321"/>
      <c r="L590" s="321"/>
      <c r="M590" s="321"/>
      <c r="N590" s="323"/>
      <c r="O590" s="321"/>
      <c r="P590" s="321"/>
      <c r="Q590" s="321"/>
      <c r="R590" s="321"/>
      <c r="S590" s="321"/>
      <c r="T590" s="321"/>
      <c r="U590" s="322"/>
      <c r="V590" s="321"/>
      <c r="W590" s="321"/>
      <c r="X590" s="321"/>
      <c r="Y590" s="321"/>
      <c r="Z590" s="321"/>
      <c r="AA590" s="321"/>
      <c r="AB590" s="324"/>
      <c r="AC590" s="324"/>
      <c r="AD590" s="321"/>
      <c r="AE590" s="325"/>
      <c r="AF590" s="323"/>
      <c r="AG590" s="321"/>
      <c r="AH590" s="321"/>
      <c r="AI590" s="321"/>
      <c r="AJ590" s="321"/>
      <c r="AK590" s="321"/>
      <c r="AL590" s="321"/>
      <c r="AM590" s="148"/>
    </row>
    <row r="591" spans="2:39" ht="15" customHeight="1" x14ac:dyDescent="0.25">
      <c r="B591" s="321"/>
      <c r="C591" s="322"/>
      <c r="D591" s="323"/>
      <c r="E591" s="321"/>
      <c r="F591" s="321"/>
      <c r="G591" s="321"/>
      <c r="H591" s="321"/>
      <c r="I591" s="321"/>
      <c r="J591" s="321"/>
      <c r="K591" s="321"/>
      <c r="L591" s="321"/>
      <c r="M591" s="321"/>
      <c r="N591" s="323"/>
      <c r="O591" s="321"/>
      <c r="P591" s="321"/>
      <c r="Q591" s="321"/>
      <c r="R591" s="321"/>
      <c r="S591" s="321"/>
      <c r="T591" s="321"/>
      <c r="U591" s="322"/>
      <c r="V591" s="321"/>
      <c r="W591" s="321"/>
      <c r="X591" s="321"/>
      <c r="Y591" s="321"/>
      <c r="Z591" s="321"/>
      <c r="AA591" s="321"/>
      <c r="AB591" s="324"/>
      <c r="AC591" s="324"/>
      <c r="AD591" s="321"/>
      <c r="AE591" s="325"/>
      <c r="AF591" s="323"/>
      <c r="AG591" s="321"/>
      <c r="AH591" s="321"/>
      <c r="AI591" s="321"/>
      <c r="AJ591" s="321"/>
      <c r="AK591" s="321"/>
      <c r="AL591" s="321"/>
      <c r="AM591" s="148"/>
    </row>
    <row r="592" spans="2:39" ht="15" customHeight="1" x14ac:dyDescent="0.25">
      <c r="B592" s="321"/>
      <c r="C592" s="322"/>
      <c r="D592" s="323"/>
      <c r="E592" s="321"/>
      <c r="F592" s="321"/>
      <c r="G592" s="321"/>
      <c r="H592" s="321"/>
      <c r="I592" s="321"/>
      <c r="J592" s="321"/>
      <c r="K592" s="321"/>
      <c r="L592" s="321"/>
      <c r="M592" s="321"/>
      <c r="N592" s="323"/>
      <c r="O592" s="321"/>
      <c r="P592" s="321"/>
      <c r="Q592" s="321"/>
      <c r="R592" s="321"/>
      <c r="S592" s="321"/>
      <c r="T592" s="321"/>
      <c r="U592" s="322"/>
      <c r="V592" s="321"/>
      <c r="W592" s="321"/>
      <c r="X592" s="321"/>
      <c r="Y592" s="321"/>
      <c r="Z592" s="321"/>
      <c r="AA592" s="321"/>
      <c r="AB592" s="324"/>
      <c r="AC592" s="324"/>
      <c r="AD592" s="321"/>
      <c r="AE592" s="325"/>
      <c r="AF592" s="323"/>
      <c r="AG592" s="321"/>
      <c r="AH592" s="321"/>
      <c r="AI592" s="321"/>
      <c r="AJ592" s="321"/>
      <c r="AK592" s="321"/>
      <c r="AL592" s="321"/>
      <c r="AM592" s="148"/>
    </row>
    <row r="593" spans="2:39" ht="15" customHeight="1" x14ac:dyDescent="0.25">
      <c r="B593" s="321"/>
      <c r="C593" s="322"/>
      <c r="D593" s="323"/>
      <c r="E593" s="321"/>
      <c r="F593" s="321"/>
      <c r="G593" s="321"/>
      <c r="H593" s="321"/>
      <c r="I593" s="321"/>
      <c r="J593" s="321"/>
      <c r="K593" s="321"/>
      <c r="L593" s="321"/>
      <c r="M593" s="321"/>
      <c r="N593" s="323"/>
      <c r="O593" s="321"/>
      <c r="P593" s="321"/>
      <c r="Q593" s="321"/>
      <c r="R593" s="321"/>
      <c r="S593" s="321"/>
      <c r="T593" s="321"/>
      <c r="U593" s="322"/>
      <c r="V593" s="321"/>
      <c r="W593" s="321"/>
      <c r="X593" s="321"/>
      <c r="Y593" s="321"/>
      <c r="Z593" s="321"/>
      <c r="AA593" s="321"/>
      <c r="AB593" s="324"/>
      <c r="AC593" s="324"/>
      <c r="AD593" s="321"/>
      <c r="AE593" s="325"/>
      <c r="AF593" s="323"/>
      <c r="AG593" s="321"/>
      <c r="AH593" s="321"/>
      <c r="AI593" s="321"/>
      <c r="AJ593" s="321"/>
      <c r="AK593" s="321"/>
      <c r="AL593" s="321"/>
      <c r="AM593" s="148"/>
    </row>
    <row r="594" spans="2:39" ht="15" customHeight="1" x14ac:dyDescent="0.25">
      <c r="B594" s="321"/>
      <c r="C594" s="322"/>
      <c r="D594" s="323"/>
      <c r="E594" s="321"/>
      <c r="F594" s="321"/>
      <c r="G594" s="321"/>
      <c r="H594" s="321"/>
      <c r="I594" s="321"/>
      <c r="J594" s="321"/>
      <c r="K594" s="321"/>
      <c r="L594" s="321"/>
      <c r="M594" s="321"/>
      <c r="N594" s="323"/>
      <c r="O594" s="321"/>
      <c r="P594" s="321"/>
      <c r="Q594" s="321"/>
      <c r="R594" s="321"/>
      <c r="S594" s="321"/>
      <c r="T594" s="321"/>
      <c r="U594" s="322"/>
      <c r="V594" s="321"/>
      <c r="W594" s="321"/>
      <c r="X594" s="321"/>
      <c r="Y594" s="321"/>
      <c r="Z594" s="321"/>
      <c r="AA594" s="321"/>
      <c r="AB594" s="324"/>
      <c r="AC594" s="324"/>
      <c r="AD594" s="321"/>
      <c r="AE594" s="325"/>
      <c r="AF594" s="323"/>
      <c r="AG594" s="321"/>
      <c r="AH594" s="321"/>
      <c r="AI594" s="321"/>
      <c r="AJ594" s="321"/>
      <c r="AK594" s="321"/>
      <c r="AL594" s="321"/>
      <c r="AM594" s="148"/>
    </row>
    <row r="595" spans="2:39" ht="15" customHeight="1" x14ac:dyDescent="0.25">
      <c r="B595" s="321"/>
      <c r="C595" s="322"/>
      <c r="D595" s="323"/>
      <c r="E595" s="321"/>
      <c r="F595" s="321"/>
      <c r="G595" s="321"/>
      <c r="H595" s="321"/>
      <c r="I595" s="321"/>
      <c r="J595" s="321"/>
      <c r="K595" s="321"/>
      <c r="L595" s="321"/>
      <c r="M595" s="321"/>
      <c r="N595" s="323"/>
      <c r="O595" s="321"/>
      <c r="P595" s="321"/>
      <c r="Q595" s="321"/>
      <c r="R595" s="321"/>
      <c r="S595" s="321"/>
      <c r="T595" s="321"/>
      <c r="U595" s="322"/>
      <c r="V595" s="321"/>
      <c r="W595" s="321"/>
      <c r="X595" s="321"/>
      <c r="Y595" s="321"/>
      <c r="Z595" s="321"/>
      <c r="AA595" s="321"/>
      <c r="AB595" s="324"/>
      <c r="AC595" s="324"/>
      <c r="AD595" s="321"/>
      <c r="AE595" s="325"/>
      <c r="AF595" s="323"/>
      <c r="AG595" s="321"/>
      <c r="AH595" s="321"/>
      <c r="AI595" s="321"/>
      <c r="AJ595" s="321"/>
      <c r="AK595" s="321"/>
      <c r="AL595" s="321"/>
      <c r="AM595" s="148"/>
    </row>
    <row r="596" spans="2:39" ht="15" customHeight="1" x14ac:dyDescent="0.25">
      <c r="B596" s="321"/>
      <c r="C596" s="322"/>
      <c r="D596" s="323"/>
      <c r="E596" s="321"/>
      <c r="F596" s="321"/>
      <c r="G596" s="321"/>
      <c r="H596" s="321"/>
      <c r="I596" s="321"/>
      <c r="J596" s="321"/>
      <c r="K596" s="321"/>
      <c r="L596" s="321"/>
      <c r="M596" s="321"/>
      <c r="N596" s="323"/>
      <c r="O596" s="321"/>
      <c r="P596" s="321"/>
      <c r="Q596" s="321"/>
      <c r="R596" s="321"/>
      <c r="S596" s="321"/>
      <c r="T596" s="321"/>
      <c r="U596" s="322"/>
      <c r="V596" s="321"/>
      <c r="W596" s="321"/>
      <c r="X596" s="321"/>
      <c r="Y596" s="321"/>
      <c r="Z596" s="321"/>
      <c r="AA596" s="321"/>
      <c r="AB596" s="324"/>
      <c r="AC596" s="324"/>
      <c r="AD596" s="321"/>
      <c r="AE596" s="325"/>
      <c r="AF596" s="323"/>
      <c r="AG596" s="321"/>
      <c r="AH596" s="321"/>
      <c r="AI596" s="321"/>
      <c r="AJ596" s="321"/>
      <c r="AK596" s="321"/>
      <c r="AL596" s="321"/>
      <c r="AM596" s="148"/>
    </row>
    <row r="597" spans="2:39" ht="15" customHeight="1" x14ac:dyDescent="0.25">
      <c r="B597" s="321"/>
      <c r="C597" s="322"/>
      <c r="D597" s="323"/>
      <c r="E597" s="321"/>
      <c r="F597" s="321"/>
      <c r="G597" s="321"/>
      <c r="H597" s="321"/>
      <c r="I597" s="321"/>
      <c r="J597" s="321"/>
      <c r="K597" s="321"/>
      <c r="L597" s="321"/>
      <c r="M597" s="321"/>
      <c r="N597" s="323"/>
      <c r="O597" s="321"/>
      <c r="P597" s="321"/>
      <c r="Q597" s="321"/>
      <c r="R597" s="321"/>
      <c r="S597" s="321"/>
      <c r="T597" s="321"/>
      <c r="U597" s="322"/>
      <c r="V597" s="321"/>
      <c r="W597" s="321"/>
      <c r="X597" s="321"/>
      <c r="Y597" s="321"/>
      <c r="Z597" s="321"/>
      <c r="AA597" s="321"/>
      <c r="AB597" s="324"/>
      <c r="AC597" s="324"/>
      <c r="AD597" s="321"/>
      <c r="AE597" s="325"/>
      <c r="AF597" s="323"/>
      <c r="AG597" s="321"/>
      <c r="AH597" s="321"/>
      <c r="AI597" s="321"/>
      <c r="AJ597" s="321"/>
      <c r="AK597" s="321"/>
      <c r="AL597" s="321"/>
      <c r="AM597" s="148"/>
    </row>
    <row r="598" spans="2:39" ht="15" customHeight="1" x14ac:dyDescent="0.25">
      <c r="B598" s="321"/>
      <c r="C598" s="322"/>
      <c r="D598" s="323"/>
      <c r="E598" s="321"/>
      <c r="F598" s="321"/>
      <c r="G598" s="321"/>
      <c r="H598" s="321"/>
      <c r="I598" s="321"/>
      <c r="J598" s="321"/>
      <c r="K598" s="321"/>
      <c r="L598" s="321"/>
      <c r="M598" s="321"/>
      <c r="N598" s="323"/>
      <c r="O598" s="321"/>
      <c r="P598" s="321"/>
      <c r="Q598" s="321"/>
      <c r="R598" s="321"/>
      <c r="S598" s="321"/>
      <c r="T598" s="321"/>
      <c r="U598" s="322"/>
      <c r="V598" s="321"/>
      <c r="W598" s="321"/>
      <c r="X598" s="321"/>
      <c r="Y598" s="321"/>
      <c r="Z598" s="321"/>
      <c r="AA598" s="321"/>
      <c r="AB598" s="324"/>
      <c r="AC598" s="324"/>
      <c r="AD598" s="321"/>
      <c r="AE598" s="325"/>
      <c r="AF598" s="323"/>
      <c r="AG598" s="321"/>
      <c r="AH598" s="321"/>
      <c r="AI598" s="321"/>
      <c r="AJ598" s="321"/>
      <c r="AK598" s="321"/>
      <c r="AL598" s="321"/>
      <c r="AM598" s="148"/>
    </row>
    <row r="599" spans="2:39" ht="15" customHeight="1" x14ac:dyDescent="0.25">
      <c r="B599" s="321"/>
      <c r="C599" s="322"/>
      <c r="D599" s="323"/>
      <c r="E599" s="321"/>
      <c r="F599" s="321"/>
      <c r="G599" s="321"/>
      <c r="H599" s="321"/>
      <c r="I599" s="321"/>
      <c r="J599" s="321"/>
      <c r="K599" s="321"/>
      <c r="L599" s="321"/>
      <c r="M599" s="321"/>
      <c r="N599" s="323"/>
      <c r="O599" s="321"/>
      <c r="P599" s="321"/>
      <c r="Q599" s="321"/>
      <c r="R599" s="321"/>
      <c r="S599" s="321"/>
      <c r="T599" s="321"/>
      <c r="U599" s="322"/>
      <c r="V599" s="321"/>
      <c r="W599" s="321"/>
      <c r="X599" s="321"/>
      <c r="Y599" s="321"/>
      <c r="Z599" s="321"/>
      <c r="AA599" s="321"/>
      <c r="AB599" s="324"/>
      <c r="AC599" s="324"/>
      <c r="AD599" s="321"/>
      <c r="AE599" s="325"/>
      <c r="AF599" s="323"/>
      <c r="AG599" s="321"/>
      <c r="AH599" s="321"/>
      <c r="AI599" s="321"/>
      <c r="AJ599" s="321"/>
      <c r="AK599" s="321"/>
      <c r="AL599" s="321"/>
      <c r="AM599" s="148"/>
    </row>
    <row r="600" spans="2:39" ht="15" customHeight="1" x14ac:dyDescent="0.25">
      <c r="B600" s="321"/>
      <c r="C600" s="322"/>
      <c r="D600" s="323"/>
      <c r="E600" s="321"/>
      <c r="F600" s="321"/>
      <c r="G600" s="321"/>
      <c r="H600" s="321"/>
      <c r="I600" s="321"/>
      <c r="J600" s="321"/>
      <c r="K600" s="321"/>
      <c r="L600" s="321"/>
      <c r="M600" s="321"/>
      <c r="N600" s="323"/>
      <c r="O600" s="321"/>
      <c r="P600" s="321"/>
      <c r="Q600" s="321"/>
      <c r="R600" s="321"/>
      <c r="S600" s="321"/>
      <c r="T600" s="321"/>
      <c r="U600" s="322"/>
      <c r="V600" s="321"/>
      <c r="W600" s="321"/>
      <c r="X600" s="321"/>
      <c r="Y600" s="321"/>
      <c r="Z600" s="321"/>
      <c r="AA600" s="321"/>
      <c r="AB600" s="324"/>
      <c r="AC600" s="324"/>
      <c r="AD600" s="321"/>
      <c r="AE600" s="325"/>
      <c r="AF600" s="323"/>
      <c r="AG600" s="321"/>
      <c r="AH600" s="321"/>
      <c r="AI600" s="321"/>
      <c r="AJ600" s="321"/>
      <c r="AK600" s="321"/>
      <c r="AL600" s="321"/>
      <c r="AM600" s="148"/>
    </row>
    <row r="601" spans="2:39" ht="15" customHeight="1" x14ac:dyDescent="0.25">
      <c r="B601" s="321"/>
      <c r="C601" s="322"/>
      <c r="D601" s="323"/>
      <c r="E601" s="321"/>
      <c r="F601" s="321"/>
      <c r="G601" s="321"/>
      <c r="H601" s="321"/>
      <c r="I601" s="321"/>
      <c r="J601" s="321"/>
      <c r="K601" s="321"/>
      <c r="L601" s="321"/>
      <c r="M601" s="321"/>
      <c r="N601" s="323"/>
      <c r="O601" s="321"/>
      <c r="P601" s="321"/>
      <c r="Q601" s="321"/>
      <c r="R601" s="321"/>
      <c r="S601" s="321"/>
      <c r="T601" s="321"/>
      <c r="U601" s="322"/>
      <c r="V601" s="321"/>
      <c r="W601" s="321"/>
      <c r="X601" s="321"/>
      <c r="Y601" s="321"/>
      <c r="Z601" s="321"/>
      <c r="AA601" s="321"/>
      <c r="AB601" s="324"/>
      <c r="AC601" s="324"/>
      <c r="AD601" s="321"/>
      <c r="AE601" s="325"/>
      <c r="AF601" s="323"/>
      <c r="AG601" s="321"/>
      <c r="AH601" s="321"/>
      <c r="AI601" s="321"/>
      <c r="AJ601" s="321"/>
      <c r="AK601" s="321"/>
      <c r="AL601" s="321"/>
      <c r="AM601" s="148"/>
    </row>
    <row r="602" spans="2:39" ht="15" customHeight="1" x14ac:dyDescent="0.25">
      <c r="B602" s="321"/>
      <c r="C602" s="322"/>
      <c r="D602" s="323"/>
      <c r="E602" s="321"/>
      <c r="F602" s="321"/>
      <c r="G602" s="321"/>
      <c r="H602" s="321"/>
      <c r="I602" s="321"/>
      <c r="J602" s="321"/>
      <c r="K602" s="321"/>
      <c r="L602" s="321"/>
      <c r="M602" s="321"/>
      <c r="N602" s="323"/>
      <c r="O602" s="321"/>
      <c r="P602" s="321"/>
      <c r="Q602" s="321"/>
      <c r="R602" s="321"/>
      <c r="S602" s="321"/>
      <c r="T602" s="321"/>
      <c r="U602" s="322"/>
      <c r="V602" s="321"/>
      <c r="W602" s="321"/>
      <c r="X602" s="321"/>
      <c r="Y602" s="321"/>
      <c r="Z602" s="321"/>
      <c r="AA602" s="321"/>
      <c r="AB602" s="324"/>
      <c r="AC602" s="324"/>
      <c r="AD602" s="321"/>
      <c r="AE602" s="325"/>
      <c r="AF602" s="323"/>
      <c r="AG602" s="321"/>
      <c r="AH602" s="321"/>
      <c r="AI602" s="321"/>
      <c r="AJ602" s="321"/>
      <c r="AK602" s="321"/>
      <c r="AL602" s="321"/>
      <c r="AM602" s="148"/>
    </row>
    <row r="603" spans="2:39" ht="15" customHeight="1" x14ac:dyDescent="0.25">
      <c r="B603" s="321"/>
      <c r="C603" s="322"/>
      <c r="D603" s="323"/>
      <c r="E603" s="321"/>
      <c r="F603" s="321"/>
      <c r="G603" s="321"/>
      <c r="H603" s="321"/>
      <c r="I603" s="321"/>
      <c r="J603" s="321"/>
      <c r="K603" s="321"/>
      <c r="L603" s="321"/>
      <c r="M603" s="321"/>
      <c r="N603" s="323"/>
      <c r="O603" s="321"/>
      <c r="P603" s="321"/>
      <c r="Q603" s="321"/>
      <c r="R603" s="321"/>
      <c r="S603" s="321"/>
      <c r="T603" s="321"/>
      <c r="U603" s="322"/>
      <c r="V603" s="321"/>
      <c r="W603" s="321"/>
      <c r="X603" s="321"/>
      <c r="Y603" s="321"/>
      <c r="Z603" s="321"/>
      <c r="AA603" s="321"/>
      <c r="AB603" s="324"/>
      <c r="AC603" s="324"/>
      <c r="AD603" s="321"/>
      <c r="AE603" s="325"/>
      <c r="AF603" s="323"/>
      <c r="AG603" s="321"/>
      <c r="AH603" s="321"/>
      <c r="AI603" s="321"/>
      <c r="AJ603" s="321"/>
      <c r="AK603" s="321"/>
      <c r="AL603" s="321"/>
      <c r="AM603" s="148"/>
    </row>
    <row r="604" spans="2:39" ht="15" customHeight="1" x14ac:dyDescent="0.25">
      <c r="B604" s="321"/>
      <c r="C604" s="322"/>
      <c r="D604" s="323"/>
      <c r="E604" s="321"/>
      <c r="F604" s="321"/>
      <c r="G604" s="321"/>
      <c r="H604" s="321"/>
      <c r="I604" s="321"/>
      <c r="J604" s="321"/>
      <c r="K604" s="321"/>
      <c r="L604" s="321"/>
      <c r="M604" s="321"/>
      <c r="N604" s="323"/>
      <c r="O604" s="321"/>
      <c r="P604" s="321"/>
      <c r="Q604" s="321"/>
      <c r="R604" s="321"/>
      <c r="S604" s="321"/>
      <c r="T604" s="321"/>
      <c r="U604" s="322"/>
      <c r="V604" s="321"/>
      <c r="W604" s="321"/>
      <c r="X604" s="321"/>
      <c r="Y604" s="321"/>
      <c r="Z604" s="321"/>
      <c r="AA604" s="321"/>
      <c r="AB604" s="324"/>
      <c r="AC604" s="324"/>
      <c r="AD604" s="321"/>
      <c r="AE604" s="325"/>
      <c r="AF604" s="323"/>
      <c r="AG604" s="321"/>
      <c r="AH604" s="321"/>
      <c r="AI604" s="321"/>
      <c r="AJ604" s="321"/>
      <c r="AK604" s="321"/>
      <c r="AL604" s="321"/>
      <c r="AM604" s="148"/>
    </row>
    <row r="605" spans="2:39" ht="15" customHeight="1" x14ac:dyDescent="0.25">
      <c r="B605" s="321"/>
      <c r="C605" s="322"/>
      <c r="D605" s="323"/>
      <c r="E605" s="321"/>
      <c r="F605" s="321"/>
      <c r="G605" s="321"/>
      <c r="H605" s="321"/>
      <c r="I605" s="321"/>
      <c r="J605" s="321"/>
      <c r="K605" s="321"/>
      <c r="L605" s="321"/>
      <c r="M605" s="321"/>
      <c r="N605" s="323"/>
      <c r="O605" s="321"/>
      <c r="P605" s="321"/>
      <c r="Q605" s="321"/>
      <c r="R605" s="321"/>
      <c r="S605" s="321"/>
      <c r="T605" s="321"/>
      <c r="U605" s="322"/>
      <c r="V605" s="321"/>
      <c r="W605" s="321"/>
      <c r="X605" s="321"/>
      <c r="Y605" s="321"/>
      <c r="Z605" s="321"/>
      <c r="AA605" s="321"/>
      <c r="AB605" s="324"/>
      <c r="AC605" s="324"/>
      <c r="AD605" s="321"/>
      <c r="AE605" s="325"/>
      <c r="AF605" s="323"/>
      <c r="AG605" s="321"/>
      <c r="AH605" s="321"/>
      <c r="AI605" s="321"/>
      <c r="AJ605" s="321"/>
      <c r="AK605" s="321"/>
      <c r="AL605" s="321"/>
      <c r="AM605" s="148"/>
    </row>
    <row r="606" spans="2:39" ht="15" customHeight="1" x14ac:dyDescent="0.25">
      <c r="B606" s="321"/>
      <c r="C606" s="322"/>
      <c r="D606" s="323"/>
      <c r="E606" s="321"/>
      <c r="F606" s="321"/>
      <c r="G606" s="321"/>
      <c r="H606" s="321"/>
      <c r="I606" s="321"/>
      <c r="J606" s="321"/>
      <c r="K606" s="321"/>
      <c r="L606" s="321"/>
      <c r="M606" s="321"/>
      <c r="N606" s="323"/>
      <c r="O606" s="321"/>
      <c r="P606" s="321"/>
      <c r="Q606" s="321"/>
      <c r="R606" s="321"/>
      <c r="S606" s="321"/>
      <c r="T606" s="321"/>
      <c r="U606" s="322"/>
      <c r="V606" s="321"/>
      <c r="W606" s="321"/>
      <c r="X606" s="321"/>
      <c r="Y606" s="321"/>
      <c r="Z606" s="321"/>
      <c r="AA606" s="321"/>
      <c r="AB606" s="324"/>
      <c r="AC606" s="324"/>
      <c r="AD606" s="321"/>
      <c r="AE606" s="325"/>
      <c r="AF606" s="323"/>
      <c r="AG606" s="321"/>
      <c r="AH606" s="321"/>
      <c r="AI606" s="321"/>
      <c r="AJ606" s="321"/>
      <c r="AK606" s="321"/>
      <c r="AL606" s="321"/>
      <c r="AM606" s="148"/>
    </row>
    <row r="607" spans="2:39" ht="15" customHeight="1" x14ac:dyDescent="0.25">
      <c r="B607" s="321"/>
      <c r="C607" s="322"/>
      <c r="D607" s="323"/>
      <c r="E607" s="321"/>
      <c r="F607" s="321"/>
      <c r="G607" s="321"/>
      <c r="H607" s="321"/>
      <c r="I607" s="321"/>
      <c r="J607" s="321"/>
      <c r="K607" s="321"/>
      <c r="L607" s="321"/>
      <c r="M607" s="321"/>
      <c r="N607" s="323"/>
      <c r="O607" s="321"/>
      <c r="P607" s="321"/>
      <c r="Q607" s="321"/>
      <c r="R607" s="321"/>
      <c r="S607" s="321"/>
      <c r="T607" s="321"/>
      <c r="U607" s="322"/>
      <c r="V607" s="321"/>
      <c r="W607" s="321"/>
      <c r="X607" s="321"/>
      <c r="Y607" s="321"/>
      <c r="Z607" s="321"/>
      <c r="AA607" s="321"/>
      <c r="AB607" s="324"/>
      <c r="AC607" s="324"/>
      <c r="AD607" s="321"/>
      <c r="AE607" s="325"/>
      <c r="AF607" s="323"/>
      <c r="AG607" s="321"/>
      <c r="AH607" s="321"/>
      <c r="AI607" s="321"/>
      <c r="AJ607" s="321"/>
      <c r="AK607" s="321"/>
      <c r="AL607" s="321"/>
      <c r="AM607" s="148"/>
    </row>
    <row r="608" spans="2:39" ht="15" customHeight="1" x14ac:dyDescent="0.25">
      <c r="B608" s="321"/>
      <c r="C608" s="322"/>
      <c r="D608" s="323"/>
      <c r="E608" s="321"/>
      <c r="F608" s="321"/>
      <c r="G608" s="321"/>
      <c r="H608" s="321"/>
      <c r="I608" s="321"/>
      <c r="J608" s="321"/>
      <c r="K608" s="321"/>
      <c r="L608" s="321"/>
      <c r="M608" s="321"/>
      <c r="N608" s="323"/>
      <c r="O608" s="321"/>
      <c r="P608" s="321"/>
      <c r="Q608" s="321"/>
      <c r="R608" s="321"/>
      <c r="S608" s="321"/>
      <c r="T608" s="321"/>
      <c r="U608" s="322"/>
      <c r="V608" s="321"/>
      <c r="W608" s="321"/>
      <c r="X608" s="321"/>
      <c r="Y608" s="321"/>
      <c r="Z608" s="321"/>
      <c r="AA608" s="321"/>
      <c r="AB608" s="324"/>
      <c r="AC608" s="324"/>
      <c r="AD608" s="321"/>
      <c r="AE608" s="325"/>
      <c r="AF608" s="323"/>
      <c r="AG608" s="321"/>
      <c r="AH608" s="321"/>
      <c r="AI608" s="321"/>
      <c r="AJ608" s="321"/>
      <c r="AK608" s="321"/>
      <c r="AL608" s="321"/>
      <c r="AM608" s="148"/>
    </row>
    <row r="609" spans="2:39" ht="15" customHeight="1" x14ac:dyDescent="0.25">
      <c r="B609" s="321"/>
      <c r="C609" s="322"/>
      <c r="D609" s="323"/>
      <c r="E609" s="321"/>
      <c r="F609" s="321"/>
      <c r="G609" s="321"/>
      <c r="H609" s="321"/>
      <c r="I609" s="321"/>
      <c r="J609" s="321"/>
      <c r="K609" s="321"/>
      <c r="L609" s="321"/>
      <c r="M609" s="321"/>
      <c r="N609" s="323"/>
      <c r="O609" s="321"/>
      <c r="P609" s="321"/>
      <c r="Q609" s="321"/>
      <c r="R609" s="321"/>
      <c r="S609" s="321"/>
      <c r="T609" s="321"/>
      <c r="U609" s="322"/>
      <c r="V609" s="321"/>
      <c r="W609" s="321"/>
      <c r="X609" s="321"/>
      <c r="Y609" s="321"/>
      <c r="Z609" s="321"/>
      <c r="AA609" s="321"/>
      <c r="AB609" s="324"/>
      <c r="AC609" s="324"/>
      <c r="AD609" s="321"/>
      <c r="AE609" s="325"/>
      <c r="AF609" s="323"/>
      <c r="AG609" s="321"/>
      <c r="AH609" s="321"/>
      <c r="AI609" s="321"/>
      <c r="AJ609" s="321"/>
      <c r="AK609" s="321"/>
      <c r="AL609" s="321"/>
      <c r="AM609" s="148"/>
    </row>
    <row r="610" spans="2:39" ht="15" customHeight="1" x14ac:dyDescent="0.25">
      <c r="B610" s="321"/>
      <c r="C610" s="322"/>
      <c r="D610" s="323"/>
      <c r="E610" s="321"/>
      <c r="F610" s="321"/>
      <c r="G610" s="321"/>
      <c r="H610" s="321"/>
      <c r="I610" s="321"/>
      <c r="J610" s="321"/>
      <c r="K610" s="321"/>
      <c r="L610" s="321"/>
      <c r="M610" s="321"/>
      <c r="N610" s="323"/>
      <c r="O610" s="321"/>
      <c r="P610" s="321"/>
      <c r="Q610" s="321"/>
      <c r="R610" s="321"/>
      <c r="S610" s="321"/>
      <c r="T610" s="321"/>
      <c r="U610" s="322"/>
      <c r="V610" s="321"/>
      <c r="W610" s="321"/>
      <c r="X610" s="321"/>
      <c r="Y610" s="321"/>
      <c r="Z610" s="321"/>
      <c r="AA610" s="321"/>
      <c r="AB610" s="324"/>
      <c r="AC610" s="324"/>
      <c r="AD610" s="321"/>
      <c r="AE610" s="325"/>
      <c r="AF610" s="323"/>
      <c r="AG610" s="321"/>
      <c r="AH610" s="321"/>
      <c r="AI610" s="321"/>
      <c r="AJ610" s="321"/>
      <c r="AK610" s="321"/>
      <c r="AL610" s="321"/>
      <c r="AM610" s="148"/>
    </row>
    <row r="611" spans="2:39" ht="15" customHeight="1" x14ac:dyDescent="0.25">
      <c r="B611" s="321"/>
      <c r="C611" s="322"/>
      <c r="D611" s="323"/>
      <c r="E611" s="321"/>
      <c r="F611" s="321"/>
      <c r="G611" s="321"/>
      <c r="H611" s="321"/>
      <c r="I611" s="321"/>
      <c r="J611" s="321"/>
      <c r="K611" s="321"/>
      <c r="L611" s="321"/>
      <c r="M611" s="321"/>
      <c r="N611" s="323"/>
      <c r="O611" s="321"/>
      <c r="P611" s="321"/>
      <c r="Q611" s="321"/>
      <c r="R611" s="321"/>
      <c r="S611" s="321"/>
      <c r="T611" s="321"/>
      <c r="U611" s="322"/>
      <c r="V611" s="321"/>
      <c r="W611" s="321"/>
      <c r="X611" s="321"/>
      <c r="Y611" s="321"/>
      <c r="Z611" s="321"/>
      <c r="AA611" s="321"/>
      <c r="AB611" s="324"/>
      <c r="AC611" s="324"/>
      <c r="AD611" s="321"/>
      <c r="AE611" s="325"/>
      <c r="AF611" s="323"/>
      <c r="AG611" s="321"/>
      <c r="AH611" s="321"/>
      <c r="AI611" s="321"/>
      <c r="AJ611" s="321"/>
      <c r="AK611" s="321"/>
      <c r="AL611" s="321"/>
      <c r="AM611" s="148"/>
    </row>
    <row r="612" spans="2:39" ht="15" customHeight="1" x14ac:dyDescent="0.25">
      <c r="B612" s="321"/>
      <c r="C612" s="322"/>
      <c r="D612" s="323"/>
      <c r="E612" s="321"/>
      <c r="F612" s="321"/>
      <c r="G612" s="321"/>
      <c r="H612" s="321"/>
      <c r="I612" s="321"/>
      <c r="J612" s="321"/>
      <c r="K612" s="321"/>
      <c r="L612" s="321"/>
      <c r="M612" s="321"/>
      <c r="N612" s="323"/>
      <c r="O612" s="321"/>
      <c r="P612" s="321"/>
      <c r="Q612" s="321"/>
      <c r="R612" s="321"/>
      <c r="S612" s="321"/>
      <c r="T612" s="321"/>
      <c r="U612" s="322"/>
      <c r="V612" s="321"/>
      <c r="W612" s="321"/>
      <c r="X612" s="321"/>
      <c r="Y612" s="321"/>
      <c r="Z612" s="321"/>
      <c r="AA612" s="321"/>
      <c r="AB612" s="324"/>
      <c r="AC612" s="324"/>
      <c r="AD612" s="321"/>
      <c r="AE612" s="325"/>
      <c r="AF612" s="323"/>
      <c r="AG612" s="321"/>
      <c r="AH612" s="321"/>
      <c r="AI612" s="321"/>
      <c r="AJ612" s="321"/>
      <c r="AK612" s="321"/>
      <c r="AL612" s="321"/>
      <c r="AM612" s="148"/>
    </row>
    <row r="613" spans="2:39" ht="15" customHeight="1" x14ac:dyDescent="0.25">
      <c r="B613" s="321"/>
      <c r="C613" s="322"/>
      <c r="D613" s="323"/>
      <c r="E613" s="321"/>
      <c r="F613" s="321"/>
      <c r="G613" s="321"/>
      <c r="H613" s="321"/>
      <c r="I613" s="321"/>
      <c r="J613" s="321"/>
      <c r="K613" s="321"/>
      <c r="L613" s="321"/>
      <c r="M613" s="321"/>
      <c r="N613" s="323"/>
      <c r="O613" s="321"/>
      <c r="P613" s="321"/>
      <c r="Q613" s="321"/>
      <c r="R613" s="321"/>
      <c r="S613" s="321"/>
      <c r="T613" s="321"/>
      <c r="U613" s="322"/>
      <c r="V613" s="321"/>
      <c r="W613" s="321"/>
      <c r="X613" s="321"/>
      <c r="Y613" s="321"/>
      <c r="Z613" s="321"/>
      <c r="AA613" s="321"/>
      <c r="AB613" s="324"/>
      <c r="AC613" s="324"/>
      <c r="AD613" s="321"/>
      <c r="AE613" s="325"/>
      <c r="AF613" s="323"/>
      <c r="AG613" s="321"/>
      <c r="AH613" s="321"/>
      <c r="AI613" s="321"/>
      <c r="AJ613" s="321"/>
      <c r="AK613" s="321"/>
      <c r="AL613" s="321"/>
      <c r="AM613" s="148"/>
    </row>
    <row r="614" spans="2:39" ht="15" customHeight="1" x14ac:dyDescent="0.25">
      <c r="B614" s="321"/>
      <c r="C614" s="322"/>
      <c r="D614" s="323"/>
      <c r="E614" s="321"/>
      <c r="F614" s="321"/>
      <c r="G614" s="321"/>
      <c r="H614" s="321"/>
      <c r="I614" s="321"/>
      <c r="J614" s="321"/>
      <c r="K614" s="321"/>
      <c r="L614" s="321"/>
      <c r="M614" s="321"/>
      <c r="N614" s="323"/>
      <c r="O614" s="321"/>
      <c r="P614" s="321"/>
      <c r="Q614" s="321"/>
      <c r="R614" s="321"/>
      <c r="S614" s="321"/>
      <c r="T614" s="321"/>
      <c r="U614" s="322"/>
      <c r="V614" s="321"/>
      <c r="W614" s="321"/>
      <c r="X614" s="321"/>
      <c r="Y614" s="321"/>
      <c r="Z614" s="321"/>
      <c r="AA614" s="321"/>
      <c r="AB614" s="324"/>
      <c r="AC614" s="324"/>
      <c r="AD614" s="321"/>
      <c r="AE614" s="325"/>
      <c r="AF614" s="323"/>
      <c r="AG614" s="321"/>
      <c r="AH614" s="321"/>
      <c r="AI614" s="321"/>
      <c r="AJ614" s="321"/>
      <c r="AK614" s="321"/>
      <c r="AL614" s="321"/>
      <c r="AM614" s="148"/>
    </row>
    <row r="615" spans="2:39" ht="15" customHeight="1" x14ac:dyDescent="0.25">
      <c r="B615" s="321"/>
      <c r="C615" s="322"/>
      <c r="D615" s="323"/>
      <c r="E615" s="321"/>
      <c r="F615" s="321"/>
      <c r="G615" s="321"/>
      <c r="H615" s="321"/>
      <c r="I615" s="321"/>
      <c r="J615" s="321"/>
      <c r="K615" s="321"/>
      <c r="L615" s="321"/>
      <c r="M615" s="321"/>
      <c r="N615" s="323"/>
      <c r="O615" s="321"/>
      <c r="P615" s="321"/>
      <c r="Q615" s="321"/>
      <c r="R615" s="321"/>
      <c r="S615" s="321"/>
      <c r="T615" s="321"/>
      <c r="U615" s="322"/>
      <c r="V615" s="321"/>
      <c r="W615" s="321"/>
      <c r="X615" s="321"/>
      <c r="Y615" s="321"/>
      <c r="Z615" s="321"/>
      <c r="AA615" s="321"/>
      <c r="AB615" s="324"/>
      <c r="AC615" s="324"/>
      <c r="AD615" s="321"/>
      <c r="AE615" s="325"/>
      <c r="AF615" s="323"/>
      <c r="AG615" s="321"/>
      <c r="AH615" s="321"/>
      <c r="AI615" s="321"/>
      <c r="AJ615" s="321"/>
      <c r="AK615" s="321"/>
      <c r="AL615" s="321"/>
      <c r="AM615" s="148"/>
    </row>
    <row r="616" spans="2:39" ht="15" customHeight="1" x14ac:dyDescent="0.25">
      <c r="B616" s="321"/>
      <c r="C616" s="322"/>
      <c r="D616" s="323"/>
      <c r="E616" s="321"/>
      <c r="F616" s="321"/>
      <c r="G616" s="321"/>
      <c r="H616" s="321"/>
      <c r="I616" s="321"/>
      <c r="J616" s="321"/>
      <c r="K616" s="321"/>
      <c r="L616" s="321"/>
      <c r="M616" s="321"/>
      <c r="N616" s="323"/>
      <c r="O616" s="321"/>
      <c r="P616" s="321"/>
      <c r="Q616" s="321"/>
      <c r="R616" s="321"/>
      <c r="S616" s="321"/>
      <c r="T616" s="321"/>
      <c r="U616" s="322"/>
      <c r="V616" s="321"/>
      <c r="W616" s="321"/>
      <c r="X616" s="321"/>
      <c r="Y616" s="321"/>
      <c r="Z616" s="321"/>
      <c r="AA616" s="321"/>
      <c r="AB616" s="324"/>
      <c r="AC616" s="324"/>
      <c r="AD616" s="321"/>
      <c r="AE616" s="325"/>
      <c r="AF616" s="323"/>
      <c r="AG616" s="321"/>
      <c r="AH616" s="321"/>
      <c r="AI616" s="321"/>
      <c r="AJ616" s="321"/>
      <c r="AK616" s="321"/>
      <c r="AL616" s="321"/>
      <c r="AM616" s="148"/>
    </row>
    <row r="617" spans="2:39" ht="15" customHeight="1" x14ac:dyDescent="0.25">
      <c r="B617" s="321"/>
      <c r="C617" s="322"/>
      <c r="D617" s="323"/>
      <c r="E617" s="321"/>
      <c r="F617" s="321"/>
      <c r="G617" s="321"/>
      <c r="H617" s="321"/>
      <c r="I617" s="321"/>
      <c r="J617" s="321"/>
      <c r="K617" s="321"/>
      <c r="L617" s="321"/>
      <c r="M617" s="321"/>
      <c r="N617" s="323"/>
      <c r="O617" s="321"/>
      <c r="P617" s="321"/>
      <c r="Q617" s="321"/>
      <c r="R617" s="321"/>
      <c r="S617" s="321"/>
      <c r="T617" s="321"/>
      <c r="U617" s="322"/>
      <c r="V617" s="321"/>
      <c r="W617" s="321"/>
      <c r="X617" s="321"/>
      <c r="Y617" s="321"/>
      <c r="Z617" s="321"/>
      <c r="AA617" s="321"/>
      <c r="AB617" s="324"/>
      <c r="AC617" s="324"/>
      <c r="AD617" s="321"/>
      <c r="AE617" s="325"/>
      <c r="AF617" s="323"/>
      <c r="AG617" s="321"/>
      <c r="AH617" s="321"/>
      <c r="AI617" s="321"/>
      <c r="AJ617" s="321"/>
      <c r="AK617" s="321"/>
      <c r="AL617" s="321"/>
      <c r="AM617" s="148"/>
    </row>
    <row r="618" spans="2:39" ht="15" customHeight="1" x14ac:dyDescent="0.25">
      <c r="B618" s="321"/>
      <c r="C618" s="322"/>
      <c r="D618" s="323"/>
      <c r="E618" s="321"/>
      <c r="F618" s="321"/>
      <c r="G618" s="321"/>
      <c r="H618" s="321"/>
      <c r="I618" s="321"/>
      <c r="J618" s="321"/>
      <c r="K618" s="321"/>
      <c r="L618" s="321"/>
      <c r="M618" s="321"/>
      <c r="N618" s="323"/>
      <c r="O618" s="321"/>
      <c r="P618" s="321"/>
      <c r="Q618" s="321"/>
      <c r="R618" s="321"/>
      <c r="S618" s="321"/>
      <c r="T618" s="321"/>
      <c r="U618" s="322"/>
      <c r="V618" s="321"/>
      <c r="W618" s="321"/>
      <c r="X618" s="321"/>
      <c r="Y618" s="321"/>
      <c r="Z618" s="321"/>
      <c r="AA618" s="321"/>
      <c r="AB618" s="324"/>
      <c r="AC618" s="324"/>
      <c r="AD618" s="321"/>
      <c r="AE618" s="325"/>
      <c r="AF618" s="323"/>
      <c r="AG618" s="321"/>
      <c r="AH618" s="321"/>
      <c r="AI618" s="321"/>
      <c r="AJ618" s="321"/>
      <c r="AK618" s="321"/>
      <c r="AL618" s="321"/>
      <c r="AM618" s="148"/>
    </row>
    <row r="619" spans="2:39" ht="15" customHeight="1" x14ac:dyDescent="0.25">
      <c r="B619" s="321"/>
      <c r="C619" s="322"/>
      <c r="D619" s="323"/>
      <c r="E619" s="321"/>
      <c r="F619" s="321"/>
      <c r="G619" s="321"/>
      <c r="H619" s="321"/>
      <c r="I619" s="321"/>
      <c r="J619" s="321"/>
      <c r="K619" s="321"/>
      <c r="L619" s="321"/>
      <c r="M619" s="321"/>
      <c r="N619" s="323"/>
      <c r="O619" s="321"/>
      <c r="P619" s="321"/>
      <c r="Q619" s="321"/>
      <c r="R619" s="321"/>
      <c r="S619" s="321"/>
      <c r="T619" s="321"/>
      <c r="U619" s="322"/>
      <c r="V619" s="321"/>
      <c r="W619" s="321"/>
      <c r="X619" s="321"/>
      <c r="Y619" s="321"/>
      <c r="Z619" s="321"/>
      <c r="AA619" s="321"/>
      <c r="AB619" s="324"/>
      <c r="AC619" s="324"/>
      <c r="AD619" s="321"/>
      <c r="AE619" s="325"/>
      <c r="AF619" s="323"/>
      <c r="AG619" s="321"/>
      <c r="AH619" s="321"/>
      <c r="AI619" s="321"/>
      <c r="AJ619" s="321"/>
      <c r="AK619" s="321"/>
      <c r="AL619" s="321"/>
      <c r="AM619" s="148"/>
    </row>
    <row r="620" spans="2:39" ht="15" customHeight="1" x14ac:dyDescent="0.25">
      <c r="B620" s="321"/>
      <c r="C620" s="322"/>
      <c r="D620" s="323"/>
      <c r="E620" s="321"/>
      <c r="F620" s="321"/>
      <c r="G620" s="321"/>
      <c r="H620" s="321"/>
      <c r="I620" s="321"/>
      <c r="J620" s="321"/>
      <c r="K620" s="321"/>
      <c r="L620" s="321"/>
      <c r="M620" s="321"/>
      <c r="N620" s="323"/>
      <c r="O620" s="321"/>
      <c r="P620" s="321"/>
      <c r="Q620" s="321"/>
      <c r="R620" s="321"/>
      <c r="S620" s="321"/>
      <c r="T620" s="321"/>
      <c r="U620" s="322"/>
      <c r="V620" s="321"/>
      <c r="W620" s="321"/>
      <c r="X620" s="321"/>
      <c r="Y620" s="321"/>
      <c r="Z620" s="321"/>
      <c r="AA620" s="321"/>
      <c r="AB620" s="324"/>
      <c r="AC620" s="324"/>
      <c r="AD620" s="321"/>
      <c r="AE620" s="325"/>
      <c r="AF620" s="323"/>
      <c r="AG620" s="321"/>
      <c r="AH620" s="321"/>
      <c r="AI620" s="321"/>
      <c r="AJ620" s="321"/>
      <c r="AK620" s="321"/>
      <c r="AL620" s="321"/>
      <c r="AM620" s="148"/>
    </row>
    <row r="621" spans="2:39" ht="15" customHeight="1" x14ac:dyDescent="0.25">
      <c r="B621" s="321"/>
      <c r="C621" s="322"/>
      <c r="D621" s="323"/>
      <c r="E621" s="321"/>
      <c r="F621" s="321"/>
      <c r="G621" s="321"/>
      <c r="H621" s="321"/>
      <c r="I621" s="321"/>
      <c r="J621" s="321"/>
      <c r="K621" s="321"/>
      <c r="L621" s="321"/>
      <c r="M621" s="321"/>
      <c r="N621" s="323"/>
      <c r="O621" s="321"/>
      <c r="P621" s="321"/>
      <c r="Q621" s="321"/>
      <c r="R621" s="321"/>
      <c r="S621" s="321"/>
      <c r="T621" s="321"/>
      <c r="U621" s="322"/>
      <c r="V621" s="321"/>
      <c r="W621" s="321"/>
      <c r="X621" s="321"/>
      <c r="Y621" s="321"/>
      <c r="Z621" s="321"/>
      <c r="AA621" s="321"/>
      <c r="AB621" s="324"/>
      <c r="AC621" s="324"/>
      <c r="AD621" s="321"/>
      <c r="AE621" s="325"/>
      <c r="AF621" s="323"/>
      <c r="AG621" s="321"/>
      <c r="AH621" s="321"/>
      <c r="AI621" s="321"/>
      <c r="AJ621" s="321"/>
      <c r="AK621" s="321"/>
      <c r="AL621" s="321"/>
      <c r="AM621" s="148"/>
    </row>
    <row r="622" spans="2:39" ht="15" customHeight="1" x14ac:dyDescent="0.25">
      <c r="B622" s="321"/>
      <c r="C622" s="322"/>
      <c r="D622" s="323"/>
      <c r="E622" s="321"/>
      <c r="F622" s="321"/>
      <c r="G622" s="321"/>
      <c r="H622" s="321"/>
      <c r="I622" s="321"/>
      <c r="J622" s="321"/>
      <c r="K622" s="321"/>
      <c r="L622" s="321"/>
      <c r="M622" s="321"/>
      <c r="N622" s="323"/>
      <c r="O622" s="321"/>
      <c r="P622" s="321"/>
      <c r="Q622" s="321"/>
      <c r="R622" s="321"/>
      <c r="S622" s="321"/>
      <c r="T622" s="321"/>
      <c r="U622" s="322"/>
      <c r="V622" s="321"/>
      <c r="W622" s="321"/>
      <c r="X622" s="321"/>
      <c r="Y622" s="321"/>
      <c r="Z622" s="321"/>
      <c r="AA622" s="321"/>
      <c r="AB622" s="324"/>
      <c r="AC622" s="324"/>
      <c r="AD622" s="321"/>
      <c r="AE622" s="325"/>
      <c r="AF622" s="323"/>
      <c r="AG622" s="321"/>
      <c r="AH622" s="321"/>
      <c r="AI622" s="321"/>
      <c r="AJ622" s="321"/>
      <c r="AK622" s="321"/>
      <c r="AL622" s="321"/>
      <c r="AM622" s="148"/>
    </row>
    <row r="623" spans="2:39" ht="15" customHeight="1" x14ac:dyDescent="0.25">
      <c r="B623" s="321"/>
      <c r="C623" s="322"/>
      <c r="D623" s="323"/>
      <c r="E623" s="321"/>
      <c r="F623" s="321"/>
      <c r="G623" s="321"/>
      <c r="H623" s="321"/>
      <c r="I623" s="321"/>
      <c r="J623" s="321"/>
      <c r="K623" s="321"/>
      <c r="L623" s="321"/>
      <c r="M623" s="321"/>
      <c r="N623" s="323"/>
      <c r="O623" s="321"/>
      <c r="P623" s="321"/>
      <c r="Q623" s="321"/>
      <c r="R623" s="321"/>
      <c r="S623" s="321"/>
      <c r="T623" s="321"/>
      <c r="U623" s="322"/>
      <c r="V623" s="321"/>
      <c r="W623" s="321"/>
      <c r="X623" s="321"/>
      <c r="Y623" s="321"/>
      <c r="Z623" s="321"/>
      <c r="AA623" s="321"/>
      <c r="AB623" s="324"/>
      <c r="AC623" s="324"/>
      <c r="AD623" s="321"/>
      <c r="AE623" s="325"/>
      <c r="AF623" s="323"/>
      <c r="AG623" s="321"/>
      <c r="AH623" s="321"/>
      <c r="AI623" s="321"/>
      <c r="AJ623" s="321"/>
      <c r="AK623" s="321"/>
      <c r="AL623" s="321"/>
      <c r="AM623" s="148"/>
    </row>
    <row r="624" spans="2:39" ht="15" customHeight="1" x14ac:dyDescent="0.25">
      <c r="B624" s="321"/>
      <c r="C624" s="322"/>
      <c r="D624" s="323"/>
      <c r="E624" s="321"/>
      <c r="F624" s="321"/>
      <c r="G624" s="321"/>
      <c r="H624" s="321"/>
      <c r="I624" s="321"/>
      <c r="J624" s="321"/>
      <c r="K624" s="321"/>
      <c r="L624" s="321"/>
      <c r="M624" s="321"/>
      <c r="N624" s="323"/>
      <c r="O624" s="321"/>
      <c r="P624" s="321"/>
      <c r="Q624" s="321"/>
      <c r="R624" s="321"/>
      <c r="S624" s="321"/>
      <c r="T624" s="321"/>
      <c r="U624" s="322"/>
      <c r="V624" s="321"/>
      <c r="W624" s="321"/>
      <c r="X624" s="321"/>
      <c r="Y624" s="321"/>
      <c r="Z624" s="321"/>
      <c r="AA624" s="321"/>
      <c r="AB624" s="324"/>
      <c r="AC624" s="324"/>
      <c r="AD624" s="321"/>
      <c r="AE624" s="325"/>
      <c r="AF624" s="323"/>
      <c r="AG624" s="321"/>
      <c r="AH624" s="321"/>
      <c r="AI624" s="321"/>
      <c r="AJ624" s="321"/>
      <c r="AK624" s="321"/>
      <c r="AL624" s="321"/>
      <c r="AM624" s="148"/>
    </row>
    <row r="625" spans="2:39" ht="15" customHeight="1" x14ac:dyDescent="0.25">
      <c r="B625" s="321"/>
      <c r="C625" s="322"/>
      <c r="D625" s="323"/>
      <c r="E625" s="321"/>
      <c r="F625" s="321"/>
      <c r="G625" s="321"/>
      <c r="H625" s="321"/>
      <c r="I625" s="321"/>
      <c r="J625" s="321"/>
      <c r="K625" s="321"/>
      <c r="L625" s="321"/>
      <c r="M625" s="321"/>
      <c r="N625" s="323"/>
      <c r="O625" s="321"/>
      <c r="P625" s="321"/>
      <c r="Q625" s="321"/>
      <c r="R625" s="321"/>
      <c r="S625" s="321"/>
      <c r="T625" s="321"/>
      <c r="U625" s="322"/>
      <c r="V625" s="321"/>
      <c r="W625" s="321"/>
      <c r="X625" s="321"/>
      <c r="Y625" s="321"/>
      <c r="Z625" s="321"/>
      <c r="AA625" s="321"/>
      <c r="AB625" s="324"/>
      <c r="AC625" s="324"/>
      <c r="AD625" s="321"/>
      <c r="AE625" s="325"/>
      <c r="AF625" s="323"/>
      <c r="AG625" s="321"/>
      <c r="AH625" s="321"/>
      <c r="AI625" s="321"/>
      <c r="AJ625" s="321"/>
      <c r="AK625" s="321"/>
      <c r="AL625" s="321"/>
      <c r="AM625" s="148"/>
    </row>
    <row r="626" spans="2:39" ht="15" customHeight="1" x14ac:dyDescent="0.25">
      <c r="B626" s="321"/>
      <c r="C626" s="322"/>
      <c r="D626" s="323"/>
      <c r="E626" s="321"/>
      <c r="F626" s="321"/>
      <c r="G626" s="321"/>
      <c r="H626" s="321"/>
      <c r="I626" s="321"/>
      <c r="J626" s="321"/>
      <c r="K626" s="321"/>
      <c r="L626" s="321"/>
      <c r="M626" s="321"/>
      <c r="N626" s="323"/>
      <c r="O626" s="321"/>
      <c r="P626" s="321"/>
      <c r="Q626" s="321"/>
      <c r="R626" s="321"/>
      <c r="S626" s="321"/>
      <c r="T626" s="321"/>
      <c r="U626" s="322"/>
      <c r="V626" s="321"/>
      <c r="W626" s="321"/>
      <c r="X626" s="321"/>
      <c r="Y626" s="321"/>
      <c r="Z626" s="321"/>
      <c r="AA626" s="321"/>
      <c r="AB626" s="324"/>
      <c r="AC626" s="324"/>
      <c r="AD626" s="321"/>
      <c r="AE626" s="325"/>
      <c r="AF626" s="323"/>
      <c r="AG626" s="321"/>
      <c r="AH626" s="321"/>
      <c r="AI626" s="321"/>
      <c r="AJ626" s="321"/>
      <c r="AK626" s="321"/>
      <c r="AL626" s="321"/>
      <c r="AM626" s="148"/>
    </row>
    <row r="627" spans="2:39" ht="15" customHeight="1" x14ac:dyDescent="0.25">
      <c r="B627" s="321"/>
      <c r="C627" s="322"/>
      <c r="D627" s="323"/>
      <c r="E627" s="321"/>
      <c r="F627" s="321"/>
      <c r="G627" s="321"/>
      <c r="H627" s="321"/>
      <c r="I627" s="321"/>
      <c r="J627" s="321"/>
      <c r="K627" s="321"/>
      <c r="L627" s="321"/>
      <c r="M627" s="321"/>
      <c r="N627" s="323"/>
      <c r="O627" s="321"/>
      <c r="P627" s="321"/>
      <c r="Q627" s="321"/>
      <c r="R627" s="321"/>
      <c r="S627" s="321"/>
      <c r="T627" s="321"/>
      <c r="U627" s="322"/>
      <c r="V627" s="321"/>
      <c r="W627" s="321"/>
      <c r="X627" s="321"/>
      <c r="Y627" s="321"/>
      <c r="Z627" s="321"/>
      <c r="AA627" s="321"/>
      <c r="AB627" s="324"/>
      <c r="AC627" s="324"/>
      <c r="AD627" s="321"/>
      <c r="AE627" s="325"/>
      <c r="AF627" s="323"/>
      <c r="AG627" s="321"/>
      <c r="AH627" s="321"/>
      <c r="AI627" s="321"/>
      <c r="AJ627" s="321"/>
      <c r="AK627" s="321"/>
      <c r="AL627" s="321"/>
      <c r="AM627" s="148"/>
    </row>
    <row r="628" spans="2:39" ht="15" customHeight="1" x14ac:dyDescent="0.25">
      <c r="B628" s="321"/>
      <c r="C628" s="322"/>
      <c r="D628" s="323"/>
      <c r="E628" s="321"/>
      <c r="F628" s="321"/>
      <c r="G628" s="321"/>
      <c r="H628" s="321"/>
      <c r="I628" s="321"/>
      <c r="J628" s="321"/>
      <c r="K628" s="321"/>
      <c r="L628" s="321"/>
      <c r="M628" s="321"/>
      <c r="N628" s="323"/>
      <c r="O628" s="321"/>
      <c r="P628" s="321"/>
      <c r="Q628" s="321"/>
      <c r="R628" s="321"/>
      <c r="S628" s="321"/>
      <c r="T628" s="321"/>
      <c r="U628" s="322"/>
      <c r="V628" s="321"/>
      <c r="W628" s="321"/>
      <c r="X628" s="321"/>
      <c r="Y628" s="321"/>
      <c r="Z628" s="321"/>
      <c r="AA628" s="321"/>
      <c r="AB628" s="324"/>
      <c r="AC628" s="324"/>
      <c r="AD628" s="321"/>
      <c r="AE628" s="325"/>
      <c r="AF628" s="323"/>
      <c r="AG628" s="321"/>
      <c r="AH628" s="321"/>
      <c r="AI628" s="321"/>
      <c r="AJ628" s="321"/>
      <c r="AK628" s="321"/>
      <c r="AL628" s="321"/>
      <c r="AM628" s="148"/>
    </row>
    <row r="629" spans="2:39" ht="15" customHeight="1" x14ac:dyDescent="0.25">
      <c r="B629" s="321"/>
      <c r="C629" s="322"/>
      <c r="D629" s="323"/>
      <c r="E629" s="321"/>
      <c r="F629" s="321"/>
      <c r="G629" s="321"/>
      <c r="H629" s="321"/>
      <c r="I629" s="321"/>
      <c r="J629" s="321"/>
      <c r="K629" s="321"/>
      <c r="L629" s="321"/>
      <c r="M629" s="321"/>
      <c r="N629" s="323"/>
      <c r="O629" s="321"/>
      <c r="P629" s="321"/>
      <c r="Q629" s="321"/>
      <c r="R629" s="321"/>
      <c r="S629" s="321"/>
      <c r="T629" s="321"/>
      <c r="U629" s="322"/>
      <c r="V629" s="321"/>
      <c r="W629" s="321"/>
      <c r="X629" s="321"/>
      <c r="Y629" s="321"/>
      <c r="Z629" s="321"/>
      <c r="AA629" s="321"/>
      <c r="AB629" s="324"/>
      <c r="AC629" s="324"/>
      <c r="AD629" s="321"/>
      <c r="AE629" s="325"/>
      <c r="AF629" s="323"/>
      <c r="AG629" s="321"/>
      <c r="AH629" s="321"/>
      <c r="AI629" s="321"/>
      <c r="AJ629" s="321"/>
      <c r="AK629" s="321"/>
      <c r="AL629" s="321"/>
      <c r="AM629" s="148"/>
    </row>
    <row r="630" spans="2:39" ht="15" customHeight="1" x14ac:dyDescent="0.25">
      <c r="B630" s="321"/>
      <c r="C630" s="322"/>
      <c r="D630" s="323"/>
      <c r="E630" s="321"/>
      <c r="F630" s="321"/>
      <c r="G630" s="321"/>
      <c r="H630" s="321"/>
      <c r="I630" s="321"/>
      <c r="J630" s="321"/>
      <c r="K630" s="321"/>
      <c r="L630" s="321"/>
      <c r="M630" s="321"/>
      <c r="N630" s="323"/>
      <c r="O630" s="321"/>
      <c r="P630" s="321"/>
      <c r="Q630" s="321"/>
      <c r="R630" s="321"/>
      <c r="S630" s="321"/>
      <c r="T630" s="321"/>
      <c r="U630" s="322"/>
      <c r="V630" s="321"/>
      <c r="W630" s="321"/>
      <c r="X630" s="321"/>
      <c r="Y630" s="321"/>
      <c r="Z630" s="321"/>
      <c r="AA630" s="321"/>
      <c r="AB630" s="324"/>
      <c r="AC630" s="324"/>
      <c r="AD630" s="321"/>
      <c r="AE630" s="325"/>
      <c r="AF630" s="323"/>
      <c r="AG630" s="321"/>
      <c r="AH630" s="321"/>
      <c r="AI630" s="321"/>
      <c r="AJ630" s="321"/>
      <c r="AK630" s="321"/>
      <c r="AL630" s="321"/>
      <c r="AM630" s="148"/>
    </row>
    <row r="631" spans="2:39" ht="15" customHeight="1" x14ac:dyDescent="0.25">
      <c r="B631" s="321"/>
      <c r="C631" s="322"/>
      <c r="D631" s="323"/>
      <c r="E631" s="321"/>
      <c r="F631" s="321"/>
      <c r="G631" s="321"/>
      <c r="H631" s="321"/>
      <c r="I631" s="321"/>
      <c r="J631" s="321"/>
      <c r="K631" s="321"/>
      <c r="L631" s="321"/>
      <c r="M631" s="321"/>
      <c r="N631" s="323"/>
      <c r="O631" s="321"/>
      <c r="P631" s="321"/>
      <c r="Q631" s="321"/>
      <c r="R631" s="321"/>
      <c r="S631" s="321"/>
      <c r="T631" s="321"/>
      <c r="U631" s="322"/>
      <c r="V631" s="321"/>
      <c r="W631" s="321"/>
      <c r="X631" s="321"/>
      <c r="Y631" s="321"/>
      <c r="Z631" s="321"/>
      <c r="AA631" s="321"/>
      <c r="AB631" s="324"/>
      <c r="AC631" s="324"/>
      <c r="AD631" s="321"/>
      <c r="AE631" s="325"/>
      <c r="AF631" s="323"/>
      <c r="AG631" s="321"/>
      <c r="AH631" s="321"/>
      <c r="AI631" s="321"/>
      <c r="AJ631" s="321"/>
      <c r="AK631" s="321"/>
      <c r="AL631" s="321"/>
      <c r="AM631" s="148"/>
    </row>
    <row r="632" spans="2:39" ht="15" customHeight="1" x14ac:dyDescent="0.25">
      <c r="B632" s="321"/>
      <c r="C632" s="322"/>
      <c r="D632" s="323"/>
      <c r="E632" s="321"/>
      <c r="F632" s="321"/>
      <c r="G632" s="321"/>
      <c r="H632" s="321"/>
      <c r="I632" s="321"/>
      <c r="J632" s="321"/>
      <c r="K632" s="321"/>
      <c r="L632" s="321"/>
      <c r="M632" s="321"/>
      <c r="N632" s="323"/>
      <c r="O632" s="321"/>
      <c r="P632" s="321"/>
      <c r="Q632" s="321"/>
      <c r="R632" s="321"/>
      <c r="S632" s="321"/>
      <c r="T632" s="321"/>
      <c r="U632" s="322"/>
      <c r="V632" s="321"/>
      <c r="W632" s="321"/>
      <c r="X632" s="321"/>
      <c r="Y632" s="321"/>
      <c r="Z632" s="321"/>
      <c r="AA632" s="321"/>
      <c r="AB632" s="324"/>
      <c r="AC632" s="324"/>
      <c r="AD632" s="321"/>
      <c r="AE632" s="325"/>
      <c r="AF632" s="323"/>
      <c r="AG632" s="321"/>
      <c r="AH632" s="321"/>
      <c r="AI632" s="321"/>
      <c r="AJ632" s="321"/>
      <c r="AK632" s="321"/>
      <c r="AL632" s="321"/>
      <c r="AM632" s="148"/>
    </row>
    <row r="633" spans="2:39" ht="15" customHeight="1" x14ac:dyDescent="0.25">
      <c r="B633" s="321"/>
      <c r="C633" s="322"/>
      <c r="D633" s="323"/>
      <c r="E633" s="321"/>
      <c r="F633" s="321"/>
      <c r="G633" s="321"/>
      <c r="H633" s="321"/>
      <c r="I633" s="321"/>
      <c r="J633" s="321"/>
      <c r="K633" s="321"/>
      <c r="L633" s="321"/>
      <c r="M633" s="321"/>
      <c r="N633" s="323"/>
      <c r="O633" s="321"/>
      <c r="P633" s="321"/>
      <c r="Q633" s="321"/>
      <c r="R633" s="321"/>
      <c r="S633" s="321"/>
      <c r="T633" s="321"/>
      <c r="U633" s="322"/>
      <c r="V633" s="321"/>
      <c r="W633" s="321"/>
      <c r="X633" s="321"/>
      <c r="Y633" s="321"/>
      <c r="Z633" s="321"/>
      <c r="AA633" s="321"/>
      <c r="AB633" s="324"/>
      <c r="AC633" s="324"/>
      <c r="AD633" s="321"/>
      <c r="AE633" s="325"/>
      <c r="AF633" s="323"/>
      <c r="AG633" s="321"/>
      <c r="AH633" s="321"/>
      <c r="AI633" s="321"/>
      <c r="AJ633" s="321"/>
      <c r="AK633" s="321"/>
      <c r="AL633" s="321"/>
      <c r="AM633" s="148"/>
    </row>
    <row r="634" spans="2:39" ht="15" customHeight="1" x14ac:dyDescent="0.25">
      <c r="B634" s="321"/>
      <c r="C634" s="322"/>
      <c r="D634" s="323"/>
      <c r="E634" s="321"/>
      <c r="F634" s="321"/>
      <c r="G634" s="321"/>
      <c r="H634" s="321"/>
      <c r="I634" s="321"/>
      <c r="J634" s="321"/>
      <c r="K634" s="321"/>
      <c r="L634" s="321"/>
      <c r="M634" s="321"/>
      <c r="N634" s="323"/>
      <c r="O634" s="321"/>
      <c r="P634" s="321"/>
      <c r="Q634" s="321"/>
      <c r="R634" s="321"/>
      <c r="S634" s="321"/>
      <c r="T634" s="321"/>
      <c r="U634" s="322"/>
      <c r="V634" s="321"/>
      <c r="W634" s="321"/>
      <c r="X634" s="321"/>
      <c r="Y634" s="321"/>
      <c r="Z634" s="321"/>
      <c r="AA634" s="321"/>
      <c r="AB634" s="324"/>
      <c r="AC634" s="324"/>
      <c r="AD634" s="321"/>
      <c r="AE634" s="325"/>
      <c r="AF634" s="323"/>
      <c r="AG634" s="321"/>
      <c r="AH634" s="321"/>
      <c r="AI634" s="321"/>
      <c r="AJ634" s="321"/>
      <c r="AK634" s="321"/>
      <c r="AL634" s="321"/>
      <c r="AM634" s="148"/>
    </row>
    <row r="635" spans="2:39" ht="15" customHeight="1" x14ac:dyDescent="0.25">
      <c r="B635" s="321"/>
      <c r="C635" s="322"/>
      <c r="D635" s="323"/>
      <c r="E635" s="321"/>
      <c r="F635" s="321"/>
      <c r="G635" s="321"/>
      <c r="H635" s="321"/>
      <c r="I635" s="321"/>
      <c r="J635" s="321"/>
      <c r="K635" s="321"/>
      <c r="L635" s="321"/>
      <c r="M635" s="321"/>
      <c r="N635" s="323"/>
      <c r="O635" s="321"/>
      <c r="P635" s="321"/>
      <c r="Q635" s="321"/>
      <c r="R635" s="321"/>
      <c r="S635" s="321"/>
      <c r="T635" s="321"/>
      <c r="U635" s="322"/>
      <c r="V635" s="321"/>
      <c r="W635" s="321"/>
      <c r="X635" s="321"/>
      <c r="Y635" s="321"/>
      <c r="Z635" s="321"/>
      <c r="AA635" s="321"/>
      <c r="AB635" s="324"/>
      <c r="AC635" s="324"/>
      <c r="AD635" s="321"/>
      <c r="AE635" s="325"/>
      <c r="AF635" s="323"/>
      <c r="AG635" s="321"/>
      <c r="AH635" s="321"/>
      <c r="AI635" s="321"/>
      <c r="AJ635" s="321"/>
      <c r="AK635" s="321"/>
      <c r="AL635" s="321"/>
      <c r="AM635" s="148"/>
    </row>
    <row r="636" spans="2:39" ht="15" customHeight="1" x14ac:dyDescent="0.25">
      <c r="B636" s="321"/>
      <c r="C636" s="322"/>
      <c r="D636" s="323"/>
      <c r="E636" s="321"/>
      <c r="F636" s="321"/>
      <c r="G636" s="321"/>
      <c r="H636" s="321"/>
      <c r="I636" s="321"/>
      <c r="J636" s="321"/>
      <c r="K636" s="321"/>
      <c r="L636" s="321"/>
      <c r="M636" s="321"/>
      <c r="N636" s="323"/>
      <c r="O636" s="321"/>
      <c r="P636" s="321"/>
      <c r="Q636" s="321"/>
      <c r="R636" s="321"/>
      <c r="S636" s="321"/>
      <c r="T636" s="321"/>
      <c r="U636" s="322"/>
      <c r="V636" s="321"/>
      <c r="W636" s="321"/>
      <c r="X636" s="321"/>
      <c r="Y636" s="321"/>
      <c r="Z636" s="321"/>
      <c r="AA636" s="321"/>
      <c r="AB636" s="324"/>
      <c r="AC636" s="324"/>
      <c r="AD636" s="321"/>
      <c r="AE636" s="325"/>
      <c r="AF636" s="323"/>
      <c r="AG636" s="321"/>
      <c r="AH636" s="321"/>
      <c r="AI636" s="321"/>
      <c r="AJ636" s="321"/>
      <c r="AK636" s="321"/>
      <c r="AL636" s="321"/>
      <c r="AM636" s="148"/>
    </row>
    <row r="637" spans="2:39" ht="15" customHeight="1" x14ac:dyDescent="0.25">
      <c r="B637" s="321"/>
      <c r="C637" s="322"/>
      <c r="D637" s="323"/>
      <c r="E637" s="321"/>
      <c r="F637" s="321"/>
      <c r="G637" s="321"/>
      <c r="H637" s="321"/>
      <c r="I637" s="321"/>
      <c r="J637" s="321"/>
      <c r="K637" s="321"/>
      <c r="L637" s="321"/>
      <c r="M637" s="321"/>
      <c r="N637" s="323"/>
      <c r="O637" s="321"/>
      <c r="P637" s="321"/>
      <c r="Q637" s="321"/>
      <c r="R637" s="321"/>
      <c r="S637" s="321"/>
      <c r="T637" s="321"/>
      <c r="U637" s="322"/>
      <c r="V637" s="321"/>
      <c r="W637" s="321"/>
      <c r="X637" s="321"/>
      <c r="Y637" s="321"/>
      <c r="Z637" s="321"/>
      <c r="AA637" s="321"/>
      <c r="AB637" s="324"/>
      <c r="AC637" s="324"/>
      <c r="AD637" s="321"/>
      <c r="AE637" s="325"/>
      <c r="AF637" s="323"/>
      <c r="AG637" s="321"/>
      <c r="AH637" s="321"/>
      <c r="AI637" s="321"/>
      <c r="AJ637" s="321"/>
      <c r="AK637" s="321"/>
      <c r="AL637" s="321"/>
      <c r="AM637" s="148"/>
    </row>
    <row r="638" spans="2:39" ht="15" customHeight="1" x14ac:dyDescent="0.25">
      <c r="B638" s="321"/>
      <c r="C638" s="322"/>
      <c r="D638" s="323"/>
      <c r="E638" s="321"/>
      <c r="F638" s="321"/>
      <c r="G638" s="321"/>
      <c r="H638" s="321"/>
      <c r="I638" s="321"/>
      <c r="J638" s="321"/>
      <c r="K638" s="321"/>
      <c r="L638" s="321"/>
      <c r="M638" s="321"/>
      <c r="N638" s="323"/>
      <c r="O638" s="321"/>
      <c r="P638" s="321"/>
      <c r="Q638" s="321"/>
      <c r="R638" s="321"/>
      <c r="S638" s="321"/>
      <c r="T638" s="321"/>
      <c r="U638" s="322"/>
      <c r="V638" s="321"/>
      <c r="W638" s="321"/>
      <c r="X638" s="321"/>
      <c r="Y638" s="321"/>
      <c r="Z638" s="321"/>
      <c r="AA638" s="321"/>
      <c r="AB638" s="324"/>
      <c r="AC638" s="324"/>
      <c r="AD638" s="321"/>
      <c r="AE638" s="325"/>
      <c r="AF638" s="323"/>
      <c r="AG638" s="321"/>
      <c r="AH638" s="321"/>
      <c r="AI638" s="321"/>
      <c r="AJ638" s="321"/>
      <c r="AK638" s="321"/>
      <c r="AL638" s="321"/>
      <c r="AM638" s="148"/>
    </row>
    <row r="639" spans="2:39" ht="15" customHeight="1" x14ac:dyDescent="0.25">
      <c r="B639" s="321"/>
      <c r="C639" s="322"/>
      <c r="D639" s="323"/>
      <c r="E639" s="321"/>
      <c r="F639" s="321"/>
      <c r="G639" s="321"/>
      <c r="H639" s="321"/>
      <c r="I639" s="321"/>
      <c r="J639" s="321"/>
      <c r="K639" s="321"/>
      <c r="L639" s="321"/>
      <c r="M639" s="321"/>
      <c r="N639" s="323"/>
      <c r="O639" s="321"/>
      <c r="P639" s="321"/>
      <c r="Q639" s="321"/>
      <c r="R639" s="321"/>
      <c r="S639" s="321"/>
      <c r="T639" s="321"/>
      <c r="U639" s="322"/>
      <c r="V639" s="321"/>
      <c r="W639" s="321"/>
      <c r="X639" s="321"/>
      <c r="Y639" s="321"/>
      <c r="Z639" s="321"/>
      <c r="AA639" s="321"/>
      <c r="AB639" s="324"/>
      <c r="AC639" s="324"/>
      <c r="AD639" s="321"/>
      <c r="AE639" s="325"/>
      <c r="AF639" s="323"/>
      <c r="AG639" s="321"/>
      <c r="AH639" s="321"/>
      <c r="AI639" s="321"/>
      <c r="AJ639" s="321"/>
      <c r="AK639" s="321"/>
      <c r="AL639" s="321"/>
      <c r="AM639" s="148"/>
    </row>
    <row r="640" spans="2:39" ht="15" customHeight="1" x14ac:dyDescent="0.25">
      <c r="B640" s="321"/>
      <c r="C640" s="322"/>
      <c r="D640" s="323"/>
      <c r="E640" s="321"/>
      <c r="F640" s="321"/>
      <c r="G640" s="321"/>
      <c r="H640" s="321"/>
      <c r="I640" s="321"/>
      <c r="J640" s="321"/>
      <c r="K640" s="321"/>
      <c r="L640" s="321"/>
      <c r="M640" s="321"/>
      <c r="N640" s="323"/>
      <c r="O640" s="321"/>
      <c r="P640" s="321"/>
      <c r="Q640" s="321"/>
      <c r="R640" s="321"/>
      <c r="S640" s="321"/>
      <c r="T640" s="321"/>
      <c r="U640" s="322"/>
      <c r="V640" s="321"/>
      <c r="W640" s="321"/>
      <c r="X640" s="321"/>
      <c r="Y640" s="321"/>
      <c r="Z640" s="321"/>
      <c r="AA640" s="321"/>
      <c r="AB640" s="324"/>
      <c r="AC640" s="324"/>
      <c r="AD640" s="321"/>
      <c r="AE640" s="325"/>
      <c r="AF640" s="323"/>
      <c r="AG640" s="321"/>
      <c r="AH640" s="321"/>
      <c r="AI640" s="321"/>
      <c r="AJ640" s="321"/>
      <c r="AK640" s="321"/>
      <c r="AL640" s="321"/>
      <c r="AM640" s="148"/>
    </row>
    <row r="641" spans="2:39" ht="15" customHeight="1" x14ac:dyDescent="0.25">
      <c r="B641" s="321"/>
      <c r="C641" s="322"/>
      <c r="D641" s="323"/>
      <c r="E641" s="321"/>
      <c r="F641" s="321"/>
      <c r="G641" s="321"/>
      <c r="H641" s="321"/>
      <c r="I641" s="321"/>
      <c r="J641" s="321"/>
      <c r="K641" s="321"/>
      <c r="L641" s="321"/>
      <c r="M641" s="321"/>
      <c r="N641" s="323"/>
      <c r="O641" s="321"/>
      <c r="P641" s="321"/>
      <c r="Q641" s="321"/>
      <c r="R641" s="321"/>
      <c r="S641" s="321"/>
      <c r="T641" s="321"/>
      <c r="U641" s="322"/>
      <c r="V641" s="321"/>
      <c r="W641" s="321"/>
      <c r="X641" s="321"/>
      <c r="Y641" s="321"/>
      <c r="Z641" s="321"/>
      <c r="AA641" s="321"/>
      <c r="AB641" s="324"/>
      <c r="AC641" s="324"/>
      <c r="AD641" s="321"/>
      <c r="AE641" s="325"/>
      <c r="AF641" s="323"/>
      <c r="AG641" s="321"/>
      <c r="AH641" s="321"/>
      <c r="AI641" s="321"/>
      <c r="AJ641" s="321"/>
      <c r="AK641" s="321"/>
      <c r="AL641" s="321"/>
      <c r="AM641" s="148"/>
    </row>
    <row r="642" spans="2:39" ht="15" customHeight="1" x14ac:dyDescent="0.25">
      <c r="B642" s="321"/>
      <c r="C642" s="322"/>
      <c r="D642" s="323"/>
      <c r="E642" s="321"/>
      <c r="F642" s="321"/>
      <c r="G642" s="321"/>
      <c r="H642" s="321"/>
      <c r="I642" s="321"/>
      <c r="J642" s="321"/>
      <c r="K642" s="321"/>
      <c r="L642" s="321"/>
      <c r="M642" s="321"/>
      <c r="N642" s="323"/>
      <c r="O642" s="321"/>
      <c r="P642" s="321"/>
      <c r="Q642" s="321"/>
      <c r="R642" s="321"/>
      <c r="S642" s="321"/>
      <c r="T642" s="321"/>
      <c r="U642" s="322"/>
      <c r="V642" s="321"/>
      <c r="W642" s="321"/>
      <c r="X642" s="321"/>
      <c r="Y642" s="321"/>
      <c r="Z642" s="321"/>
      <c r="AA642" s="321"/>
      <c r="AB642" s="324"/>
      <c r="AC642" s="324"/>
      <c r="AD642" s="321"/>
      <c r="AE642" s="325"/>
      <c r="AF642" s="323"/>
      <c r="AG642" s="321"/>
      <c r="AH642" s="321"/>
      <c r="AI642" s="321"/>
      <c r="AJ642" s="321"/>
      <c r="AK642" s="321"/>
      <c r="AL642" s="321"/>
      <c r="AM642" s="148"/>
    </row>
    <row r="643" spans="2:39" ht="15" customHeight="1" x14ac:dyDescent="0.25">
      <c r="B643" s="321"/>
      <c r="C643" s="322"/>
      <c r="D643" s="323"/>
      <c r="E643" s="321"/>
      <c r="F643" s="321"/>
      <c r="G643" s="321"/>
      <c r="H643" s="321"/>
      <c r="I643" s="321"/>
      <c r="J643" s="321"/>
      <c r="K643" s="321"/>
      <c r="L643" s="321"/>
      <c r="M643" s="321"/>
      <c r="N643" s="323"/>
      <c r="O643" s="321"/>
      <c r="P643" s="321"/>
      <c r="Q643" s="321"/>
      <c r="R643" s="321"/>
      <c r="S643" s="321"/>
      <c r="T643" s="321"/>
      <c r="U643" s="322"/>
      <c r="V643" s="321"/>
      <c r="W643" s="321"/>
      <c r="X643" s="321"/>
      <c r="Y643" s="321"/>
      <c r="Z643" s="321"/>
      <c r="AA643" s="321"/>
      <c r="AB643" s="324"/>
      <c r="AC643" s="324"/>
      <c r="AD643" s="321"/>
      <c r="AE643" s="325"/>
      <c r="AF643" s="323"/>
      <c r="AG643" s="321"/>
      <c r="AH643" s="321"/>
      <c r="AI643" s="321"/>
      <c r="AJ643" s="321"/>
      <c r="AK643" s="321"/>
      <c r="AL643" s="321"/>
      <c r="AM643" s="148"/>
    </row>
    <row r="644" spans="2:39" ht="15" customHeight="1" x14ac:dyDescent="0.25">
      <c r="B644" s="321"/>
      <c r="C644" s="322"/>
      <c r="D644" s="323"/>
      <c r="E644" s="321"/>
      <c r="F644" s="321"/>
      <c r="G644" s="321"/>
      <c r="H644" s="321"/>
      <c r="I644" s="321"/>
      <c r="J644" s="321"/>
      <c r="K644" s="321"/>
      <c r="L644" s="321"/>
      <c r="M644" s="321"/>
      <c r="N644" s="323"/>
      <c r="O644" s="321"/>
      <c r="P644" s="321"/>
      <c r="Q644" s="321"/>
      <c r="R644" s="321"/>
      <c r="S644" s="321"/>
      <c r="T644" s="321"/>
      <c r="U644" s="322"/>
      <c r="V644" s="321"/>
      <c r="W644" s="321"/>
      <c r="X644" s="321"/>
      <c r="Y644" s="321"/>
      <c r="Z644" s="321"/>
      <c r="AA644" s="321"/>
      <c r="AB644" s="324"/>
      <c r="AC644" s="324"/>
      <c r="AD644" s="321"/>
      <c r="AE644" s="325"/>
      <c r="AF644" s="323"/>
      <c r="AG644" s="321"/>
      <c r="AH644" s="321"/>
      <c r="AI644" s="321"/>
      <c r="AJ644" s="321"/>
      <c r="AK644" s="321"/>
      <c r="AL644" s="321"/>
      <c r="AM644" s="148"/>
    </row>
    <row r="645" spans="2:39" ht="15" customHeight="1" x14ac:dyDescent="0.25">
      <c r="B645" s="321"/>
      <c r="C645" s="322"/>
      <c r="D645" s="323"/>
      <c r="E645" s="321"/>
      <c r="F645" s="321"/>
      <c r="G645" s="321"/>
      <c r="H645" s="321"/>
      <c r="I645" s="321"/>
      <c r="J645" s="321"/>
      <c r="K645" s="321"/>
      <c r="L645" s="321"/>
      <c r="M645" s="321"/>
      <c r="N645" s="323"/>
      <c r="O645" s="321"/>
      <c r="P645" s="321"/>
      <c r="Q645" s="321"/>
      <c r="R645" s="321"/>
      <c r="S645" s="321"/>
      <c r="T645" s="321"/>
      <c r="U645" s="322"/>
      <c r="V645" s="321"/>
      <c r="W645" s="321"/>
      <c r="X645" s="321"/>
      <c r="Y645" s="321"/>
      <c r="Z645" s="321"/>
      <c r="AA645" s="321"/>
      <c r="AB645" s="324"/>
      <c r="AC645" s="324"/>
      <c r="AD645" s="321"/>
      <c r="AE645" s="325"/>
      <c r="AF645" s="323"/>
      <c r="AG645" s="321"/>
      <c r="AH645" s="321"/>
      <c r="AI645" s="321"/>
      <c r="AJ645" s="321"/>
      <c r="AK645" s="321"/>
      <c r="AL645" s="321"/>
      <c r="AM645" s="148"/>
    </row>
    <row r="646" spans="2:39" ht="15" customHeight="1" x14ac:dyDescent="0.25">
      <c r="B646" s="321"/>
      <c r="C646" s="322"/>
      <c r="D646" s="323"/>
      <c r="E646" s="321"/>
      <c r="F646" s="321"/>
      <c r="G646" s="321"/>
      <c r="H646" s="321"/>
      <c r="I646" s="321"/>
      <c r="J646" s="321"/>
      <c r="K646" s="321"/>
      <c r="L646" s="321"/>
      <c r="M646" s="321"/>
      <c r="N646" s="323"/>
      <c r="O646" s="321"/>
      <c r="P646" s="321"/>
      <c r="Q646" s="321"/>
      <c r="R646" s="321"/>
      <c r="S646" s="321"/>
      <c r="T646" s="321"/>
      <c r="U646" s="322"/>
      <c r="V646" s="321"/>
      <c r="W646" s="321"/>
      <c r="X646" s="321"/>
      <c r="Y646" s="321"/>
      <c r="Z646" s="321"/>
      <c r="AA646" s="321"/>
      <c r="AB646" s="324"/>
      <c r="AC646" s="324"/>
      <c r="AD646" s="321"/>
      <c r="AE646" s="325"/>
      <c r="AF646" s="323"/>
      <c r="AG646" s="321"/>
      <c r="AH646" s="321"/>
      <c r="AI646" s="321"/>
      <c r="AJ646" s="321"/>
      <c r="AK646" s="321"/>
      <c r="AL646" s="321"/>
      <c r="AM646" s="148"/>
    </row>
    <row r="647" spans="2:39" ht="15" customHeight="1" x14ac:dyDescent="0.25">
      <c r="B647" s="321"/>
      <c r="C647" s="322"/>
      <c r="D647" s="323"/>
      <c r="E647" s="321"/>
      <c r="F647" s="321"/>
      <c r="G647" s="321"/>
      <c r="H647" s="321"/>
      <c r="I647" s="321"/>
      <c r="J647" s="321"/>
      <c r="K647" s="321"/>
      <c r="L647" s="321"/>
      <c r="M647" s="321"/>
      <c r="N647" s="323"/>
      <c r="O647" s="321"/>
      <c r="P647" s="321"/>
      <c r="Q647" s="321"/>
      <c r="R647" s="321"/>
      <c r="S647" s="321"/>
      <c r="T647" s="321"/>
      <c r="U647" s="322"/>
      <c r="V647" s="321"/>
      <c r="W647" s="321"/>
      <c r="X647" s="321"/>
      <c r="Y647" s="321"/>
      <c r="Z647" s="321"/>
      <c r="AA647" s="321"/>
      <c r="AB647" s="324"/>
      <c r="AC647" s="324"/>
      <c r="AD647" s="321"/>
      <c r="AE647" s="325"/>
      <c r="AF647" s="323"/>
      <c r="AG647" s="321"/>
      <c r="AH647" s="321"/>
      <c r="AI647" s="321"/>
      <c r="AJ647" s="321"/>
      <c r="AK647" s="321"/>
      <c r="AL647" s="321"/>
      <c r="AM647" s="148"/>
    </row>
    <row r="648" spans="2:39" ht="15" customHeight="1" x14ac:dyDescent="0.25">
      <c r="B648" s="321"/>
      <c r="C648" s="322"/>
      <c r="D648" s="323"/>
      <c r="E648" s="321"/>
      <c r="F648" s="321"/>
      <c r="G648" s="321"/>
      <c r="H648" s="321"/>
      <c r="I648" s="321"/>
      <c r="J648" s="321"/>
      <c r="K648" s="321"/>
      <c r="L648" s="321"/>
      <c r="M648" s="321"/>
      <c r="N648" s="323"/>
      <c r="O648" s="321"/>
      <c r="P648" s="321"/>
      <c r="Q648" s="321"/>
      <c r="R648" s="321"/>
      <c r="S648" s="321"/>
      <c r="T648" s="321"/>
      <c r="U648" s="322"/>
      <c r="V648" s="321"/>
      <c r="W648" s="321"/>
      <c r="X648" s="321"/>
      <c r="Y648" s="321"/>
      <c r="Z648" s="321"/>
      <c r="AA648" s="321"/>
      <c r="AB648" s="324"/>
      <c r="AC648" s="324"/>
      <c r="AD648" s="321"/>
      <c r="AE648" s="325"/>
      <c r="AF648" s="323"/>
      <c r="AG648" s="321"/>
      <c r="AH648" s="321"/>
      <c r="AI648" s="321"/>
      <c r="AJ648" s="321"/>
      <c r="AK648" s="321"/>
      <c r="AL648" s="321"/>
      <c r="AM648" s="148"/>
    </row>
    <row r="649" spans="2:39" ht="15" customHeight="1" x14ac:dyDescent="0.25">
      <c r="B649" s="321"/>
      <c r="C649" s="322"/>
      <c r="D649" s="323"/>
      <c r="E649" s="321"/>
      <c r="F649" s="321"/>
      <c r="G649" s="321"/>
      <c r="H649" s="321"/>
      <c r="I649" s="321"/>
      <c r="J649" s="321"/>
      <c r="K649" s="321"/>
      <c r="L649" s="321"/>
      <c r="M649" s="321"/>
      <c r="N649" s="323"/>
      <c r="O649" s="321"/>
      <c r="P649" s="321"/>
      <c r="Q649" s="321"/>
      <c r="R649" s="321"/>
      <c r="S649" s="321"/>
      <c r="T649" s="321"/>
      <c r="U649" s="322"/>
      <c r="V649" s="321"/>
      <c r="W649" s="321"/>
      <c r="X649" s="321"/>
      <c r="Y649" s="321"/>
      <c r="Z649" s="321"/>
      <c r="AA649" s="321"/>
      <c r="AB649" s="324"/>
      <c r="AC649" s="324"/>
      <c r="AD649" s="321"/>
      <c r="AE649" s="325"/>
      <c r="AF649" s="323"/>
      <c r="AG649" s="321"/>
      <c r="AH649" s="321"/>
      <c r="AI649" s="321"/>
      <c r="AJ649" s="321"/>
      <c r="AK649" s="321"/>
      <c r="AL649" s="321"/>
      <c r="AM649" s="148"/>
    </row>
    <row r="650" spans="2:39" ht="15" customHeight="1" x14ac:dyDescent="0.25">
      <c r="B650" s="321"/>
      <c r="C650" s="322"/>
      <c r="D650" s="323"/>
      <c r="E650" s="321"/>
      <c r="F650" s="321"/>
      <c r="G650" s="321"/>
      <c r="H650" s="321"/>
      <c r="I650" s="321"/>
      <c r="J650" s="321"/>
      <c r="K650" s="321"/>
      <c r="L650" s="321"/>
      <c r="M650" s="321"/>
      <c r="N650" s="323"/>
      <c r="O650" s="321"/>
      <c r="P650" s="321"/>
      <c r="Q650" s="321"/>
      <c r="R650" s="321"/>
      <c r="S650" s="321"/>
      <c r="T650" s="321"/>
      <c r="U650" s="322"/>
      <c r="V650" s="321"/>
      <c r="W650" s="321"/>
      <c r="X650" s="321"/>
      <c r="Y650" s="321"/>
      <c r="Z650" s="321"/>
      <c r="AA650" s="321"/>
      <c r="AB650" s="324"/>
      <c r="AC650" s="324"/>
      <c r="AD650" s="321"/>
      <c r="AE650" s="325"/>
      <c r="AF650" s="323"/>
      <c r="AG650" s="321"/>
      <c r="AH650" s="321"/>
      <c r="AI650" s="321"/>
      <c r="AJ650" s="321"/>
      <c r="AK650" s="321"/>
      <c r="AL650" s="321"/>
      <c r="AM650" s="148"/>
    </row>
    <row r="651" spans="2:39" ht="15" customHeight="1" x14ac:dyDescent="0.25">
      <c r="B651" s="321"/>
      <c r="C651" s="322"/>
      <c r="D651" s="323"/>
      <c r="E651" s="321"/>
      <c r="F651" s="321"/>
      <c r="G651" s="321"/>
      <c r="H651" s="321"/>
      <c r="I651" s="321"/>
      <c r="J651" s="321"/>
      <c r="K651" s="321"/>
      <c r="L651" s="321"/>
      <c r="M651" s="321"/>
      <c r="N651" s="323"/>
      <c r="O651" s="321"/>
      <c r="P651" s="321"/>
      <c r="Q651" s="321"/>
      <c r="R651" s="321"/>
      <c r="S651" s="321"/>
      <c r="T651" s="321"/>
      <c r="U651" s="322"/>
      <c r="V651" s="321"/>
      <c r="W651" s="321"/>
      <c r="X651" s="321"/>
      <c r="Y651" s="321"/>
      <c r="Z651" s="321"/>
      <c r="AA651" s="321"/>
      <c r="AB651" s="324"/>
      <c r="AC651" s="324"/>
      <c r="AD651" s="321"/>
      <c r="AE651" s="325"/>
      <c r="AF651" s="323"/>
      <c r="AG651" s="321"/>
      <c r="AH651" s="321"/>
      <c r="AI651" s="321"/>
      <c r="AJ651" s="321"/>
      <c r="AK651" s="321"/>
      <c r="AL651" s="321"/>
      <c r="AM651" s="148"/>
    </row>
    <row r="652" spans="2:39" ht="15" customHeight="1" x14ac:dyDescent="0.25">
      <c r="B652" s="321"/>
      <c r="C652" s="322"/>
      <c r="D652" s="323"/>
      <c r="E652" s="321"/>
      <c r="F652" s="321"/>
      <c r="G652" s="321"/>
      <c r="H652" s="321"/>
      <c r="I652" s="321"/>
      <c r="J652" s="321"/>
      <c r="K652" s="321"/>
      <c r="L652" s="321"/>
      <c r="M652" s="321"/>
      <c r="N652" s="323"/>
      <c r="O652" s="321"/>
      <c r="P652" s="321"/>
      <c r="Q652" s="321"/>
      <c r="R652" s="321"/>
      <c r="S652" s="321"/>
      <c r="T652" s="321"/>
      <c r="U652" s="322"/>
      <c r="V652" s="321"/>
      <c r="W652" s="321"/>
      <c r="X652" s="321"/>
      <c r="Y652" s="321"/>
      <c r="Z652" s="321"/>
      <c r="AA652" s="321"/>
      <c r="AB652" s="324"/>
      <c r="AC652" s="324"/>
      <c r="AD652" s="321"/>
      <c r="AE652" s="325"/>
      <c r="AF652" s="323"/>
      <c r="AG652" s="321"/>
      <c r="AH652" s="321"/>
      <c r="AI652" s="321"/>
      <c r="AJ652" s="321"/>
      <c r="AK652" s="321"/>
      <c r="AL652" s="321"/>
      <c r="AM652" s="148"/>
    </row>
    <row r="653" spans="2:39" ht="15" customHeight="1" x14ac:dyDescent="0.25">
      <c r="B653" s="321"/>
      <c r="C653" s="322"/>
      <c r="D653" s="323"/>
      <c r="E653" s="321"/>
      <c r="F653" s="321"/>
      <c r="G653" s="321"/>
      <c r="H653" s="321"/>
      <c r="I653" s="321"/>
      <c r="J653" s="321"/>
      <c r="K653" s="321"/>
      <c r="L653" s="321"/>
      <c r="M653" s="321"/>
      <c r="N653" s="323"/>
      <c r="O653" s="321"/>
      <c r="P653" s="321"/>
      <c r="Q653" s="321"/>
      <c r="R653" s="321"/>
      <c r="S653" s="321"/>
      <c r="T653" s="321"/>
      <c r="U653" s="322"/>
      <c r="V653" s="321"/>
      <c r="W653" s="321"/>
      <c r="X653" s="321"/>
      <c r="Y653" s="321"/>
      <c r="Z653" s="321"/>
      <c r="AA653" s="321"/>
      <c r="AB653" s="324"/>
      <c r="AC653" s="324"/>
      <c r="AD653" s="321"/>
      <c r="AE653" s="325"/>
      <c r="AF653" s="323"/>
      <c r="AG653" s="321"/>
      <c r="AH653" s="321"/>
      <c r="AI653" s="321"/>
      <c r="AJ653" s="321"/>
      <c r="AK653" s="321"/>
      <c r="AL653" s="321"/>
      <c r="AM653" s="148"/>
    </row>
    <row r="654" spans="2:39" ht="15" customHeight="1" x14ac:dyDescent="0.25">
      <c r="B654" s="321"/>
      <c r="C654" s="322"/>
      <c r="D654" s="323"/>
      <c r="E654" s="321"/>
      <c r="F654" s="321"/>
      <c r="G654" s="321"/>
      <c r="H654" s="321"/>
      <c r="I654" s="321"/>
      <c r="J654" s="321"/>
      <c r="K654" s="321"/>
      <c r="L654" s="321"/>
      <c r="M654" s="321"/>
      <c r="N654" s="323"/>
      <c r="O654" s="321"/>
      <c r="P654" s="321"/>
      <c r="Q654" s="321"/>
      <c r="R654" s="321"/>
      <c r="S654" s="321"/>
      <c r="T654" s="321"/>
      <c r="U654" s="322"/>
      <c r="V654" s="321"/>
      <c r="W654" s="321"/>
      <c r="X654" s="321"/>
      <c r="Y654" s="321"/>
      <c r="Z654" s="321"/>
      <c r="AA654" s="321"/>
      <c r="AB654" s="324"/>
      <c r="AC654" s="324"/>
      <c r="AD654" s="321"/>
      <c r="AE654" s="325"/>
      <c r="AF654" s="323"/>
      <c r="AG654" s="321"/>
      <c r="AH654" s="321"/>
      <c r="AI654" s="321"/>
      <c r="AJ654" s="321"/>
      <c r="AK654" s="321"/>
      <c r="AL654" s="321"/>
      <c r="AM654" s="148"/>
    </row>
    <row r="655" spans="2:39" ht="15" customHeight="1" x14ac:dyDescent="0.25">
      <c r="B655" s="321"/>
      <c r="C655" s="322"/>
      <c r="D655" s="323"/>
      <c r="E655" s="321"/>
      <c r="F655" s="321"/>
      <c r="G655" s="321"/>
      <c r="H655" s="321"/>
      <c r="I655" s="321"/>
      <c r="J655" s="321"/>
      <c r="K655" s="321"/>
      <c r="L655" s="321"/>
      <c r="M655" s="321"/>
      <c r="N655" s="323"/>
      <c r="O655" s="321"/>
      <c r="P655" s="321"/>
      <c r="Q655" s="321"/>
      <c r="R655" s="321"/>
      <c r="S655" s="321"/>
      <c r="T655" s="321"/>
      <c r="U655" s="322"/>
      <c r="V655" s="321"/>
      <c r="W655" s="321"/>
      <c r="X655" s="321"/>
      <c r="Y655" s="321"/>
      <c r="Z655" s="321"/>
      <c r="AA655" s="321"/>
      <c r="AB655" s="324"/>
      <c r="AC655" s="324"/>
      <c r="AD655" s="321"/>
      <c r="AE655" s="325"/>
      <c r="AF655" s="323"/>
      <c r="AG655" s="321"/>
      <c r="AH655" s="321"/>
      <c r="AI655" s="321"/>
      <c r="AJ655" s="321"/>
      <c r="AK655" s="321"/>
      <c r="AL655" s="321"/>
      <c r="AM655" s="148"/>
    </row>
    <row r="656" spans="2:39" ht="15" customHeight="1" x14ac:dyDescent="0.25">
      <c r="B656" s="321"/>
      <c r="C656" s="322"/>
      <c r="D656" s="323"/>
      <c r="E656" s="321"/>
      <c r="F656" s="321"/>
      <c r="G656" s="321"/>
      <c r="H656" s="321"/>
      <c r="I656" s="321"/>
      <c r="J656" s="321"/>
      <c r="K656" s="321"/>
      <c r="L656" s="321"/>
      <c r="M656" s="321"/>
      <c r="N656" s="323"/>
      <c r="O656" s="321"/>
      <c r="P656" s="321"/>
      <c r="Q656" s="321"/>
      <c r="R656" s="321"/>
      <c r="S656" s="321"/>
      <c r="T656" s="321"/>
      <c r="U656" s="322"/>
      <c r="V656" s="321"/>
      <c r="W656" s="321"/>
      <c r="X656" s="321"/>
      <c r="Y656" s="321"/>
      <c r="Z656" s="321"/>
      <c r="AA656" s="321"/>
      <c r="AB656" s="324"/>
      <c r="AC656" s="324"/>
      <c r="AD656" s="321"/>
      <c r="AE656" s="325"/>
      <c r="AF656" s="323"/>
      <c r="AG656" s="321"/>
      <c r="AH656" s="321"/>
      <c r="AI656" s="321"/>
      <c r="AJ656" s="321"/>
      <c r="AK656" s="321"/>
      <c r="AL656" s="321"/>
      <c r="AM656" s="148"/>
    </row>
    <row r="657" spans="2:39" ht="15" customHeight="1" x14ac:dyDescent="0.25">
      <c r="B657" s="321"/>
      <c r="C657" s="322"/>
      <c r="D657" s="323"/>
      <c r="E657" s="321"/>
      <c r="F657" s="321"/>
      <c r="G657" s="321"/>
      <c r="H657" s="321"/>
      <c r="I657" s="321"/>
      <c r="J657" s="321"/>
      <c r="K657" s="321"/>
      <c r="L657" s="321"/>
      <c r="M657" s="321"/>
      <c r="N657" s="323"/>
      <c r="O657" s="321"/>
      <c r="P657" s="321"/>
      <c r="Q657" s="321"/>
      <c r="R657" s="321"/>
      <c r="S657" s="321"/>
      <c r="T657" s="321"/>
      <c r="U657" s="322"/>
      <c r="V657" s="321"/>
      <c r="W657" s="321"/>
      <c r="X657" s="321"/>
      <c r="Y657" s="321"/>
      <c r="Z657" s="321"/>
      <c r="AA657" s="321"/>
      <c r="AB657" s="324"/>
      <c r="AC657" s="324"/>
      <c r="AD657" s="321"/>
      <c r="AE657" s="325"/>
      <c r="AF657" s="323"/>
      <c r="AG657" s="321"/>
      <c r="AH657" s="321"/>
      <c r="AI657" s="321"/>
      <c r="AJ657" s="321"/>
      <c r="AK657" s="321"/>
      <c r="AL657" s="321"/>
      <c r="AM657" s="148"/>
    </row>
    <row r="658" spans="2:39" ht="15" customHeight="1" x14ac:dyDescent="0.25">
      <c r="B658" s="321"/>
      <c r="C658" s="322"/>
      <c r="D658" s="323"/>
      <c r="E658" s="321"/>
      <c r="F658" s="321"/>
      <c r="G658" s="321"/>
      <c r="H658" s="321"/>
      <c r="I658" s="321"/>
      <c r="J658" s="321"/>
      <c r="K658" s="321"/>
      <c r="L658" s="321"/>
      <c r="M658" s="321"/>
      <c r="N658" s="323"/>
      <c r="O658" s="321"/>
      <c r="P658" s="321"/>
      <c r="Q658" s="321"/>
      <c r="R658" s="321"/>
      <c r="S658" s="321"/>
      <c r="T658" s="321"/>
      <c r="U658" s="322"/>
      <c r="V658" s="321"/>
      <c r="W658" s="321"/>
      <c r="X658" s="321"/>
      <c r="Y658" s="321"/>
      <c r="Z658" s="321"/>
      <c r="AA658" s="321"/>
      <c r="AB658" s="324"/>
      <c r="AC658" s="324"/>
      <c r="AD658" s="321"/>
      <c r="AE658" s="325"/>
      <c r="AF658" s="323"/>
      <c r="AG658" s="321"/>
      <c r="AH658" s="321"/>
      <c r="AI658" s="321"/>
      <c r="AJ658" s="321"/>
      <c r="AK658" s="321"/>
      <c r="AL658" s="321"/>
      <c r="AM658" s="148"/>
    </row>
    <row r="659" spans="2:39" ht="15" customHeight="1" x14ac:dyDescent="0.25">
      <c r="B659" s="321"/>
      <c r="C659" s="322"/>
      <c r="D659" s="323"/>
      <c r="E659" s="321"/>
      <c r="F659" s="321"/>
      <c r="G659" s="321"/>
      <c r="H659" s="321"/>
      <c r="I659" s="321"/>
      <c r="J659" s="321"/>
      <c r="K659" s="321"/>
      <c r="L659" s="321"/>
      <c r="M659" s="321"/>
      <c r="N659" s="323"/>
      <c r="O659" s="321"/>
      <c r="P659" s="321"/>
      <c r="Q659" s="321"/>
      <c r="R659" s="321"/>
      <c r="S659" s="321"/>
      <c r="T659" s="321"/>
      <c r="U659" s="322"/>
      <c r="V659" s="321"/>
      <c r="W659" s="321"/>
      <c r="X659" s="321"/>
      <c r="Y659" s="321"/>
      <c r="Z659" s="321"/>
      <c r="AA659" s="321"/>
      <c r="AB659" s="324"/>
      <c r="AC659" s="324"/>
      <c r="AD659" s="321"/>
      <c r="AE659" s="325"/>
      <c r="AF659" s="323"/>
      <c r="AG659" s="321"/>
      <c r="AH659" s="321"/>
      <c r="AI659" s="321"/>
      <c r="AJ659" s="321"/>
      <c r="AK659" s="321"/>
      <c r="AL659" s="321"/>
      <c r="AM659" s="148"/>
    </row>
    <row r="660" spans="2:39" ht="15" customHeight="1" x14ac:dyDescent="0.25">
      <c r="B660" s="321"/>
      <c r="C660" s="322"/>
      <c r="D660" s="323"/>
      <c r="E660" s="321"/>
      <c r="F660" s="321"/>
      <c r="G660" s="321"/>
      <c r="H660" s="321"/>
      <c r="I660" s="321"/>
      <c r="J660" s="321"/>
      <c r="K660" s="321"/>
      <c r="L660" s="321"/>
      <c r="M660" s="321"/>
      <c r="N660" s="323"/>
      <c r="O660" s="321"/>
      <c r="P660" s="321"/>
      <c r="Q660" s="321"/>
      <c r="R660" s="321"/>
      <c r="S660" s="321"/>
      <c r="T660" s="321"/>
      <c r="U660" s="322"/>
      <c r="V660" s="321"/>
      <c r="W660" s="321"/>
      <c r="X660" s="321"/>
      <c r="Y660" s="321"/>
      <c r="Z660" s="321"/>
      <c r="AA660" s="321"/>
      <c r="AB660" s="324"/>
      <c r="AC660" s="324"/>
      <c r="AD660" s="321"/>
      <c r="AE660" s="325"/>
      <c r="AF660" s="323"/>
      <c r="AG660" s="321"/>
      <c r="AH660" s="321"/>
      <c r="AI660" s="321"/>
      <c r="AJ660" s="321"/>
      <c r="AK660" s="321"/>
      <c r="AL660" s="321"/>
      <c r="AM660" s="148"/>
    </row>
    <row r="661" spans="2:39" ht="15" customHeight="1" x14ac:dyDescent="0.25">
      <c r="B661" s="321"/>
      <c r="C661" s="322"/>
      <c r="D661" s="323"/>
      <c r="E661" s="321"/>
      <c r="F661" s="321"/>
      <c r="G661" s="321"/>
      <c r="H661" s="321"/>
      <c r="I661" s="321"/>
      <c r="J661" s="321"/>
      <c r="K661" s="321"/>
      <c r="L661" s="321"/>
      <c r="M661" s="321"/>
      <c r="N661" s="323"/>
      <c r="O661" s="321"/>
      <c r="P661" s="321"/>
      <c r="Q661" s="321"/>
      <c r="R661" s="321"/>
      <c r="S661" s="321"/>
      <c r="T661" s="321"/>
      <c r="U661" s="322"/>
      <c r="V661" s="321"/>
      <c r="W661" s="321"/>
      <c r="X661" s="321"/>
      <c r="Y661" s="321"/>
      <c r="Z661" s="321"/>
      <c r="AA661" s="321"/>
      <c r="AB661" s="324"/>
      <c r="AC661" s="324"/>
      <c r="AD661" s="321"/>
      <c r="AE661" s="325"/>
      <c r="AF661" s="323"/>
      <c r="AG661" s="321"/>
      <c r="AH661" s="321"/>
      <c r="AI661" s="321"/>
      <c r="AJ661" s="321"/>
      <c r="AK661" s="321"/>
      <c r="AL661" s="321"/>
      <c r="AM661" s="148"/>
    </row>
    <row r="662" spans="2:39" ht="15" customHeight="1" x14ac:dyDescent="0.25">
      <c r="B662" s="321"/>
      <c r="C662" s="322"/>
      <c r="D662" s="323"/>
      <c r="E662" s="321"/>
      <c r="F662" s="321"/>
      <c r="G662" s="321"/>
      <c r="H662" s="321"/>
      <c r="I662" s="321"/>
      <c r="J662" s="321"/>
      <c r="K662" s="321"/>
      <c r="L662" s="321"/>
      <c r="M662" s="321"/>
      <c r="N662" s="323"/>
      <c r="O662" s="321"/>
      <c r="P662" s="321"/>
      <c r="Q662" s="321"/>
      <c r="R662" s="321"/>
      <c r="S662" s="321"/>
      <c r="T662" s="321"/>
      <c r="U662" s="322"/>
      <c r="V662" s="321"/>
      <c r="W662" s="321"/>
      <c r="X662" s="321"/>
      <c r="Y662" s="321"/>
      <c r="Z662" s="321"/>
      <c r="AA662" s="321"/>
      <c r="AB662" s="324"/>
      <c r="AC662" s="324"/>
      <c r="AD662" s="321"/>
      <c r="AE662" s="325"/>
      <c r="AF662" s="323"/>
      <c r="AG662" s="321"/>
      <c r="AH662" s="321"/>
      <c r="AI662" s="321"/>
      <c r="AJ662" s="321"/>
      <c r="AK662" s="321"/>
      <c r="AL662" s="321"/>
      <c r="AM662" s="148"/>
    </row>
    <row r="663" spans="2:39" ht="15" customHeight="1" x14ac:dyDescent="0.25">
      <c r="B663" s="321"/>
      <c r="C663" s="322"/>
      <c r="D663" s="323"/>
      <c r="E663" s="321"/>
      <c r="F663" s="321"/>
      <c r="G663" s="321"/>
      <c r="H663" s="321"/>
      <c r="I663" s="321"/>
      <c r="J663" s="321"/>
      <c r="K663" s="321"/>
      <c r="L663" s="321"/>
      <c r="M663" s="321"/>
      <c r="N663" s="323"/>
      <c r="O663" s="321"/>
      <c r="P663" s="321"/>
      <c r="Q663" s="321"/>
      <c r="R663" s="321"/>
      <c r="S663" s="321"/>
      <c r="T663" s="321"/>
      <c r="U663" s="322"/>
      <c r="V663" s="321"/>
      <c r="W663" s="321"/>
      <c r="X663" s="321"/>
      <c r="Y663" s="321"/>
      <c r="Z663" s="321"/>
      <c r="AA663" s="321"/>
      <c r="AB663" s="324"/>
      <c r="AC663" s="324"/>
      <c r="AD663" s="321"/>
      <c r="AE663" s="325"/>
      <c r="AF663" s="323"/>
      <c r="AG663" s="321"/>
      <c r="AH663" s="321"/>
      <c r="AI663" s="321"/>
      <c r="AJ663" s="321"/>
      <c r="AK663" s="321"/>
      <c r="AL663" s="321"/>
      <c r="AM663" s="148"/>
    </row>
    <row r="664" spans="2:39" ht="15" customHeight="1" x14ac:dyDescent="0.25">
      <c r="B664" s="321"/>
      <c r="C664" s="322"/>
      <c r="D664" s="323"/>
      <c r="E664" s="321"/>
      <c r="F664" s="321"/>
      <c r="G664" s="321"/>
      <c r="H664" s="321"/>
      <c r="I664" s="321"/>
      <c r="J664" s="321"/>
      <c r="K664" s="321"/>
      <c r="L664" s="321"/>
      <c r="M664" s="321"/>
      <c r="N664" s="323"/>
      <c r="O664" s="321"/>
      <c r="P664" s="321"/>
      <c r="Q664" s="321"/>
      <c r="R664" s="321"/>
      <c r="S664" s="321"/>
      <c r="T664" s="321"/>
      <c r="U664" s="322"/>
      <c r="V664" s="321"/>
      <c r="W664" s="321"/>
      <c r="X664" s="321"/>
      <c r="Y664" s="321"/>
      <c r="Z664" s="321"/>
      <c r="AA664" s="321"/>
      <c r="AB664" s="324"/>
      <c r="AC664" s="324"/>
      <c r="AD664" s="321"/>
      <c r="AE664" s="325"/>
      <c r="AF664" s="323"/>
      <c r="AG664" s="321"/>
      <c r="AH664" s="321"/>
      <c r="AI664" s="321"/>
      <c r="AJ664" s="321"/>
      <c r="AK664" s="321"/>
      <c r="AL664" s="321"/>
      <c r="AM664" s="148"/>
    </row>
    <row r="665" spans="2:39" ht="15" customHeight="1" x14ac:dyDescent="0.25">
      <c r="B665" s="321"/>
      <c r="C665" s="322"/>
      <c r="D665" s="323"/>
      <c r="E665" s="321"/>
      <c r="F665" s="321"/>
      <c r="G665" s="321"/>
      <c r="H665" s="321"/>
      <c r="I665" s="321"/>
      <c r="J665" s="321"/>
      <c r="K665" s="321"/>
      <c r="L665" s="321"/>
      <c r="M665" s="321"/>
      <c r="N665" s="323"/>
      <c r="O665" s="321"/>
      <c r="P665" s="321"/>
      <c r="Q665" s="321"/>
      <c r="R665" s="321"/>
      <c r="S665" s="321"/>
      <c r="T665" s="321"/>
      <c r="U665" s="322"/>
      <c r="V665" s="321"/>
      <c r="W665" s="321"/>
      <c r="X665" s="321"/>
      <c r="Y665" s="321"/>
      <c r="Z665" s="321"/>
      <c r="AA665" s="321"/>
      <c r="AB665" s="324"/>
      <c r="AC665" s="324"/>
      <c r="AD665" s="321"/>
      <c r="AE665" s="325"/>
      <c r="AF665" s="323"/>
      <c r="AG665" s="321"/>
      <c r="AH665" s="321"/>
      <c r="AI665" s="321"/>
      <c r="AJ665" s="321"/>
      <c r="AK665" s="321"/>
      <c r="AL665" s="321"/>
      <c r="AM665" s="148"/>
    </row>
    <row r="666" spans="2:39" ht="15" customHeight="1" x14ac:dyDescent="0.25">
      <c r="B666" s="321"/>
      <c r="C666" s="322"/>
      <c r="D666" s="323"/>
      <c r="E666" s="321"/>
      <c r="F666" s="321"/>
      <c r="G666" s="321"/>
      <c r="H666" s="321"/>
      <c r="I666" s="321"/>
      <c r="J666" s="321"/>
      <c r="K666" s="321"/>
      <c r="L666" s="321"/>
      <c r="M666" s="321"/>
      <c r="N666" s="323"/>
      <c r="O666" s="321"/>
      <c r="P666" s="321"/>
      <c r="Q666" s="321"/>
      <c r="R666" s="321"/>
      <c r="S666" s="321"/>
      <c r="T666" s="321"/>
      <c r="U666" s="322"/>
      <c r="V666" s="321"/>
      <c r="W666" s="321"/>
      <c r="X666" s="321"/>
      <c r="Y666" s="321"/>
      <c r="Z666" s="321"/>
      <c r="AA666" s="321"/>
      <c r="AB666" s="324"/>
      <c r="AC666" s="324"/>
      <c r="AD666" s="321"/>
      <c r="AE666" s="325"/>
      <c r="AF666" s="323"/>
      <c r="AG666" s="321"/>
      <c r="AH666" s="321"/>
      <c r="AI666" s="321"/>
      <c r="AJ666" s="321"/>
      <c r="AK666" s="321"/>
      <c r="AL666" s="321"/>
      <c r="AM666" s="148"/>
    </row>
    <row r="667" spans="2:39" ht="15" customHeight="1" x14ac:dyDescent="0.25">
      <c r="B667" s="321"/>
      <c r="C667" s="322"/>
      <c r="D667" s="323"/>
      <c r="E667" s="321"/>
      <c r="F667" s="321"/>
      <c r="G667" s="321"/>
      <c r="H667" s="321"/>
      <c r="I667" s="321"/>
      <c r="J667" s="321"/>
      <c r="K667" s="321"/>
      <c r="L667" s="321"/>
      <c r="M667" s="321"/>
      <c r="N667" s="323"/>
      <c r="O667" s="321"/>
      <c r="P667" s="321"/>
      <c r="Q667" s="321"/>
      <c r="R667" s="321"/>
      <c r="S667" s="321"/>
      <c r="T667" s="321"/>
      <c r="U667" s="322"/>
      <c r="V667" s="321"/>
      <c r="W667" s="321"/>
      <c r="X667" s="321"/>
      <c r="Y667" s="321"/>
      <c r="Z667" s="321"/>
      <c r="AA667" s="321"/>
      <c r="AB667" s="324"/>
      <c r="AC667" s="324"/>
      <c r="AD667" s="321"/>
      <c r="AE667" s="325"/>
      <c r="AF667" s="323"/>
      <c r="AG667" s="321"/>
      <c r="AH667" s="321"/>
      <c r="AI667" s="321"/>
      <c r="AJ667" s="321"/>
      <c r="AK667" s="321"/>
      <c r="AL667" s="321"/>
      <c r="AM667" s="148"/>
    </row>
    <row r="668" spans="2:39" ht="15" customHeight="1" x14ac:dyDescent="0.25">
      <c r="B668" s="321"/>
      <c r="C668" s="322"/>
      <c r="D668" s="323"/>
      <c r="E668" s="321"/>
      <c r="F668" s="321"/>
      <c r="G668" s="321"/>
      <c r="H668" s="321"/>
      <c r="I668" s="321"/>
      <c r="J668" s="321"/>
      <c r="K668" s="321"/>
      <c r="L668" s="321"/>
      <c r="M668" s="321"/>
      <c r="N668" s="323"/>
      <c r="O668" s="321"/>
      <c r="P668" s="321"/>
      <c r="Q668" s="321"/>
      <c r="R668" s="321"/>
      <c r="S668" s="321"/>
      <c r="T668" s="321"/>
      <c r="U668" s="322"/>
      <c r="V668" s="321"/>
      <c r="W668" s="321"/>
      <c r="X668" s="321"/>
      <c r="Y668" s="321"/>
      <c r="Z668" s="321"/>
      <c r="AA668" s="321"/>
      <c r="AB668" s="324"/>
      <c r="AC668" s="324"/>
      <c r="AD668" s="321"/>
      <c r="AE668" s="325"/>
      <c r="AF668" s="323"/>
      <c r="AG668" s="321"/>
      <c r="AH668" s="321"/>
      <c r="AI668" s="321"/>
      <c r="AJ668" s="321"/>
      <c r="AK668" s="321"/>
      <c r="AL668" s="321"/>
      <c r="AM668" s="148"/>
    </row>
    <row r="669" spans="2:39" ht="15" customHeight="1" x14ac:dyDescent="0.25">
      <c r="B669" s="321"/>
      <c r="C669" s="322"/>
      <c r="D669" s="323"/>
      <c r="E669" s="321"/>
      <c r="F669" s="321"/>
      <c r="G669" s="321"/>
      <c r="H669" s="321"/>
      <c r="I669" s="321"/>
      <c r="J669" s="321"/>
      <c r="K669" s="321"/>
      <c r="L669" s="321"/>
      <c r="M669" s="321"/>
      <c r="N669" s="323"/>
      <c r="O669" s="321"/>
      <c r="P669" s="321"/>
      <c r="Q669" s="321"/>
      <c r="R669" s="321"/>
      <c r="S669" s="321"/>
      <c r="T669" s="321"/>
      <c r="U669" s="322"/>
      <c r="V669" s="321"/>
      <c r="W669" s="321"/>
      <c r="X669" s="321"/>
      <c r="Y669" s="321"/>
      <c r="Z669" s="321"/>
      <c r="AA669" s="321"/>
      <c r="AB669" s="324"/>
      <c r="AC669" s="324"/>
      <c r="AD669" s="321"/>
      <c r="AE669" s="325"/>
      <c r="AF669" s="323"/>
      <c r="AG669" s="321"/>
      <c r="AH669" s="321"/>
      <c r="AI669" s="321"/>
      <c r="AJ669" s="321"/>
      <c r="AK669" s="321"/>
      <c r="AL669" s="321"/>
      <c r="AM669" s="148"/>
    </row>
    <row r="670" spans="2:39" ht="15" customHeight="1" x14ac:dyDescent="0.25">
      <c r="B670" s="321"/>
      <c r="C670" s="322"/>
      <c r="D670" s="323"/>
      <c r="E670" s="321"/>
      <c r="F670" s="321"/>
      <c r="G670" s="321"/>
      <c r="H670" s="321"/>
      <c r="I670" s="321"/>
      <c r="J670" s="321"/>
      <c r="K670" s="321"/>
      <c r="L670" s="321"/>
      <c r="M670" s="321"/>
      <c r="N670" s="323"/>
      <c r="O670" s="321"/>
      <c r="P670" s="321"/>
      <c r="Q670" s="321"/>
      <c r="R670" s="321"/>
      <c r="S670" s="321"/>
      <c r="T670" s="321"/>
      <c r="U670" s="322"/>
      <c r="V670" s="321"/>
      <c r="W670" s="321"/>
      <c r="X670" s="321"/>
      <c r="Y670" s="321"/>
      <c r="Z670" s="321"/>
      <c r="AA670" s="321"/>
      <c r="AB670" s="324"/>
      <c r="AC670" s="324"/>
      <c r="AD670" s="321"/>
      <c r="AE670" s="325"/>
      <c r="AF670" s="323"/>
      <c r="AG670" s="321"/>
      <c r="AH670" s="321"/>
      <c r="AI670" s="321"/>
      <c r="AJ670" s="321"/>
      <c r="AK670" s="321"/>
      <c r="AL670" s="321"/>
      <c r="AM670" s="148"/>
    </row>
    <row r="671" spans="2:39" ht="15" customHeight="1" x14ac:dyDescent="0.25">
      <c r="B671" s="321"/>
      <c r="C671" s="322"/>
      <c r="D671" s="323"/>
      <c r="E671" s="321"/>
      <c r="F671" s="321"/>
      <c r="G671" s="321"/>
      <c r="H671" s="321"/>
      <c r="I671" s="321"/>
      <c r="J671" s="321"/>
      <c r="K671" s="321"/>
      <c r="L671" s="321"/>
      <c r="M671" s="321"/>
      <c r="N671" s="323"/>
      <c r="O671" s="321"/>
      <c r="P671" s="321"/>
      <c r="Q671" s="321"/>
      <c r="R671" s="321"/>
      <c r="S671" s="321"/>
      <c r="T671" s="321"/>
      <c r="U671" s="322"/>
      <c r="V671" s="321"/>
      <c r="W671" s="321"/>
      <c r="X671" s="321"/>
      <c r="Y671" s="321"/>
      <c r="Z671" s="321"/>
      <c r="AA671" s="321"/>
      <c r="AB671" s="324"/>
      <c r="AC671" s="324"/>
      <c r="AD671" s="321"/>
      <c r="AE671" s="325"/>
      <c r="AF671" s="323"/>
      <c r="AG671" s="321"/>
      <c r="AH671" s="321"/>
      <c r="AI671" s="321"/>
      <c r="AJ671" s="321"/>
      <c r="AK671" s="321"/>
      <c r="AL671" s="321"/>
      <c r="AM671" s="148"/>
    </row>
    <row r="672" spans="2:39" ht="15" customHeight="1" x14ac:dyDescent="0.25">
      <c r="B672" s="321"/>
      <c r="C672" s="322"/>
      <c r="D672" s="323"/>
      <c r="E672" s="321"/>
      <c r="F672" s="321"/>
      <c r="G672" s="321"/>
      <c r="H672" s="321"/>
      <c r="I672" s="321"/>
      <c r="J672" s="321"/>
      <c r="K672" s="321"/>
      <c r="L672" s="321"/>
      <c r="M672" s="321"/>
      <c r="N672" s="323"/>
      <c r="O672" s="321"/>
      <c r="P672" s="321"/>
      <c r="Q672" s="321"/>
      <c r="R672" s="321"/>
      <c r="S672" s="321"/>
      <c r="T672" s="321"/>
      <c r="U672" s="322"/>
      <c r="V672" s="321"/>
      <c r="W672" s="321"/>
      <c r="X672" s="321"/>
      <c r="Y672" s="321"/>
      <c r="Z672" s="321"/>
      <c r="AA672" s="321"/>
      <c r="AB672" s="324"/>
      <c r="AC672" s="324"/>
      <c r="AD672" s="321"/>
      <c r="AE672" s="325"/>
      <c r="AF672" s="323"/>
      <c r="AG672" s="321"/>
      <c r="AH672" s="321"/>
      <c r="AI672" s="321"/>
      <c r="AJ672" s="321"/>
      <c r="AK672" s="321"/>
      <c r="AL672" s="321"/>
      <c r="AM672" s="148"/>
    </row>
    <row r="673" spans="2:39" ht="15" customHeight="1" x14ac:dyDescent="0.25">
      <c r="B673" s="321"/>
      <c r="C673" s="322"/>
      <c r="D673" s="323"/>
      <c r="E673" s="321"/>
      <c r="F673" s="321"/>
      <c r="G673" s="321"/>
      <c r="H673" s="321"/>
      <c r="I673" s="321"/>
      <c r="J673" s="321"/>
      <c r="K673" s="321"/>
      <c r="L673" s="321"/>
      <c r="M673" s="321"/>
      <c r="N673" s="323"/>
      <c r="O673" s="321"/>
      <c r="P673" s="321"/>
      <c r="Q673" s="321"/>
      <c r="R673" s="321"/>
      <c r="S673" s="321"/>
      <c r="T673" s="321"/>
      <c r="U673" s="322"/>
      <c r="V673" s="321"/>
      <c r="W673" s="321"/>
      <c r="X673" s="321"/>
      <c r="Y673" s="321"/>
      <c r="Z673" s="321"/>
      <c r="AA673" s="321"/>
      <c r="AB673" s="324"/>
      <c r="AC673" s="324"/>
      <c r="AD673" s="321"/>
      <c r="AE673" s="325"/>
      <c r="AF673" s="323"/>
      <c r="AG673" s="321"/>
      <c r="AH673" s="321"/>
      <c r="AI673" s="321"/>
      <c r="AJ673" s="321"/>
      <c r="AK673" s="321"/>
      <c r="AL673" s="321"/>
      <c r="AM673" s="148"/>
    </row>
    <row r="674" spans="2:39" ht="15" customHeight="1" x14ac:dyDescent="0.25">
      <c r="B674" s="321"/>
      <c r="C674" s="322"/>
      <c r="D674" s="323"/>
      <c r="E674" s="321"/>
      <c r="F674" s="321"/>
      <c r="G674" s="321"/>
      <c r="H674" s="321"/>
      <c r="I674" s="321"/>
      <c r="J674" s="321"/>
      <c r="K674" s="321"/>
      <c r="L674" s="321"/>
      <c r="M674" s="321"/>
      <c r="N674" s="323"/>
      <c r="O674" s="321"/>
      <c r="P674" s="321"/>
      <c r="Q674" s="321"/>
      <c r="R674" s="321"/>
      <c r="S674" s="321"/>
      <c r="T674" s="321"/>
      <c r="U674" s="322"/>
      <c r="V674" s="321"/>
      <c r="W674" s="321"/>
      <c r="X674" s="321"/>
      <c r="Y674" s="321"/>
      <c r="Z674" s="321"/>
      <c r="AA674" s="321"/>
      <c r="AB674" s="324"/>
      <c r="AC674" s="324"/>
      <c r="AD674" s="321"/>
      <c r="AE674" s="325"/>
      <c r="AF674" s="323"/>
      <c r="AG674" s="321"/>
      <c r="AH674" s="321"/>
      <c r="AI674" s="321"/>
      <c r="AJ674" s="321"/>
      <c r="AK674" s="321"/>
      <c r="AL674" s="321"/>
      <c r="AM674" s="148"/>
    </row>
    <row r="675" spans="2:39" ht="15" customHeight="1" x14ac:dyDescent="0.25">
      <c r="B675" s="321"/>
      <c r="C675" s="322"/>
      <c r="D675" s="323"/>
      <c r="E675" s="321"/>
      <c r="F675" s="321"/>
      <c r="G675" s="321"/>
      <c r="H675" s="321"/>
      <c r="I675" s="321"/>
      <c r="J675" s="321"/>
      <c r="K675" s="321"/>
      <c r="L675" s="321"/>
      <c r="M675" s="321"/>
      <c r="N675" s="323"/>
      <c r="O675" s="321"/>
      <c r="P675" s="321"/>
      <c r="Q675" s="321"/>
      <c r="R675" s="321"/>
      <c r="S675" s="321"/>
      <c r="T675" s="321"/>
      <c r="U675" s="322"/>
      <c r="V675" s="321"/>
      <c r="W675" s="321"/>
      <c r="X675" s="321"/>
      <c r="Y675" s="321"/>
      <c r="Z675" s="321"/>
      <c r="AA675" s="321"/>
      <c r="AB675" s="324"/>
      <c r="AC675" s="324"/>
      <c r="AD675" s="321"/>
      <c r="AE675" s="325"/>
      <c r="AF675" s="323"/>
      <c r="AG675" s="321"/>
      <c r="AH675" s="321"/>
      <c r="AI675" s="321"/>
      <c r="AJ675" s="321"/>
      <c r="AK675" s="321"/>
      <c r="AL675" s="321"/>
      <c r="AM675" s="148"/>
    </row>
    <row r="676" spans="2:39" ht="15" customHeight="1" x14ac:dyDescent="0.25">
      <c r="B676" s="321"/>
      <c r="C676" s="322"/>
      <c r="D676" s="323"/>
      <c r="E676" s="321"/>
      <c r="F676" s="321"/>
      <c r="G676" s="321"/>
      <c r="H676" s="321"/>
      <c r="I676" s="321"/>
      <c r="J676" s="321"/>
      <c r="K676" s="321"/>
      <c r="L676" s="321"/>
      <c r="M676" s="321"/>
      <c r="N676" s="323"/>
      <c r="O676" s="321"/>
      <c r="P676" s="321"/>
      <c r="Q676" s="321"/>
      <c r="R676" s="321"/>
      <c r="S676" s="321"/>
      <c r="T676" s="321"/>
      <c r="U676" s="322"/>
      <c r="V676" s="321"/>
      <c r="W676" s="321"/>
      <c r="X676" s="321"/>
      <c r="Y676" s="321"/>
      <c r="Z676" s="321"/>
      <c r="AA676" s="321"/>
      <c r="AB676" s="324"/>
      <c r="AC676" s="324"/>
      <c r="AD676" s="321"/>
      <c r="AE676" s="325"/>
      <c r="AF676" s="323"/>
      <c r="AG676" s="321"/>
      <c r="AH676" s="321"/>
      <c r="AI676" s="321"/>
      <c r="AJ676" s="321"/>
      <c r="AK676" s="321"/>
      <c r="AL676" s="321"/>
      <c r="AM676" s="148"/>
    </row>
    <row r="677" spans="2:39" ht="15" customHeight="1" x14ac:dyDescent="0.25">
      <c r="B677" s="321"/>
      <c r="C677" s="322"/>
      <c r="D677" s="323"/>
      <c r="E677" s="321"/>
      <c r="F677" s="321"/>
      <c r="G677" s="321"/>
      <c r="H677" s="321"/>
      <c r="I677" s="321"/>
      <c r="J677" s="321"/>
      <c r="K677" s="321"/>
      <c r="L677" s="321"/>
      <c r="M677" s="321"/>
      <c r="N677" s="323"/>
      <c r="O677" s="321"/>
      <c r="P677" s="321"/>
      <c r="Q677" s="321"/>
      <c r="R677" s="321"/>
      <c r="S677" s="321"/>
      <c r="T677" s="321"/>
      <c r="U677" s="322"/>
      <c r="V677" s="321"/>
      <c r="W677" s="321"/>
      <c r="X677" s="321"/>
      <c r="Y677" s="321"/>
      <c r="Z677" s="321"/>
      <c r="AA677" s="321"/>
      <c r="AB677" s="324"/>
      <c r="AC677" s="324"/>
      <c r="AD677" s="321"/>
      <c r="AE677" s="325"/>
      <c r="AF677" s="323"/>
      <c r="AG677" s="321"/>
      <c r="AH677" s="321"/>
      <c r="AI677" s="321"/>
      <c r="AJ677" s="321"/>
      <c r="AK677" s="321"/>
      <c r="AL677" s="321"/>
      <c r="AM677" s="148"/>
    </row>
    <row r="678" spans="2:39" ht="15" customHeight="1" x14ac:dyDescent="0.25">
      <c r="B678" s="321"/>
      <c r="C678" s="322"/>
      <c r="D678" s="323"/>
      <c r="E678" s="321"/>
      <c r="F678" s="321"/>
      <c r="G678" s="321"/>
      <c r="H678" s="321"/>
      <c r="I678" s="321"/>
      <c r="J678" s="321"/>
      <c r="K678" s="321"/>
      <c r="L678" s="321"/>
      <c r="M678" s="321"/>
      <c r="N678" s="323"/>
      <c r="O678" s="321"/>
      <c r="P678" s="321"/>
      <c r="Q678" s="321"/>
      <c r="R678" s="321"/>
      <c r="S678" s="321"/>
      <c r="T678" s="321"/>
      <c r="U678" s="322"/>
      <c r="V678" s="321"/>
      <c r="W678" s="321"/>
      <c r="X678" s="321"/>
      <c r="Y678" s="321"/>
      <c r="Z678" s="321"/>
      <c r="AA678" s="321"/>
      <c r="AB678" s="324"/>
      <c r="AC678" s="324"/>
      <c r="AD678" s="321"/>
      <c r="AE678" s="325"/>
      <c r="AF678" s="323"/>
      <c r="AG678" s="321"/>
      <c r="AH678" s="321"/>
      <c r="AI678" s="321"/>
      <c r="AJ678" s="321"/>
      <c r="AK678" s="321"/>
      <c r="AL678" s="321"/>
      <c r="AM678" s="148"/>
    </row>
    <row r="679" spans="2:39" ht="15" customHeight="1" x14ac:dyDescent="0.25">
      <c r="B679" s="321"/>
      <c r="C679" s="322"/>
      <c r="D679" s="323"/>
      <c r="E679" s="321"/>
      <c r="F679" s="321"/>
      <c r="G679" s="321"/>
      <c r="H679" s="321"/>
      <c r="I679" s="321"/>
      <c r="J679" s="321"/>
      <c r="K679" s="321"/>
      <c r="L679" s="321"/>
      <c r="M679" s="321"/>
      <c r="N679" s="323"/>
      <c r="O679" s="321"/>
      <c r="P679" s="321"/>
      <c r="Q679" s="321"/>
      <c r="R679" s="321"/>
      <c r="S679" s="321"/>
      <c r="T679" s="321"/>
      <c r="U679" s="322"/>
      <c r="V679" s="321"/>
      <c r="W679" s="321"/>
      <c r="X679" s="321"/>
      <c r="Y679" s="321"/>
      <c r="Z679" s="321"/>
      <c r="AA679" s="321"/>
      <c r="AB679" s="324"/>
      <c r="AC679" s="324"/>
      <c r="AD679" s="321"/>
      <c r="AE679" s="325"/>
      <c r="AF679" s="323"/>
      <c r="AG679" s="321"/>
      <c r="AH679" s="321"/>
      <c r="AI679" s="321"/>
      <c r="AJ679" s="321"/>
      <c r="AK679" s="321"/>
      <c r="AL679" s="321"/>
      <c r="AM679" s="148"/>
    </row>
    <row r="680" spans="2:39" ht="15" customHeight="1" x14ac:dyDescent="0.25">
      <c r="B680" s="321"/>
      <c r="C680" s="322"/>
      <c r="D680" s="323"/>
      <c r="E680" s="321"/>
      <c r="F680" s="321"/>
      <c r="G680" s="321"/>
      <c r="H680" s="321"/>
      <c r="I680" s="321"/>
      <c r="J680" s="321"/>
      <c r="K680" s="321"/>
      <c r="L680" s="321"/>
      <c r="M680" s="321"/>
      <c r="N680" s="323"/>
      <c r="O680" s="321"/>
      <c r="P680" s="321"/>
      <c r="Q680" s="321"/>
      <c r="R680" s="321"/>
      <c r="S680" s="321"/>
      <c r="T680" s="321"/>
      <c r="U680" s="322"/>
      <c r="V680" s="321"/>
      <c r="W680" s="321"/>
      <c r="X680" s="321"/>
      <c r="Y680" s="321"/>
      <c r="Z680" s="321"/>
      <c r="AA680" s="321"/>
      <c r="AB680" s="324"/>
      <c r="AC680" s="324"/>
      <c r="AD680" s="321"/>
      <c r="AE680" s="325"/>
      <c r="AF680" s="323"/>
      <c r="AG680" s="321"/>
      <c r="AH680" s="321"/>
      <c r="AI680" s="321"/>
      <c r="AJ680" s="321"/>
      <c r="AK680" s="321"/>
      <c r="AL680" s="321"/>
      <c r="AM680" s="148"/>
    </row>
    <row r="681" spans="2:39" ht="15" customHeight="1" x14ac:dyDescent="0.25">
      <c r="B681" s="321"/>
      <c r="C681" s="322"/>
      <c r="D681" s="323"/>
      <c r="E681" s="321"/>
      <c r="F681" s="321"/>
      <c r="G681" s="321"/>
      <c r="H681" s="321"/>
      <c r="I681" s="321"/>
      <c r="J681" s="321"/>
      <c r="K681" s="321"/>
      <c r="L681" s="321"/>
      <c r="M681" s="321"/>
      <c r="N681" s="323"/>
      <c r="O681" s="321"/>
      <c r="P681" s="321"/>
      <c r="Q681" s="321"/>
      <c r="R681" s="321"/>
      <c r="S681" s="321"/>
      <c r="T681" s="321"/>
      <c r="U681" s="322"/>
      <c r="V681" s="321"/>
      <c r="W681" s="321"/>
      <c r="X681" s="321"/>
      <c r="Y681" s="321"/>
      <c r="Z681" s="321"/>
      <c r="AA681" s="321"/>
      <c r="AB681" s="324"/>
      <c r="AC681" s="324"/>
      <c r="AD681" s="321"/>
      <c r="AE681" s="325"/>
      <c r="AF681" s="323"/>
      <c r="AG681" s="321"/>
      <c r="AH681" s="321"/>
      <c r="AI681" s="321"/>
      <c r="AJ681" s="321"/>
      <c r="AK681" s="321"/>
      <c r="AL681" s="321"/>
      <c r="AM681" s="148"/>
    </row>
    <row r="682" spans="2:39" ht="15" customHeight="1" x14ac:dyDescent="0.25">
      <c r="B682" s="321"/>
      <c r="C682" s="322"/>
      <c r="D682" s="323"/>
      <c r="E682" s="321"/>
      <c r="F682" s="321"/>
      <c r="G682" s="321"/>
      <c r="H682" s="321"/>
      <c r="I682" s="321"/>
      <c r="J682" s="321"/>
      <c r="K682" s="321"/>
      <c r="L682" s="321"/>
      <c r="M682" s="321"/>
      <c r="N682" s="323"/>
      <c r="O682" s="321"/>
      <c r="P682" s="321"/>
      <c r="Q682" s="321"/>
      <c r="R682" s="321"/>
      <c r="S682" s="321"/>
      <c r="T682" s="321"/>
      <c r="U682" s="322"/>
      <c r="V682" s="321"/>
      <c r="W682" s="321"/>
      <c r="X682" s="321"/>
      <c r="Y682" s="321"/>
      <c r="Z682" s="321"/>
      <c r="AA682" s="321"/>
      <c r="AB682" s="324"/>
      <c r="AC682" s="324"/>
      <c r="AD682" s="321"/>
      <c r="AE682" s="325"/>
      <c r="AF682" s="323"/>
      <c r="AG682" s="321"/>
      <c r="AH682" s="321"/>
      <c r="AI682" s="321"/>
      <c r="AJ682" s="321"/>
      <c r="AK682" s="321"/>
      <c r="AL682" s="321"/>
      <c r="AM682" s="148"/>
    </row>
    <row r="683" spans="2:39" ht="15" customHeight="1" x14ac:dyDescent="0.25">
      <c r="B683" s="321"/>
      <c r="C683" s="322"/>
      <c r="D683" s="323"/>
      <c r="E683" s="321"/>
      <c r="F683" s="321"/>
      <c r="G683" s="321"/>
      <c r="H683" s="321"/>
      <c r="I683" s="321"/>
      <c r="J683" s="321"/>
      <c r="K683" s="321"/>
      <c r="L683" s="321"/>
      <c r="M683" s="321"/>
      <c r="N683" s="323"/>
      <c r="O683" s="321"/>
      <c r="P683" s="321"/>
      <c r="Q683" s="321"/>
      <c r="R683" s="321"/>
      <c r="S683" s="321"/>
      <c r="T683" s="321"/>
      <c r="U683" s="322"/>
      <c r="V683" s="321"/>
      <c r="W683" s="321"/>
      <c r="X683" s="321"/>
      <c r="Y683" s="321"/>
      <c r="Z683" s="321"/>
      <c r="AA683" s="321"/>
      <c r="AB683" s="324"/>
      <c r="AC683" s="324"/>
      <c r="AD683" s="321"/>
      <c r="AE683" s="325"/>
      <c r="AF683" s="323"/>
      <c r="AG683" s="321"/>
      <c r="AH683" s="321"/>
      <c r="AI683" s="321"/>
      <c r="AJ683" s="321"/>
      <c r="AK683" s="321"/>
      <c r="AL683" s="321"/>
      <c r="AM683" s="148"/>
    </row>
    <row r="684" spans="2:39" ht="15" customHeight="1" x14ac:dyDescent="0.25">
      <c r="B684" s="321"/>
      <c r="C684" s="322"/>
      <c r="D684" s="323"/>
      <c r="E684" s="321"/>
      <c r="F684" s="321"/>
      <c r="G684" s="321"/>
      <c r="H684" s="321"/>
      <c r="I684" s="321"/>
      <c r="J684" s="321"/>
      <c r="K684" s="321"/>
      <c r="L684" s="321"/>
      <c r="M684" s="321"/>
      <c r="N684" s="323"/>
      <c r="O684" s="321"/>
      <c r="P684" s="321"/>
      <c r="Q684" s="321"/>
      <c r="R684" s="321"/>
      <c r="S684" s="321"/>
      <c r="T684" s="321"/>
      <c r="U684" s="322"/>
      <c r="V684" s="321"/>
      <c r="W684" s="321"/>
      <c r="X684" s="321"/>
      <c r="Y684" s="321"/>
      <c r="Z684" s="321"/>
      <c r="AA684" s="321"/>
      <c r="AB684" s="324"/>
      <c r="AC684" s="324"/>
      <c r="AD684" s="321"/>
      <c r="AE684" s="325"/>
      <c r="AF684" s="323"/>
      <c r="AG684" s="321"/>
      <c r="AH684" s="321"/>
      <c r="AI684" s="321"/>
      <c r="AJ684" s="321"/>
      <c r="AK684" s="321"/>
      <c r="AL684" s="321"/>
      <c r="AM684" s="148"/>
    </row>
    <row r="685" spans="2:39" ht="15" customHeight="1" x14ac:dyDescent="0.25">
      <c r="B685" s="321"/>
      <c r="C685" s="322"/>
      <c r="D685" s="323"/>
      <c r="E685" s="321"/>
      <c r="F685" s="321"/>
      <c r="G685" s="321"/>
      <c r="H685" s="321"/>
      <c r="I685" s="321"/>
      <c r="J685" s="321"/>
      <c r="K685" s="321"/>
      <c r="L685" s="321"/>
      <c r="M685" s="321"/>
      <c r="N685" s="323"/>
      <c r="O685" s="321"/>
      <c r="P685" s="321"/>
      <c r="Q685" s="321"/>
      <c r="R685" s="321"/>
      <c r="S685" s="321"/>
      <c r="T685" s="321"/>
      <c r="U685" s="322"/>
      <c r="V685" s="321"/>
      <c r="W685" s="321"/>
      <c r="X685" s="321"/>
      <c r="Y685" s="321"/>
      <c r="Z685" s="321"/>
      <c r="AA685" s="321"/>
      <c r="AB685" s="324"/>
      <c r="AC685" s="324"/>
      <c r="AD685" s="321"/>
      <c r="AE685" s="325"/>
      <c r="AF685" s="323"/>
      <c r="AG685" s="321"/>
      <c r="AH685" s="321"/>
      <c r="AI685" s="321"/>
      <c r="AJ685" s="321"/>
      <c r="AK685" s="321"/>
      <c r="AL685" s="321"/>
      <c r="AM685" s="148"/>
    </row>
    <row r="686" spans="2:39" ht="15" customHeight="1" x14ac:dyDescent="0.25">
      <c r="B686" s="321"/>
      <c r="C686" s="322"/>
      <c r="D686" s="323"/>
      <c r="E686" s="321"/>
      <c r="F686" s="321"/>
      <c r="G686" s="321"/>
      <c r="H686" s="321"/>
      <c r="I686" s="321"/>
      <c r="J686" s="321"/>
      <c r="K686" s="321"/>
      <c r="L686" s="321"/>
      <c r="M686" s="321"/>
      <c r="N686" s="323"/>
      <c r="O686" s="321"/>
      <c r="P686" s="321"/>
      <c r="Q686" s="321"/>
      <c r="R686" s="321"/>
      <c r="S686" s="321"/>
      <c r="T686" s="321"/>
      <c r="U686" s="322"/>
      <c r="V686" s="321"/>
      <c r="W686" s="321"/>
      <c r="X686" s="321"/>
      <c r="Y686" s="321"/>
      <c r="Z686" s="321"/>
      <c r="AA686" s="321"/>
      <c r="AB686" s="324"/>
      <c r="AC686" s="324"/>
      <c r="AD686" s="321"/>
      <c r="AE686" s="325"/>
      <c r="AF686" s="323"/>
      <c r="AG686" s="321"/>
      <c r="AH686" s="321"/>
      <c r="AI686" s="321"/>
      <c r="AJ686" s="321"/>
      <c r="AK686" s="321"/>
      <c r="AL686" s="321"/>
      <c r="AM686" s="148"/>
    </row>
    <row r="687" spans="2:39" ht="15" customHeight="1" x14ac:dyDescent="0.25">
      <c r="B687" s="321"/>
      <c r="C687" s="322"/>
      <c r="D687" s="323"/>
      <c r="E687" s="321"/>
      <c r="F687" s="321"/>
      <c r="G687" s="321"/>
      <c r="H687" s="321"/>
      <c r="I687" s="321"/>
      <c r="J687" s="321"/>
      <c r="K687" s="321"/>
      <c r="L687" s="321"/>
      <c r="M687" s="321"/>
      <c r="N687" s="323"/>
      <c r="O687" s="321"/>
      <c r="P687" s="321"/>
      <c r="Q687" s="321"/>
      <c r="R687" s="321"/>
      <c r="S687" s="321"/>
      <c r="T687" s="321"/>
      <c r="U687" s="322"/>
      <c r="V687" s="321"/>
      <c r="W687" s="321"/>
      <c r="X687" s="321"/>
      <c r="Y687" s="321"/>
      <c r="Z687" s="321"/>
      <c r="AA687" s="321"/>
      <c r="AB687" s="324"/>
      <c r="AC687" s="324"/>
      <c r="AD687" s="321"/>
      <c r="AE687" s="325"/>
      <c r="AF687" s="323"/>
      <c r="AG687" s="321"/>
      <c r="AH687" s="321"/>
      <c r="AI687" s="321"/>
      <c r="AJ687" s="321"/>
      <c r="AK687" s="321"/>
      <c r="AL687" s="321"/>
      <c r="AM687" s="148"/>
    </row>
    <row r="688" spans="2:39" ht="15" customHeight="1" x14ac:dyDescent="0.25">
      <c r="B688" s="321"/>
      <c r="C688" s="322"/>
      <c r="D688" s="323"/>
      <c r="E688" s="321"/>
      <c r="F688" s="321"/>
      <c r="G688" s="321"/>
      <c r="H688" s="321"/>
      <c r="I688" s="321"/>
      <c r="J688" s="321"/>
      <c r="K688" s="321"/>
      <c r="L688" s="321"/>
      <c r="M688" s="321"/>
      <c r="N688" s="323"/>
      <c r="O688" s="321"/>
      <c r="P688" s="321"/>
      <c r="Q688" s="321"/>
      <c r="R688" s="321"/>
      <c r="S688" s="321"/>
      <c r="T688" s="321"/>
      <c r="U688" s="322"/>
      <c r="V688" s="321"/>
      <c r="W688" s="321"/>
      <c r="X688" s="321"/>
      <c r="Y688" s="321"/>
      <c r="Z688" s="321"/>
      <c r="AA688" s="321"/>
      <c r="AB688" s="324"/>
      <c r="AC688" s="324"/>
      <c r="AD688" s="321"/>
      <c r="AE688" s="325"/>
      <c r="AF688" s="323"/>
      <c r="AG688" s="321"/>
      <c r="AH688" s="321"/>
      <c r="AI688" s="321"/>
      <c r="AJ688" s="321"/>
      <c r="AK688" s="321"/>
      <c r="AL688" s="321"/>
      <c r="AM688" s="148"/>
    </row>
    <row r="689" spans="2:39" ht="15" customHeight="1" x14ac:dyDescent="0.25">
      <c r="B689" s="321"/>
      <c r="C689" s="322"/>
      <c r="D689" s="323"/>
      <c r="E689" s="321"/>
      <c r="F689" s="321"/>
      <c r="G689" s="321"/>
      <c r="H689" s="321"/>
      <c r="I689" s="321"/>
      <c r="J689" s="321"/>
      <c r="K689" s="321"/>
      <c r="L689" s="321"/>
      <c r="M689" s="321"/>
      <c r="N689" s="323"/>
      <c r="O689" s="321"/>
      <c r="P689" s="321"/>
      <c r="Q689" s="321"/>
      <c r="R689" s="321"/>
      <c r="S689" s="321"/>
      <c r="T689" s="321"/>
      <c r="U689" s="322"/>
      <c r="V689" s="321"/>
      <c r="W689" s="321"/>
      <c r="X689" s="321"/>
      <c r="Y689" s="321"/>
      <c r="Z689" s="321"/>
      <c r="AA689" s="321"/>
      <c r="AB689" s="324"/>
      <c r="AC689" s="324"/>
      <c r="AD689" s="321"/>
      <c r="AE689" s="325"/>
      <c r="AF689" s="323"/>
      <c r="AG689" s="321"/>
      <c r="AH689" s="321"/>
      <c r="AI689" s="321"/>
      <c r="AJ689" s="321"/>
      <c r="AK689" s="321"/>
      <c r="AL689" s="321"/>
      <c r="AM689" s="148"/>
    </row>
    <row r="690" spans="2:39" ht="15" customHeight="1" x14ac:dyDescent="0.25">
      <c r="B690" s="321"/>
      <c r="C690" s="322"/>
      <c r="D690" s="323"/>
      <c r="E690" s="321"/>
      <c r="F690" s="321"/>
      <c r="G690" s="321"/>
      <c r="H690" s="321"/>
      <c r="I690" s="321"/>
      <c r="J690" s="321"/>
      <c r="K690" s="321"/>
      <c r="L690" s="321"/>
      <c r="M690" s="321"/>
      <c r="N690" s="323"/>
      <c r="O690" s="321"/>
      <c r="P690" s="321"/>
      <c r="Q690" s="321"/>
      <c r="R690" s="321"/>
      <c r="S690" s="321"/>
      <c r="T690" s="321"/>
      <c r="U690" s="322"/>
      <c r="V690" s="321"/>
      <c r="W690" s="321"/>
      <c r="X690" s="321"/>
      <c r="Y690" s="321"/>
      <c r="Z690" s="321"/>
      <c r="AA690" s="321"/>
      <c r="AB690" s="324"/>
      <c r="AC690" s="324"/>
      <c r="AD690" s="321"/>
      <c r="AE690" s="325"/>
      <c r="AF690" s="323"/>
      <c r="AG690" s="321"/>
      <c r="AH690" s="321"/>
      <c r="AI690" s="321"/>
      <c r="AJ690" s="321"/>
      <c r="AK690" s="321"/>
      <c r="AL690" s="321"/>
      <c r="AM690" s="148"/>
    </row>
    <row r="691" spans="2:39" ht="15" customHeight="1" x14ac:dyDescent="0.25">
      <c r="B691" s="321"/>
      <c r="C691" s="322"/>
      <c r="D691" s="323"/>
      <c r="E691" s="321"/>
      <c r="F691" s="321"/>
      <c r="G691" s="321"/>
      <c r="H691" s="321"/>
      <c r="I691" s="321"/>
      <c r="J691" s="321"/>
      <c r="K691" s="321"/>
      <c r="L691" s="321"/>
      <c r="M691" s="321"/>
      <c r="N691" s="323"/>
      <c r="O691" s="321"/>
      <c r="P691" s="321"/>
      <c r="Q691" s="321"/>
      <c r="R691" s="321"/>
      <c r="S691" s="321"/>
      <c r="T691" s="321"/>
      <c r="U691" s="322"/>
      <c r="V691" s="321"/>
      <c r="W691" s="321"/>
      <c r="X691" s="321"/>
      <c r="Y691" s="321"/>
      <c r="Z691" s="321"/>
      <c r="AA691" s="321"/>
      <c r="AB691" s="324"/>
      <c r="AC691" s="324"/>
      <c r="AD691" s="321"/>
      <c r="AE691" s="325"/>
      <c r="AF691" s="323"/>
      <c r="AG691" s="321"/>
      <c r="AH691" s="321"/>
      <c r="AI691" s="321"/>
      <c r="AJ691" s="321"/>
      <c r="AK691" s="321"/>
      <c r="AL691" s="321"/>
      <c r="AM691" s="148"/>
    </row>
    <row r="692" spans="2:39" ht="15" customHeight="1" x14ac:dyDescent="0.25">
      <c r="B692" s="321"/>
      <c r="C692" s="322"/>
      <c r="D692" s="323"/>
      <c r="E692" s="321"/>
      <c r="F692" s="321"/>
      <c r="G692" s="321"/>
      <c r="H692" s="321"/>
      <c r="I692" s="321"/>
      <c r="J692" s="321"/>
      <c r="K692" s="321"/>
      <c r="L692" s="321"/>
      <c r="M692" s="321"/>
      <c r="N692" s="323"/>
      <c r="O692" s="321"/>
      <c r="P692" s="321"/>
      <c r="Q692" s="321"/>
      <c r="R692" s="321"/>
      <c r="S692" s="321"/>
      <c r="T692" s="321"/>
      <c r="U692" s="322"/>
      <c r="V692" s="321"/>
      <c r="W692" s="321"/>
      <c r="X692" s="321"/>
      <c r="Y692" s="321"/>
      <c r="Z692" s="321"/>
      <c r="AA692" s="321"/>
      <c r="AB692" s="324"/>
      <c r="AC692" s="324"/>
      <c r="AD692" s="321"/>
      <c r="AE692" s="325"/>
      <c r="AF692" s="323"/>
      <c r="AG692" s="321"/>
      <c r="AH692" s="321"/>
      <c r="AI692" s="321"/>
      <c r="AJ692" s="321"/>
      <c r="AK692" s="321"/>
      <c r="AL692" s="321"/>
      <c r="AM692" s="148"/>
    </row>
    <row r="693" spans="2:39" ht="15" customHeight="1" x14ac:dyDescent="0.25">
      <c r="B693" s="321"/>
      <c r="C693" s="322"/>
      <c r="D693" s="323"/>
      <c r="E693" s="321"/>
      <c r="F693" s="321"/>
      <c r="G693" s="321"/>
      <c r="H693" s="321"/>
      <c r="I693" s="321"/>
      <c r="J693" s="321"/>
      <c r="K693" s="321"/>
      <c r="L693" s="321"/>
      <c r="M693" s="321"/>
      <c r="N693" s="323"/>
      <c r="O693" s="321"/>
      <c r="P693" s="321"/>
      <c r="Q693" s="321"/>
      <c r="R693" s="321"/>
      <c r="S693" s="321"/>
      <c r="T693" s="321"/>
      <c r="U693" s="322"/>
      <c r="V693" s="321"/>
      <c r="W693" s="321"/>
      <c r="X693" s="321"/>
      <c r="Y693" s="321"/>
      <c r="Z693" s="321"/>
      <c r="AA693" s="321"/>
      <c r="AB693" s="324"/>
      <c r="AC693" s="324"/>
      <c r="AD693" s="321"/>
      <c r="AE693" s="325"/>
      <c r="AF693" s="323"/>
      <c r="AG693" s="321"/>
      <c r="AH693" s="321"/>
      <c r="AI693" s="321"/>
      <c r="AJ693" s="321"/>
      <c r="AK693" s="321"/>
      <c r="AL693" s="321"/>
      <c r="AM693" s="148"/>
    </row>
    <row r="694" spans="2:39" ht="15" customHeight="1" x14ac:dyDescent="0.25">
      <c r="B694" s="321"/>
      <c r="C694" s="322"/>
      <c r="D694" s="323"/>
      <c r="E694" s="321"/>
      <c r="F694" s="321"/>
      <c r="G694" s="321"/>
      <c r="H694" s="321"/>
      <c r="I694" s="321"/>
      <c r="J694" s="321"/>
      <c r="K694" s="321"/>
      <c r="L694" s="321"/>
      <c r="M694" s="321"/>
      <c r="N694" s="323"/>
      <c r="O694" s="321"/>
      <c r="P694" s="321"/>
      <c r="Q694" s="321"/>
      <c r="R694" s="321"/>
      <c r="S694" s="321"/>
      <c r="T694" s="321"/>
      <c r="U694" s="322"/>
      <c r="V694" s="321"/>
      <c r="W694" s="321"/>
      <c r="X694" s="321"/>
      <c r="Y694" s="321"/>
      <c r="Z694" s="321"/>
      <c r="AA694" s="321"/>
      <c r="AB694" s="324"/>
      <c r="AC694" s="324"/>
      <c r="AD694" s="321"/>
      <c r="AE694" s="325"/>
      <c r="AF694" s="323"/>
      <c r="AG694" s="321"/>
      <c r="AH694" s="321"/>
      <c r="AI694" s="321"/>
      <c r="AJ694" s="321"/>
      <c r="AK694" s="321"/>
      <c r="AL694" s="321"/>
      <c r="AM694" s="148"/>
    </row>
    <row r="695" spans="2:39" ht="15" customHeight="1" x14ac:dyDescent="0.25">
      <c r="B695" s="321"/>
      <c r="C695" s="322"/>
      <c r="D695" s="323"/>
      <c r="E695" s="321"/>
      <c r="F695" s="321"/>
      <c r="G695" s="321"/>
      <c r="H695" s="321"/>
      <c r="I695" s="321"/>
      <c r="J695" s="321"/>
      <c r="K695" s="321"/>
      <c r="L695" s="321"/>
      <c r="M695" s="321"/>
      <c r="N695" s="323"/>
      <c r="O695" s="321"/>
      <c r="P695" s="321"/>
      <c r="Q695" s="321"/>
      <c r="R695" s="321"/>
      <c r="S695" s="321"/>
      <c r="T695" s="321"/>
      <c r="U695" s="322"/>
      <c r="V695" s="321"/>
      <c r="W695" s="321"/>
      <c r="X695" s="321"/>
      <c r="Y695" s="321"/>
      <c r="Z695" s="321"/>
      <c r="AA695" s="321"/>
      <c r="AB695" s="324"/>
      <c r="AC695" s="324"/>
      <c r="AD695" s="321"/>
      <c r="AE695" s="325"/>
      <c r="AF695" s="323"/>
      <c r="AG695" s="321"/>
      <c r="AH695" s="321"/>
      <c r="AI695" s="321"/>
      <c r="AJ695" s="321"/>
      <c r="AK695" s="321"/>
      <c r="AL695" s="321"/>
      <c r="AM695" s="148"/>
    </row>
    <row r="696" spans="2:39" ht="15" customHeight="1" x14ac:dyDescent="0.25">
      <c r="B696" s="321"/>
      <c r="C696" s="322"/>
      <c r="D696" s="323"/>
      <c r="E696" s="321"/>
      <c r="F696" s="321"/>
      <c r="G696" s="321"/>
      <c r="H696" s="321"/>
      <c r="I696" s="321"/>
      <c r="J696" s="321"/>
      <c r="K696" s="321"/>
      <c r="L696" s="321"/>
      <c r="M696" s="321"/>
      <c r="N696" s="323"/>
      <c r="O696" s="321"/>
      <c r="P696" s="321"/>
      <c r="Q696" s="321"/>
      <c r="R696" s="321"/>
      <c r="S696" s="321"/>
      <c r="T696" s="321"/>
      <c r="U696" s="322"/>
      <c r="V696" s="321"/>
      <c r="W696" s="321"/>
      <c r="X696" s="321"/>
      <c r="Y696" s="321"/>
      <c r="Z696" s="321"/>
      <c r="AA696" s="321"/>
      <c r="AB696" s="324"/>
      <c r="AC696" s="324"/>
      <c r="AD696" s="321"/>
      <c r="AE696" s="325"/>
      <c r="AF696" s="323"/>
      <c r="AG696" s="321"/>
      <c r="AH696" s="321"/>
      <c r="AI696" s="321"/>
      <c r="AJ696" s="321"/>
      <c r="AK696" s="321"/>
      <c r="AL696" s="321"/>
      <c r="AM696" s="148"/>
    </row>
    <row r="697" spans="2:39" ht="15" customHeight="1" x14ac:dyDescent="0.25">
      <c r="B697" s="321"/>
      <c r="C697" s="322"/>
      <c r="D697" s="323"/>
      <c r="E697" s="321"/>
      <c r="F697" s="321"/>
      <c r="G697" s="321"/>
      <c r="H697" s="321"/>
      <c r="I697" s="321"/>
      <c r="J697" s="321"/>
      <c r="K697" s="321"/>
      <c r="L697" s="321"/>
      <c r="M697" s="321"/>
      <c r="N697" s="323"/>
      <c r="O697" s="321"/>
      <c r="P697" s="321"/>
      <c r="Q697" s="321"/>
      <c r="R697" s="321"/>
      <c r="S697" s="321"/>
      <c r="T697" s="321"/>
      <c r="U697" s="322"/>
      <c r="V697" s="321"/>
      <c r="W697" s="321"/>
      <c r="X697" s="321"/>
      <c r="Y697" s="321"/>
      <c r="Z697" s="321"/>
      <c r="AA697" s="321"/>
      <c r="AB697" s="324"/>
      <c r="AC697" s="324"/>
      <c r="AD697" s="321"/>
      <c r="AE697" s="325"/>
      <c r="AF697" s="323"/>
      <c r="AG697" s="321"/>
      <c r="AH697" s="321"/>
      <c r="AI697" s="321"/>
      <c r="AJ697" s="321"/>
      <c r="AK697" s="321"/>
      <c r="AL697" s="321"/>
      <c r="AM697" s="148"/>
    </row>
    <row r="698" spans="2:39" ht="15" customHeight="1" x14ac:dyDescent="0.25">
      <c r="B698" s="321"/>
      <c r="C698" s="322"/>
      <c r="D698" s="323"/>
      <c r="E698" s="321"/>
      <c r="F698" s="321"/>
      <c r="G698" s="321"/>
      <c r="H698" s="321"/>
      <c r="I698" s="321"/>
      <c r="J698" s="321"/>
      <c r="K698" s="321"/>
      <c r="L698" s="321"/>
      <c r="M698" s="321"/>
      <c r="N698" s="323"/>
      <c r="O698" s="321"/>
      <c r="P698" s="321"/>
      <c r="Q698" s="321"/>
      <c r="R698" s="321"/>
      <c r="S698" s="321"/>
      <c r="T698" s="321"/>
      <c r="U698" s="322"/>
      <c r="V698" s="321"/>
      <c r="W698" s="321"/>
      <c r="X698" s="321"/>
      <c r="Y698" s="321"/>
      <c r="Z698" s="321"/>
      <c r="AA698" s="321"/>
      <c r="AB698" s="324"/>
      <c r="AC698" s="324"/>
      <c r="AD698" s="321"/>
      <c r="AE698" s="325"/>
      <c r="AF698" s="323"/>
      <c r="AG698" s="321"/>
      <c r="AH698" s="321"/>
      <c r="AI698" s="321"/>
      <c r="AJ698" s="321"/>
      <c r="AK698" s="321"/>
      <c r="AL698" s="321"/>
      <c r="AM698" s="148"/>
    </row>
    <row r="699" spans="2:39" ht="15" customHeight="1" x14ac:dyDescent="0.25">
      <c r="B699" s="321"/>
      <c r="C699" s="322"/>
      <c r="D699" s="323"/>
      <c r="E699" s="321"/>
      <c r="F699" s="321"/>
      <c r="G699" s="321"/>
      <c r="H699" s="321"/>
      <c r="I699" s="321"/>
      <c r="J699" s="321"/>
      <c r="K699" s="321"/>
      <c r="L699" s="321"/>
      <c r="M699" s="321"/>
      <c r="N699" s="323"/>
      <c r="O699" s="321"/>
      <c r="P699" s="321"/>
      <c r="Q699" s="321"/>
      <c r="R699" s="321"/>
      <c r="S699" s="321"/>
      <c r="T699" s="321"/>
      <c r="U699" s="322"/>
      <c r="V699" s="321"/>
      <c r="W699" s="321"/>
      <c r="X699" s="321"/>
      <c r="Y699" s="321"/>
      <c r="Z699" s="321"/>
      <c r="AA699" s="321"/>
      <c r="AB699" s="324"/>
      <c r="AC699" s="324"/>
      <c r="AD699" s="321"/>
      <c r="AE699" s="325"/>
      <c r="AF699" s="323"/>
      <c r="AG699" s="321"/>
      <c r="AH699" s="321"/>
      <c r="AI699" s="321"/>
      <c r="AJ699" s="321"/>
      <c r="AK699" s="321"/>
      <c r="AL699" s="321"/>
      <c r="AM699" s="148"/>
    </row>
    <row r="700" spans="2:39" ht="15" customHeight="1" x14ac:dyDescent="0.25">
      <c r="B700" s="321"/>
      <c r="C700" s="322"/>
      <c r="D700" s="323"/>
      <c r="E700" s="321"/>
      <c r="F700" s="321"/>
      <c r="G700" s="321"/>
      <c r="H700" s="321"/>
      <c r="I700" s="321"/>
      <c r="J700" s="321"/>
      <c r="K700" s="321"/>
      <c r="L700" s="321"/>
      <c r="M700" s="321"/>
      <c r="N700" s="323"/>
      <c r="O700" s="321"/>
      <c r="P700" s="321"/>
      <c r="Q700" s="321"/>
      <c r="R700" s="321"/>
      <c r="S700" s="321"/>
      <c r="T700" s="321"/>
      <c r="U700" s="322"/>
      <c r="V700" s="321"/>
      <c r="W700" s="321"/>
      <c r="X700" s="321"/>
      <c r="Y700" s="321"/>
      <c r="Z700" s="321"/>
      <c r="AA700" s="321"/>
      <c r="AB700" s="324"/>
      <c r="AC700" s="324"/>
      <c r="AD700" s="321"/>
      <c r="AE700" s="325"/>
      <c r="AF700" s="323"/>
      <c r="AG700" s="321"/>
      <c r="AH700" s="321"/>
      <c r="AI700" s="321"/>
      <c r="AJ700" s="321"/>
      <c r="AK700" s="321"/>
      <c r="AL700" s="321"/>
      <c r="AM700" s="148"/>
    </row>
    <row r="701" spans="2:39" ht="15" customHeight="1" x14ac:dyDescent="0.25">
      <c r="B701" s="321"/>
      <c r="C701" s="322"/>
      <c r="D701" s="323"/>
      <c r="E701" s="321"/>
      <c r="F701" s="321"/>
      <c r="G701" s="321"/>
      <c r="H701" s="321"/>
      <c r="I701" s="321"/>
      <c r="J701" s="321"/>
      <c r="K701" s="321"/>
      <c r="L701" s="321"/>
      <c r="M701" s="321"/>
      <c r="N701" s="323"/>
      <c r="O701" s="321"/>
      <c r="P701" s="321"/>
      <c r="Q701" s="321"/>
      <c r="R701" s="321"/>
      <c r="S701" s="321"/>
      <c r="T701" s="321"/>
      <c r="U701" s="322"/>
      <c r="V701" s="321"/>
      <c r="W701" s="321"/>
      <c r="X701" s="321"/>
      <c r="Y701" s="321"/>
      <c r="Z701" s="321"/>
      <c r="AA701" s="321"/>
      <c r="AB701" s="324"/>
      <c r="AC701" s="324"/>
      <c r="AD701" s="321"/>
      <c r="AE701" s="325"/>
      <c r="AF701" s="323"/>
      <c r="AG701" s="321"/>
      <c r="AH701" s="321"/>
      <c r="AI701" s="321"/>
      <c r="AJ701" s="321"/>
      <c r="AK701" s="321"/>
      <c r="AL701" s="321"/>
      <c r="AM701" s="148"/>
    </row>
    <row r="702" spans="2:39" ht="15" customHeight="1" x14ac:dyDescent="0.25">
      <c r="B702" s="321"/>
      <c r="C702" s="322"/>
      <c r="D702" s="323"/>
      <c r="E702" s="321"/>
      <c r="F702" s="321"/>
      <c r="G702" s="321"/>
      <c r="H702" s="321"/>
      <c r="I702" s="321"/>
      <c r="J702" s="321"/>
      <c r="K702" s="321"/>
      <c r="L702" s="321"/>
      <c r="M702" s="321"/>
      <c r="N702" s="323"/>
      <c r="O702" s="321"/>
      <c r="P702" s="321"/>
      <c r="Q702" s="321"/>
      <c r="R702" s="321"/>
      <c r="S702" s="321"/>
      <c r="T702" s="321"/>
      <c r="U702" s="322"/>
      <c r="V702" s="321"/>
      <c r="W702" s="321"/>
      <c r="X702" s="321"/>
      <c r="Y702" s="321"/>
      <c r="Z702" s="321"/>
      <c r="AA702" s="321"/>
      <c r="AB702" s="324"/>
      <c r="AC702" s="324"/>
      <c r="AD702" s="321"/>
      <c r="AE702" s="325"/>
      <c r="AF702" s="323"/>
      <c r="AG702" s="321"/>
      <c r="AH702" s="321"/>
      <c r="AI702" s="321"/>
      <c r="AJ702" s="321"/>
      <c r="AK702" s="321"/>
      <c r="AL702" s="321"/>
      <c r="AM702" s="148"/>
    </row>
    <row r="703" spans="2:39" ht="15" customHeight="1" x14ac:dyDescent="0.25">
      <c r="B703" s="321"/>
      <c r="C703" s="322"/>
      <c r="D703" s="323"/>
      <c r="E703" s="321"/>
      <c r="F703" s="321"/>
      <c r="G703" s="321"/>
      <c r="H703" s="321"/>
      <c r="I703" s="321"/>
      <c r="J703" s="321"/>
      <c r="K703" s="321"/>
      <c r="L703" s="321"/>
      <c r="M703" s="321"/>
      <c r="N703" s="323"/>
      <c r="O703" s="321"/>
      <c r="P703" s="321"/>
      <c r="Q703" s="321"/>
      <c r="R703" s="321"/>
      <c r="S703" s="321"/>
      <c r="T703" s="321"/>
      <c r="U703" s="322"/>
      <c r="V703" s="321"/>
      <c r="W703" s="321"/>
      <c r="X703" s="321"/>
      <c r="Y703" s="321"/>
      <c r="Z703" s="321"/>
      <c r="AA703" s="321"/>
      <c r="AB703" s="324"/>
      <c r="AC703" s="324"/>
      <c r="AD703" s="321"/>
      <c r="AE703" s="325"/>
      <c r="AF703" s="323"/>
      <c r="AG703" s="321"/>
      <c r="AH703" s="321"/>
      <c r="AI703" s="321"/>
      <c r="AJ703" s="321"/>
      <c r="AK703" s="321"/>
      <c r="AL703" s="321"/>
      <c r="AM703" s="148"/>
    </row>
    <row r="704" spans="2:39" ht="15" customHeight="1" x14ac:dyDescent="0.25">
      <c r="B704" s="321"/>
      <c r="C704" s="322"/>
      <c r="D704" s="323"/>
      <c r="E704" s="321"/>
      <c r="F704" s="321"/>
      <c r="G704" s="321"/>
      <c r="H704" s="321"/>
      <c r="I704" s="321"/>
      <c r="J704" s="321"/>
      <c r="K704" s="321"/>
      <c r="L704" s="321"/>
      <c r="M704" s="321"/>
      <c r="N704" s="323"/>
      <c r="O704" s="321"/>
      <c r="P704" s="321"/>
      <c r="Q704" s="321"/>
      <c r="R704" s="321"/>
      <c r="S704" s="321"/>
      <c r="T704" s="321"/>
      <c r="U704" s="322"/>
      <c r="V704" s="321"/>
      <c r="W704" s="321"/>
      <c r="X704" s="321"/>
      <c r="Y704" s="321"/>
      <c r="Z704" s="321"/>
      <c r="AA704" s="321"/>
      <c r="AB704" s="324"/>
      <c r="AC704" s="324"/>
      <c r="AD704" s="321"/>
      <c r="AE704" s="325"/>
      <c r="AF704" s="323"/>
      <c r="AG704" s="321"/>
      <c r="AH704" s="321"/>
      <c r="AI704" s="321"/>
      <c r="AJ704" s="321"/>
      <c r="AK704" s="321"/>
      <c r="AL704" s="321"/>
      <c r="AM704" s="148"/>
    </row>
    <row r="705" spans="2:39" ht="15" customHeight="1" x14ac:dyDescent="0.25">
      <c r="B705" s="321"/>
      <c r="C705" s="322"/>
      <c r="D705" s="323"/>
      <c r="E705" s="321"/>
      <c r="F705" s="321"/>
      <c r="G705" s="321"/>
      <c r="H705" s="321"/>
      <c r="I705" s="321"/>
      <c r="J705" s="321"/>
      <c r="K705" s="321"/>
      <c r="L705" s="321"/>
      <c r="M705" s="321"/>
      <c r="N705" s="323"/>
      <c r="O705" s="321"/>
      <c r="P705" s="321"/>
      <c r="Q705" s="321"/>
      <c r="R705" s="321"/>
      <c r="S705" s="321"/>
      <c r="T705" s="321"/>
      <c r="U705" s="322"/>
      <c r="V705" s="321"/>
      <c r="W705" s="321"/>
      <c r="X705" s="321"/>
      <c r="Y705" s="321"/>
      <c r="Z705" s="321"/>
      <c r="AA705" s="321"/>
      <c r="AB705" s="324"/>
      <c r="AC705" s="324"/>
      <c r="AD705" s="321"/>
      <c r="AE705" s="325"/>
      <c r="AF705" s="323"/>
      <c r="AG705" s="321"/>
      <c r="AH705" s="321"/>
      <c r="AI705" s="321"/>
      <c r="AJ705" s="321"/>
      <c r="AK705" s="321"/>
      <c r="AL705" s="321"/>
      <c r="AM705" s="148"/>
    </row>
    <row r="706" spans="2:39" ht="15" customHeight="1" x14ac:dyDescent="0.25">
      <c r="B706" s="321"/>
      <c r="C706" s="322"/>
      <c r="D706" s="323"/>
      <c r="E706" s="321"/>
      <c r="F706" s="321"/>
      <c r="G706" s="321"/>
      <c r="H706" s="321"/>
      <c r="I706" s="321"/>
      <c r="J706" s="321"/>
      <c r="K706" s="321"/>
      <c r="L706" s="321"/>
      <c r="M706" s="321"/>
      <c r="N706" s="323"/>
      <c r="O706" s="321"/>
      <c r="P706" s="321"/>
      <c r="Q706" s="321"/>
      <c r="R706" s="321"/>
      <c r="S706" s="321"/>
      <c r="T706" s="321"/>
      <c r="U706" s="322"/>
      <c r="V706" s="321"/>
      <c r="W706" s="321"/>
      <c r="X706" s="321"/>
      <c r="Y706" s="321"/>
      <c r="Z706" s="321"/>
      <c r="AA706" s="321"/>
      <c r="AB706" s="324"/>
      <c r="AC706" s="324"/>
      <c r="AD706" s="321"/>
      <c r="AE706" s="325"/>
      <c r="AF706" s="323"/>
      <c r="AG706" s="321"/>
      <c r="AH706" s="321"/>
      <c r="AI706" s="321"/>
      <c r="AJ706" s="321"/>
      <c r="AK706" s="321"/>
      <c r="AL706" s="321"/>
      <c r="AM706" s="148"/>
    </row>
    <row r="707" spans="2:39" ht="15" customHeight="1" x14ac:dyDescent="0.25">
      <c r="B707" s="321"/>
      <c r="C707" s="322"/>
      <c r="D707" s="323"/>
      <c r="E707" s="321"/>
      <c r="F707" s="321"/>
      <c r="G707" s="321"/>
      <c r="H707" s="321"/>
      <c r="I707" s="321"/>
      <c r="J707" s="321"/>
      <c r="K707" s="321"/>
      <c r="L707" s="321"/>
      <c r="M707" s="321"/>
      <c r="N707" s="323"/>
      <c r="O707" s="321"/>
      <c r="P707" s="321"/>
      <c r="Q707" s="321"/>
      <c r="R707" s="321"/>
      <c r="S707" s="321"/>
      <c r="T707" s="321"/>
      <c r="U707" s="322"/>
      <c r="V707" s="321"/>
      <c r="W707" s="321"/>
      <c r="X707" s="321"/>
      <c r="Y707" s="321"/>
      <c r="Z707" s="321"/>
      <c r="AA707" s="321"/>
      <c r="AB707" s="324"/>
      <c r="AC707" s="324"/>
      <c r="AD707" s="321"/>
      <c r="AE707" s="325"/>
      <c r="AF707" s="323"/>
      <c r="AG707" s="321"/>
      <c r="AH707" s="321"/>
      <c r="AI707" s="321"/>
      <c r="AJ707" s="321"/>
      <c r="AK707" s="321"/>
      <c r="AL707" s="321"/>
      <c r="AM707" s="148"/>
    </row>
    <row r="708" spans="2:39" ht="15" customHeight="1" x14ac:dyDescent="0.25">
      <c r="B708" s="321"/>
      <c r="C708" s="322"/>
      <c r="D708" s="323"/>
      <c r="E708" s="321"/>
      <c r="F708" s="321"/>
      <c r="G708" s="321"/>
      <c r="H708" s="321"/>
      <c r="I708" s="321"/>
      <c r="J708" s="321"/>
      <c r="K708" s="321"/>
      <c r="L708" s="321"/>
      <c r="M708" s="321"/>
      <c r="N708" s="323"/>
      <c r="O708" s="321"/>
      <c r="P708" s="321"/>
      <c r="Q708" s="321"/>
      <c r="R708" s="321"/>
      <c r="S708" s="321"/>
      <c r="T708" s="321"/>
      <c r="U708" s="322"/>
      <c r="V708" s="321"/>
      <c r="W708" s="321"/>
      <c r="X708" s="321"/>
      <c r="Y708" s="321"/>
      <c r="Z708" s="321"/>
      <c r="AA708" s="321"/>
      <c r="AB708" s="324"/>
      <c r="AC708" s="324"/>
      <c r="AD708" s="321"/>
      <c r="AE708" s="325"/>
      <c r="AF708" s="323"/>
      <c r="AG708" s="321"/>
      <c r="AH708" s="321"/>
      <c r="AI708" s="321"/>
      <c r="AJ708" s="321"/>
      <c r="AK708" s="321"/>
      <c r="AL708" s="321"/>
      <c r="AM708" s="148"/>
    </row>
    <row r="709" spans="2:39" ht="15" customHeight="1" x14ac:dyDescent="0.25">
      <c r="B709" s="321"/>
      <c r="C709" s="322"/>
      <c r="D709" s="323"/>
      <c r="E709" s="321"/>
      <c r="F709" s="321"/>
      <c r="G709" s="321"/>
      <c r="H709" s="321"/>
      <c r="I709" s="321"/>
      <c r="J709" s="321"/>
      <c r="K709" s="321"/>
      <c r="L709" s="321"/>
      <c r="M709" s="321"/>
      <c r="N709" s="323"/>
      <c r="O709" s="321"/>
      <c r="P709" s="321"/>
      <c r="Q709" s="321"/>
      <c r="R709" s="321"/>
      <c r="S709" s="321"/>
      <c r="T709" s="321"/>
      <c r="U709" s="322"/>
      <c r="V709" s="321"/>
      <c r="W709" s="321"/>
      <c r="X709" s="321"/>
      <c r="Y709" s="321"/>
      <c r="Z709" s="321"/>
      <c r="AA709" s="321"/>
      <c r="AB709" s="324"/>
      <c r="AC709" s="324"/>
      <c r="AD709" s="321"/>
      <c r="AE709" s="325"/>
      <c r="AF709" s="323"/>
      <c r="AG709" s="321"/>
      <c r="AH709" s="321"/>
      <c r="AI709" s="321"/>
      <c r="AJ709" s="321"/>
      <c r="AK709" s="321"/>
      <c r="AL709" s="321"/>
      <c r="AM709" s="148"/>
    </row>
    <row r="710" spans="2:39" ht="15" customHeight="1" x14ac:dyDescent="0.25">
      <c r="B710" s="321"/>
      <c r="C710" s="322"/>
      <c r="D710" s="323"/>
      <c r="E710" s="321"/>
      <c r="F710" s="321"/>
      <c r="G710" s="321"/>
      <c r="H710" s="321"/>
      <c r="I710" s="321"/>
      <c r="J710" s="321"/>
      <c r="K710" s="321"/>
      <c r="L710" s="321"/>
      <c r="M710" s="321"/>
      <c r="N710" s="323"/>
      <c r="O710" s="321"/>
      <c r="P710" s="321"/>
      <c r="Q710" s="321"/>
      <c r="R710" s="321"/>
      <c r="S710" s="321"/>
      <c r="T710" s="321"/>
      <c r="U710" s="322"/>
      <c r="V710" s="321"/>
      <c r="W710" s="321"/>
      <c r="X710" s="321"/>
      <c r="Y710" s="321"/>
      <c r="Z710" s="321"/>
      <c r="AA710" s="321"/>
      <c r="AB710" s="324"/>
      <c r="AC710" s="324"/>
      <c r="AD710" s="321"/>
      <c r="AE710" s="325"/>
      <c r="AF710" s="323"/>
      <c r="AG710" s="321"/>
      <c r="AH710" s="321"/>
      <c r="AI710" s="321"/>
      <c r="AJ710" s="321"/>
      <c r="AK710" s="321"/>
      <c r="AL710" s="321"/>
      <c r="AM710" s="148"/>
    </row>
    <row r="711" spans="2:39" ht="15" customHeight="1" x14ac:dyDescent="0.25">
      <c r="B711" s="321"/>
      <c r="C711" s="322"/>
      <c r="D711" s="323"/>
      <c r="E711" s="321"/>
      <c r="F711" s="321"/>
      <c r="G711" s="321"/>
      <c r="H711" s="321"/>
      <c r="I711" s="321"/>
      <c r="J711" s="321"/>
      <c r="K711" s="321"/>
      <c r="L711" s="321"/>
      <c r="M711" s="321"/>
      <c r="N711" s="323"/>
      <c r="O711" s="321"/>
      <c r="P711" s="321"/>
      <c r="Q711" s="321"/>
      <c r="R711" s="321"/>
      <c r="S711" s="321"/>
      <c r="T711" s="321"/>
      <c r="U711" s="322"/>
      <c r="V711" s="321"/>
      <c r="W711" s="321"/>
      <c r="X711" s="321"/>
      <c r="Y711" s="321"/>
      <c r="Z711" s="321"/>
      <c r="AA711" s="321"/>
      <c r="AB711" s="324"/>
      <c r="AC711" s="324"/>
      <c r="AD711" s="321"/>
      <c r="AE711" s="325"/>
      <c r="AF711" s="323"/>
      <c r="AG711" s="321"/>
      <c r="AH711" s="321"/>
      <c r="AI711" s="321"/>
      <c r="AJ711" s="321"/>
      <c r="AK711" s="321"/>
      <c r="AL711" s="321"/>
      <c r="AM711" s="148"/>
    </row>
    <row r="712" spans="2:39" ht="15" customHeight="1" x14ac:dyDescent="0.25">
      <c r="B712" s="321"/>
      <c r="C712" s="322"/>
      <c r="D712" s="323"/>
      <c r="E712" s="321"/>
      <c r="F712" s="321"/>
      <c r="G712" s="321"/>
      <c r="H712" s="321"/>
      <c r="I712" s="321"/>
      <c r="J712" s="321"/>
      <c r="K712" s="321"/>
      <c r="L712" s="321"/>
      <c r="M712" s="321"/>
      <c r="N712" s="323"/>
      <c r="O712" s="321"/>
      <c r="P712" s="321"/>
      <c r="Q712" s="321"/>
      <c r="R712" s="321"/>
      <c r="S712" s="321"/>
      <c r="T712" s="321"/>
      <c r="U712" s="322"/>
      <c r="V712" s="321"/>
      <c r="W712" s="321"/>
      <c r="X712" s="321"/>
      <c r="Y712" s="321"/>
      <c r="Z712" s="321"/>
      <c r="AA712" s="321"/>
      <c r="AB712" s="324"/>
      <c r="AC712" s="324"/>
      <c r="AD712" s="321"/>
      <c r="AE712" s="325"/>
      <c r="AF712" s="323"/>
      <c r="AG712" s="321"/>
      <c r="AH712" s="321"/>
      <c r="AI712" s="321"/>
      <c r="AJ712" s="321"/>
      <c r="AK712" s="321"/>
      <c r="AL712" s="321"/>
      <c r="AM712" s="148"/>
    </row>
    <row r="713" spans="2:39" ht="15" customHeight="1" x14ac:dyDescent="0.25">
      <c r="B713" s="321"/>
      <c r="C713" s="322"/>
      <c r="D713" s="323"/>
      <c r="E713" s="321"/>
      <c r="F713" s="321"/>
      <c r="G713" s="321"/>
      <c r="H713" s="321"/>
      <c r="I713" s="321"/>
      <c r="J713" s="321"/>
      <c r="K713" s="321"/>
      <c r="L713" s="321"/>
      <c r="M713" s="321"/>
      <c r="N713" s="323"/>
      <c r="O713" s="321"/>
      <c r="P713" s="321"/>
      <c r="Q713" s="321"/>
      <c r="R713" s="321"/>
      <c r="S713" s="321"/>
      <c r="T713" s="321"/>
      <c r="U713" s="322"/>
      <c r="V713" s="321"/>
      <c r="W713" s="321"/>
      <c r="X713" s="321"/>
      <c r="Y713" s="321"/>
      <c r="Z713" s="321"/>
      <c r="AA713" s="321"/>
      <c r="AB713" s="324"/>
      <c r="AC713" s="324"/>
      <c r="AD713" s="321"/>
      <c r="AE713" s="325"/>
      <c r="AF713" s="323"/>
      <c r="AG713" s="321"/>
      <c r="AH713" s="321"/>
      <c r="AI713" s="321"/>
      <c r="AJ713" s="321"/>
      <c r="AK713" s="321"/>
      <c r="AL713" s="321"/>
      <c r="AM713" s="148"/>
    </row>
    <row r="714" spans="2:39" ht="15" customHeight="1" x14ac:dyDescent="0.25">
      <c r="B714" s="321"/>
      <c r="C714" s="322"/>
      <c r="D714" s="323"/>
      <c r="E714" s="321"/>
      <c r="F714" s="321"/>
      <c r="G714" s="321"/>
      <c r="H714" s="321"/>
      <c r="I714" s="321"/>
      <c r="J714" s="321"/>
      <c r="K714" s="321"/>
      <c r="L714" s="321"/>
      <c r="M714" s="321"/>
      <c r="N714" s="323"/>
      <c r="O714" s="321"/>
      <c r="P714" s="321"/>
      <c r="Q714" s="321"/>
      <c r="R714" s="321"/>
      <c r="S714" s="321"/>
      <c r="T714" s="321"/>
      <c r="U714" s="322"/>
      <c r="V714" s="321"/>
      <c r="W714" s="321"/>
      <c r="X714" s="321"/>
      <c r="Y714" s="321"/>
      <c r="Z714" s="321"/>
      <c r="AA714" s="321"/>
      <c r="AB714" s="324"/>
      <c r="AC714" s="324"/>
      <c r="AD714" s="321"/>
      <c r="AE714" s="325"/>
      <c r="AF714" s="323"/>
      <c r="AG714" s="321"/>
      <c r="AH714" s="321"/>
      <c r="AI714" s="321"/>
      <c r="AJ714" s="321"/>
      <c r="AK714" s="321"/>
      <c r="AL714" s="321"/>
      <c r="AM714" s="148"/>
    </row>
    <row r="715" spans="2:39" ht="15" customHeight="1" x14ac:dyDescent="0.25">
      <c r="B715" s="321"/>
      <c r="C715" s="322"/>
      <c r="D715" s="323"/>
      <c r="E715" s="321"/>
      <c r="F715" s="321"/>
      <c r="G715" s="321"/>
      <c r="H715" s="321"/>
      <c r="I715" s="321"/>
      <c r="J715" s="321"/>
      <c r="K715" s="321"/>
      <c r="L715" s="321"/>
      <c r="M715" s="321"/>
      <c r="N715" s="323"/>
      <c r="O715" s="321"/>
      <c r="P715" s="321"/>
      <c r="Q715" s="321"/>
      <c r="R715" s="321"/>
      <c r="S715" s="321"/>
      <c r="T715" s="321"/>
      <c r="U715" s="322"/>
      <c r="V715" s="321"/>
      <c r="W715" s="321"/>
      <c r="X715" s="321"/>
      <c r="Y715" s="321"/>
      <c r="Z715" s="321"/>
      <c r="AA715" s="321"/>
      <c r="AB715" s="324"/>
      <c r="AC715" s="324"/>
      <c r="AD715" s="321"/>
      <c r="AE715" s="325"/>
      <c r="AF715" s="323"/>
      <c r="AG715" s="321"/>
      <c r="AH715" s="321"/>
      <c r="AI715" s="321"/>
      <c r="AJ715" s="321"/>
      <c r="AK715" s="321"/>
      <c r="AL715" s="321"/>
      <c r="AM715" s="148"/>
    </row>
    <row r="716" spans="2:39" ht="15" customHeight="1" x14ac:dyDescent="0.25">
      <c r="B716" s="321"/>
      <c r="C716" s="322"/>
      <c r="D716" s="323"/>
      <c r="E716" s="321"/>
      <c r="F716" s="321"/>
      <c r="G716" s="321"/>
      <c r="H716" s="321"/>
      <c r="I716" s="321"/>
      <c r="J716" s="321"/>
      <c r="K716" s="321"/>
      <c r="L716" s="321"/>
      <c r="M716" s="321"/>
      <c r="N716" s="323"/>
      <c r="O716" s="321"/>
      <c r="P716" s="321"/>
      <c r="Q716" s="321"/>
      <c r="R716" s="321"/>
      <c r="S716" s="321"/>
      <c r="T716" s="321"/>
      <c r="U716" s="322"/>
      <c r="V716" s="321"/>
      <c r="W716" s="321"/>
      <c r="X716" s="321"/>
      <c r="Y716" s="321"/>
      <c r="Z716" s="321"/>
      <c r="AA716" s="321"/>
      <c r="AB716" s="324"/>
      <c r="AC716" s="324"/>
      <c r="AD716" s="321"/>
      <c r="AE716" s="325"/>
      <c r="AF716" s="323"/>
      <c r="AG716" s="321"/>
      <c r="AH716" s="321"/>
      <c r="AI716" s="321"/>
      <c r="AJ716" s="321"/>
      <c r="AK716" s="321"/>
      <c r="AL716" s="321"/>
      <c r="AM716" s="148"/>
    </row>
    <row r="717" spans="2:39" ht="15" customHeight="1" x14ac:dyDescent="0.25">
      <c r="B717" s="321"/>
      <c r="C717" s="322"/>
      <c r="D717" s="323"/>
      <c r="E717" s="321"/>
      <c r="F717" s="321"/>
      <c r="G717" s="321"/>
      <c r="H717" s="321"/>
      <c r="I717" s="321"/>
      <c r="J717" s="321"/>
      <c r="K717" s="321"/>
      <c r="L717" s="321"/>
      <c r="M717" s="321"/>
      <c r="N717" s="323"/>
      <c r="O717" s="321"/>
      <c r="P717" s="321"/>
      <c r="Q717" s="321"/>
      <c r="R717" s="321"/>
      <c r="S717" s="321"/>
      <c r="T717" s="321"/>
      <c r="U717" s="322"/>
      <c r="V717" s="321"/>
      <c r="W717" s="321"/>
      <c r="X717" s="321"/>
      <c r="Y717" s="321"/>
      <c r="Z717" s="321"/>
      <c r="AA717" s="321"/>
      <c r="AB717" s="324"/>
      <c r="AC717" s="324"/>
      <c r="AD717" s="321"/>
      <c r="AE717" s="325"/>
      <c r="AF717" s="323"/>
      <c r="AG717" s="321"/>
      <c r="AH717" s="321"/>
      <c r="AI717" s="321"/>
      <c r="AJ717" s="321"/>
      <c r="AK717" s="321"/>
      <c r="AL717" s="321"/>
      <c r="AM717" s="148"/>
    </row>
    <row r="718" spans="2:39" ht="15" customHeight="1" x14ac:dyDescent="0.25">
      <c r="B718" s="321"/>
      <c r="C718" s="322"/>
      <c r="D718" s="323"/>
      <c r="E718" s="321"/>
      <c r="F718" s="321"/>
      <c r="G718" s="321"/>
      <c r="H718" s="321"/>
      <c r="I718" s="321"/>
      <c r="J718" s="321"/>
      <c r="K718" s="321"/>
      <c r="L718" s="321"/>
      <c r="M718" s="321"/>
      <c r="N718" s="323"/>
      <c r="O718" s="321"/>
      <c r="P718" s="321"/>
      <c r="Q718" s="321"/>
      <c r="R718" s="321"/>
      <c r="S718" s="321"/>
      <c r="T718" s="321"/>
      <c r="U718" s="322"/>
      <c r="V718" s="321"/>
      <c r="W718" s="321"/>
      <c r="X718" s="321"/>
      <c r="Y718" s="321"/>
      <c r="Z718" s="321"/>
      <c r="AA718" s="321"/>
      <c r="AB718" s="324"/>
      <c r="AC718" s="324"/>
      <c r="AD718" s="321"/>
      <c r="AE718" s="325"/>
      <c r="AF718" s="323"/>
      <c r="AG718" s="321"/>
      <c r="AH718" s="321"/>
      <c r="AI718" s="321"/>
      <c r="AJ718" s="321"/>
      <c r="AK718" s="321"/>
      <c r="AL718" s="321"/>
      <c r="AM718" s="148"/>
    </row>
    <row r="719" spans="2:39" ht="15" customHeight="1" x14ac:dyDescent="0.25">
      <c r="B719" s="321"/>
      <c r="C719" s="322"/>
      <c r="D719" s="323"/>
      <c r="E719" s="321"/>
      <c r="F719" s="321"/>
      <c r="G719" s="321"/>
      <c r="H719" s="321"/>
      <c r="I719" s="321"/>
      <c r="J719" s="321"/>
      <c r="K719" s="321"/>
      <c r="L719" s="321"/>
      <c r="M719" s="321"/>
      <c r="N719" s="323"/>
      <c r="O719" s="321"/>
      <c r="P719" s="321"/>
      <c r="Q719" s="321"/>
      <c r="R719" s="321"/>
      <c r="S719" s="321"/>
      <c r="T719" s="321"/>
      <c r="U719" s="322"/>
      <c r="V719" s="321"/>
      <c r="W719" s="321"/>
      <c r="X719" s="321"/>
      <c r="Y719" s="321"/>
      <c r="Z719" s="321"/>
      <c r="AA719" s="321"/>
      <c r="AB719" s="324"/>
      <c r="AC719" s="324"/>
      <c r="AD719" s="321"/>
      <c r="AE719" s="325"/>
      <c r="AF719" s="323"/>
      <c r="AG719" s="321"/>
      <c r="AH719" s="321"/>
      <c r="AI719" s="321"/>
      <c r="AJ719" s="321"/>
      <c r="AK719" s="321"/>
      <c r="AL719" s="321"/>
      <c r="AM719" s="148"/>
    </row>
    <row r="720" spans="2:39" ht="15" customHeight="1" x14ac:dyDescent="0.25">
      <c r="B720" s="321"/>
      <c r="C720" s="322"/>
      <c r="D720" s="323"/>
      <c r="E720" s="321"/>
      <c r="F720" s="321"/>
      <c r="G720" s="321"/>
      <c r="H720" s="321"/>
      <c r="I720" s="321"/>
      <c r="J720" s="321"/>
      <c r="K720" s="321"/>
      <c r="L720" s="321"/>
      <c r="M720" s="321"/>
      <c r="N720" s="323"/>
      <c r="O720" s="321"/>
      <c r="P720" s="321"/>
      <c r="Q720" s="321"/>
      <c r="R720" s="321"/>
      <c r="S720" s="321"/>
      <c r="T720" s="321"/>
      <c r="U720" s="322"/>
      <c r="V720" s="321"/>
      <c r="W720" s="321"/>
      <c r="X720" s="321"/>
      <c r="Y720" s="321"/>
      <c r="Z720" s="321"/>
      <c r="AA720" s="321"/>
      <c r="AB720" s="324"/>
      <c r="AC720" s="324"/>
      <c r="AD720" s="321"/>
      <c r="AE720" s="325"/>
      <c r="AF720" s="323"/>
      <c r="AG720" s="321"/>
      <c r="AH720" s="321"/>
      <c r="AI720" s="321"/>
      <c r="AJ720" s="321"/>
      <c r="AK720" s="321"/>
      <c r="AL720" s="321"/>
      <c r="AM720" s="148"/>
    </row>
    <row r="721" spans="2:39" ht="15" customHeight="1" x14ac:dyDescent="0.25">
      <c r="B721" s="321"/>
      <c r="C721" s="322"/>
      <c r="D721" s="323"/>
      <c r="E721" s="321"/>
      <c r="F721" s="321"/>
      <c r="G721" s="321"/>
      <c r="H721" s="321"/>
      <c r="I721" s="321"/>
      <c r="J721" s="321"/>
      <c r="K721" s="321"/>
      <c r="L721" s="321"/>
      <c r="M721" s="321"/>
      <c r="N721" s="323"/>
      <c r="O721" s="321"/>
      <c r="P721" s="321"/>
      <c r="Q721" s="321"/>
      <c r="R721" s="321"/>
      <c r="S721" s="321"/>
      <c r="T721" s="321"/>
      <c r="U721" s="322"/>
      <c r="V721" s="321"/>
      <c r="W721" s="321"/>
      <c r="X721" s="321"/>
      <c r="Y721" s="321"/>
      <c r="Z721" s="321"/>
      <c r="AA721" s="321"/>
      <c r="AB721" s="324"/>
      <c r="AC721" s="324"/>
      <c r="AD721" s="321"/>
      <c r="AE721" s="325"/>
      <c r="AF721" s="323"/>
      <c r="AG721" s="321"/>
      <c r="AH721" s="321"/>
      <c r="AI721" s="321"/>
      <c r="AJ721" s="321"/>
      <c r="AK721" s="321"/>
      <c r="AL721" s="321"/>
      <c r="AM721" s="148"/>
    </row>
    <row r="722" spans="2:39" ht="15" customHeight="1" x14ac:dyDescent="0.25">
      <c r="B722" s="321"/>
      <c r="C722" s="322"/>
      <c r="D722" s="323"/>
      <c r="E722" s="321"/>
      <c r="F722" s="321"/>
      <c r="G722" s="321"/>
      <c r="H722" s="321"/>
      <c r="I722" s="321"/>
      <c r="J722" s="321"/>
      <c r="K722" s="321"/>
      <c r="L722" s="321"/>
      <c r="M722" s="321"/>
      <c r="N722" s="323"/>
      <c r="O722" s="321"/>
      <c r="P722" s="321"/>
      <c r="Q722" s="321"/>
      <c r="R722" s="321"/>
      <c r="S722" s="321"/>
      <c r="T722" s="321"/>
      <c r="U722" s="322"/>
      <c r="V722" s="321"/>
      <c r="W722" s="321"/>
      <c r="X722" s="321"/>
      <c r="Y722" s="321"/>
      <c r="Z722" s="321"/>
      <c r="AA722" s="321"/>
      <c r="AB722" s="324"/>
      <c r="AC722" s="324"/>
      <c r="AD722" s="321"/>
      <c r="AE722" s="325"/>
      <c r="AF722" s="323"/>
      <c r="AG722" s="321"/>
      <c r="AH722" s="321"/>
      <c r="AI722" s="321"/>
      <c r="AJ722" s="321"/>
      <c r="AK722" s="321"/>
      <c r="AL722" s="321"/>
      <c r="AM722" s="148"/>
    </row>
    <row r="723" spans="2:39" ht="15" customHeight="1" x14ac:dyDescent="0.25">
      <c r="B723" s="321"/>
      <c r="C723" s="322"/>
      <c r="D723" s="323"/>
      <c r="E723" s="321"/>
      <c r="F723" s="321"/>
      <c r="G723" s="321"/>
      <c r="H723" s="321"/>
      <c r="I723" s="321"/>
      <c r="J723" s="321"/>
      <c r="K723" s="321"/>
      <c r="L723" s="321"/>
      <c r="M723" s="321"/>
      <c r="N723" s="323"/>
      <c r="O723" s="321"/>
      <c r="P723" s="321"/>
      <c r="Q723" s="321"/>
      <c r="R723" s="321"/>
      <c r="S723" s="321"/>
      <c r="T723" s="321"/>
      <c r="U723" s="322"/>
      <c r="V723" s="321"/>
      <c r="W723" s="321"/>
      <c r="X723" s="321"/>
      <c r="Y723" s="321"/>
      <c r="Z723" s="321"/>
      <c r="AA723" s="321"/>
      <c r="AB723" s="324"/>
      <c r="AC723" s="324"/>
      <c r="AD723" s="321"/>
      <c r="AE723" s="325"/>
      <c r="AF723" s="323"/>
      <c r="AG723" s="321"/>
      <c r="AH723" s="321"/>
      <c r="AI723" s="321"/>
      <c r="AJ723" s="321"/>
      <c r="AK723" s="321"/>
      <c r="AL723" s="321"/>
      <c r="AM723" s="148"/>
    </row>
    <row r="724" spans="2:39" ht="15" customHeight="1" x14ac:dyDescent="0.25">
      <c r="B724" s="321"/>
      <c r="C724" s="322"/>
      <c r="D724" s="323"/>
      <c r="E724" s="321"/>
      <c r="F724" s="321"/>
      <c r="G724" s="321"/>
      <c r="H724" s="321"/>
      <c r="I724" s="321"/>
      <c r="J724" s="321"/>
      <c r="K724" s="321"/>
      <c r="L724" s="321"/>
      <c r="M724" s="321"/>
      <c r="N724" s="323"/>
      <c r="O724" s="321"/>
      <c r="P724" s="321"/>
      <c r="Q724" s="321"/>
      <c r="R724" s="321"/>
      <c r="S724" s="321"/>
      <c r="T724" s="321"/>
      <c r="U724" s="322"/>
      <c r="V724" s="321"/>
      <c r="W724" s="321"/>
      <c r="X724" s="321"/>
      <c r="Y724" s="321"/>
      <c r="Z724" s="321"/>
      <c r="AA724" s="321"/>
      <c r="AB724" s="324"/>
      <c r="AC724" s="324"/>
      <c r="AD724" s="321"/>
      <c r="AE724" s="325"/>
      <c r="AF724" s="323"/>
      <c r="AG724" s="321"/>
      <c r="AH724" s="321"/>
      <c r="AI724" s="321"/>
      <c r="AJ724" s="321"/>
      <c r="AK724" s="321"/>
      <c r="AL724" s="321"/>
      <c r="AM724" s="148"/>
    </row>
    <row r="725" spans="2:39" ht="15" customHeight="1" x14ac:dyDescent="0.25">
      <c r="B725" s="321"/>
      <c r="C725" s="322"/>
      <c r="D725" s="323"/>
      <c r="E725" s="321"/>
      <c r="F725" s="321"/>
      <c r="G725" s="321"/>
      <c r="H725" s="321"/>
      <c r="I725" s="321"/>
      <c r="J725" s="321"/>
      <c r="K725" s="321"/>
      <c r="L725" s="321"/>
      <c r="M725" s="321"/>
      <c r="N725" s="323"/>
      <c r="O725" s="321"/>
      <c r="P725" s="321"/>
      <c r="Q725" s="321"/>
      <c r="R725" s="321"/>
      <c r="S725" s="321"/>
      <c r="T725" s="321"/>
      <c r="U725" s="322"/>
      <c r="V725" s="321"/>
      <c r="W725" s="321"/>
      <c r="X725" s="321"/>
      <c r="Y725" s="321"/>
      <c r="Z725" s="321"/>
      <c r="AA725" s="321"/>
      <c r="AB725" s="324"/>
      <c r="AC725" s="324"/>
      <c r="AD725" s="321"/>
      <c r="AE725" s="325"/>
      <c r="AF725" s="323"/>
      <c r="AG725" s="321"/>
      <c r="AH725" s="321"/>
      <c r="AI725" s="321"/>
      <c r="AJ725" s="321"/>
      <c r="AK725" s="321"/>
      <c r="AL725" s="321"/>
      <c r="AM725" s="148"/>
    </row>
    <row r="726" spans="2:39" ht="15" customHeight="1" x14ac:dyDescent="0.25">
      <c r="B726" s="321"/>
      <c r="C726" s="322"/>
      <c r="D726" s="323"/>
      <c r="E726" s="321"/>
      <c r="F726" s="321"/>
      <c r="G726" s="321"/>
      <c r="H726" s="321"/>
      <c r="I726" s="321"/>
      <c r="J726" s="321"/>
      <c r="K726" s="321"/>
      <c r="L726" s="321"/>
      <c r="M726" s="321"/>
      <c r="N726" s="323"/>
      <c r="O726" s="321"/>
      <c r="P726" s="321"/>
      <c r="Q726" s="321"/>
      <c r="R726" s="321"/>
      <c r="S726" s="321"/>
      <c r="T726" s="321"/>
      <c r="U726" s="322"/>
      <c r="V726" s="321"/>
      <c r="W726" s="321"/>
      <c r="X726" s="321"/>
      <c r="Y726" s="321"/>
      <c r="Z726" s="321"/>
      <c r="AA726" s="321"/>
      <c r="AB726" s="324"/>
      <c r="AC726" s="324"/>
      <c r="AD726" s="321"/>
      <c r="AE726" s="325"/>
      <c r="AF726" s="323"/>
      <c r="AG726" s="321"/>
      <c r="AH726" s="321"/>
      <c r="AI726" s="321"/>
      <c r="AJ726" s="321"/>
      <c r="AK726" s="321"/>
      <c r="AL726" s="321"/>
      <c r="AM726" s="148"/>
    </row>
    <row r="727" spans="2:39" ht="15" customHeight="1" x14ac:dyDescent="0.25">
      <c r="B727" s="321"/>
      <c r="C727" s="322"/>
      <c r="D727" s="323"/>
      <c r="E727" s="321"/>
      <c r="F727" s="321"/>
      <c r="G727" s="321"/>
      <c r="H727" s="321"/>
      <c r="I727" s="321"/>
      <c r="J727" s="321"/>
      <c r="K727" s="321"/>
      <c r="L727" s="321"/>
      <c r="M727" s="321"/>
      <c r="N727" s="323"/>
      <c r="O727" s="321"/>
      <c r="P727" s="321"/>
      <c r="Q727" s="321"/>
      <c r="R727" s="321"/>
      <c r="S727" s="321"/>
      <c r="T727" s="321"/>
      <c r="U727" s="322"/>
      <c r="V727" s="321"/>
      <c r="W727" s="321"/>
      <c r="X727" s="321"/>
      <c r="Y727" s="321"/>
      <c r="Z727" s="321"/>
      <c r="AA727" s="321"/>
      <c r="AB727" s="324"/>
      <c r="AC727" s="324"/>
      <c r="AD727" s="321"/>
      <c r="AE727" s="325"/>
      <c r="AF727" s="323"/>
      <c r="AG727" s="321"/>
      <c r="AH727" s="321"/>
      <c r="AI727" s="321"/>
      <c r="AJ727" s="321"/>
      <c r="AK727" s="321"/>
      <c r="AL727" s="321"/>
      <c r="AM727" s="148"/>
    </row>
    <row r="728" spans="2:39" ht="15" customHeight="1" x14ac:dyDescent="0.25">
      <c r="B728" s="321"/>
      <c r="C728" s="322"/>
      <c r="D728" s="323"/>
      <c r="E728" s="321"/>
      <c r="F728" s="321"/>
      <c r="G728" s="321"/>
      <c r="H728" s="321"/>
      <c r="I728" s="321"/>
      <c r="J728" s="321"/>
      <c r="K728" s="321"/>
      <c r="L728" s="321"/>
      <c r="M728" s="321"/>
      <c r="N728" s="323"/>
      <c r="O728" s="321"/>
      <c r="P728" s="321"/>
      <c r="Q728" s="321"/>
      <c r="R728" s="321"/>
      <c r="S728" s="321"/>
      <c r="T728" s="321"/>
      <c r="U728" s="322"/>
      <c r="V728" s="321"/>
      <c r="W728" s="321"/>
      <c r="X728" s="321"/>
      <c r="Y728" s="321"/>
      <c r="Z728" s="321"/>
      <c r="AA728" s="321"/>
      <c r="AB728" s="324"/>
      <c r="AC728" s="324"/>
      <c r="AD728" s="321"/>
      <c r="AE728" s="325"/>
      <c r="AF728" s="323"/>
      <c r="AG728" s="321"/>
      <c r="AH728" s="321"/>
      <c r="AI728" s="321"/>
      <c r="AJ728" s="321"/>
      <c r="AK728" s="321"/>
      <c r="AL728" s="321"/>
      <c r="AM728" s="148"/>
    </row>
    <row r="729" spans="2:39" ht="15" customHeight="1" x14ac:dyDescent="0.25">
      <c r="B729" s="321"/>
      <c r="C729" s="322"/>
      <c r="D729" s="323"/>
      <c r="E729" s="321"/>
      <c r="F729" s="321"/>
      <c r="G729" s="321"/>
      <c r="H729" s="321"/>
      <c r="I729" s="321"/>
      <c r="J729" s="321"/>
      <c r="K729" s="321"/>
      <c r="L729" s="321"/>
      <c r="M729" s="321"/>
      <c r="N729" s="323"/>
      <c r="O729" s="321"/>
      <c r="P729" s="321"/>
      <c r="Q729" s="321"/>
      <c r="R729" s="321"/>
      <c r="S729" s="321"/>
      <c r="T729" s="321"/>
      <c r="U729" s="322"/>
      <c r="V729" s="321"/>
      <c r="W729" s="321"/>
      <c r="X729" s="321"/>
      <c r="Y729" s="321"/>
      <c r="Z729" s="321"/>
      <c r="AA729" s="321"/>
      <c r="AB729" s="324"/>
      <c r="AC729" s="324"/>
      <c r="AD729" s="321"/>
      <c r="AE729" s="325"/>
      <c r="AF729" s="323"/>
      <c r="AG729" s="321"/>
      <c r="AH729" s="321"/>
      <c r="AI729" s="321"/>
      <c r="AJ729" s="321"/>
      <c r="AK729" s="321"/>
      <c r="AL729" s="321"/>
      <c r="AM729" s="148"/>
    </row>
    <row r="730" spans="2:39" ht="15" customHeight="1" x14ac:dyDescent="0.25">
      <c r="B730" s="321"/>
      <c r="C730" s="322"/>
      <c r="D730" s="323"/>
      <c r="E730" s="321"/>
      <c r="F730" s="321"/>
      <c r="G730" s="321"/>
      <c r="H730" s="321"/>
      <c r="I730" s="321"/>
      <c r="J730" s="321"/>
      <c r="K730" s="321"/>
      <c r="L730" s="321"/>
      <c r="M730" s="321"/>
      <c r="N730" s="323"/>
      <c r="O730" s="321"/>
      <c r="P730" s="321"/>
      <c r="Q730" s="321"/>
      <c r="R730" s="321"/>
      <c r="S730" s="321"/>
      <c r="T730" s="321"/>
      <c r="U730" s="322"/>
      <c r="V730" s="321"/>
      <c r="W730" s="321"/>
      <c r="X730" s="321"/>
      <c r="Y730" s="321"/>
      <c r="Z730" s="321"/>
      <c r="AA730" s="321"/>
      <c r="AB730" s="324"/>
      <c r="AC730" s="324"/>
      <c r="AD730" s="321"/>
      <c r="AE730" s="325"/>
      <c r="AF730" s="323"/>
      <c r="AG730" s="321"/>
      <c r="AH730" s="321"/>
      <c r="AI730" s="321"/>
      <c r="AJ730" s="321"/>
      <c r="AK730" s="321"/>
      <c r="AL730" s="321"/>
      <c r="AM730" s="148"/>
    </row>
    <row r="731" spans="2:39" ht="15" customHeight="1" x14ac:dyDescent="0.25">
      <c r="B731" s="321"/>
      <c r="C731" s="322"/>
      <c r="D731" s="323"/>
      <c r="E731" s="321"/>
      <c r="F731" s="321"/>
      <c r="G731" s="321"/>
      <c r="H731" s="321"/>
      <c r="I731" s="321"/>
      <c r="J731" s="321"/>
      <c r="K731" s="321"/>
      <c r="L731" s="321"/>
      <c r="M731" s="321"/>
      <c r="N731" s="323"/>
      <c r="O731" s="321"/>
      <c r="P731" s="321"/>
      <c r="Q731" s="321"/>
      <c r="R731" s="321"/>
      <c r="S731" s="321"/>
      <c r="T731" s="321"/>
      <c r="U731" s="322"/>
      <c r="V731" s="321"/>
      <c r="W731" s="321"/>
      <c r="X731" s="321"/>
      <c r="Y731" s="321"/>
      <c r="Z731" s="321"/>
      <c r="AA731" s="321"/>
      <c r="AB731" s="324"/>
      <c r="AC731" s="324"/>
      <c r="AD731" s="321"/>
      <c r="AE731" s="325"/>
      <c r="AF731" s="323"/>
      <c r="AG731" s="321"/>
      <c r="AH731" s="321"/>
      <c r="AI731" s="321"/>
      <c r="AJ731" s="321"/>
      <c r="AK731" s="321"/>
      <c r="AL731" s="321"/>
      <c r="AM731" s="148"/>
    </row>
    <row r="732" spans="2:39" ht="15" customHeight="1" x14ac:dyDescent="0.25">
      <c r="B732" s="321"/>
      <c r="C732" s="322"/>
      <c r="D732" s="323"/>
      <c r="E732" s="321"/>
      <c r="F732" s="321"/>
      <c r="G732" s="321"/>
      <c r="H732" s="321"/>
      <c r="I732" s="321"/>
      <c r="J732" s="321"/>
      <c r="K732" s="321"/>
      <c r="L732" s="321"/>
      <c r="M732" s="321"/>
      <c r="N732" s="323"/>
      <c r="O732" s="321"/>
      <c r="P732" s="321"/>
      <c r="Q732" s="321"/>
      <c r="R732" s="321"/>
      <c r="S732" s="321"/>
      <c r="T732" s="321"/>
      <c r="U732" s="322"/>
      <c r="V732" s="321"/>
      <c r="W732" s="321"/>
      <c r="X732" s="321"/>
      <c r="Y732" s="321"/>
      <c r="Z732" s="321"/>
      <c r="AA732" s="321"/>
      <c r="AB732" s="324"/>
      <c r="AC732" s="324"/>
      <c r="AD732" s="321"/>
      <c r="AE732" s="325"/>
      <c r="AF732" s="323"/>
      <c r="AG732" s="321"/>
      <c r="AH732" s="321"/>
      <c r="AI732" s="321"/>
      <c r="AJ732" s="321"/>
      <c r="AK732" s="321"/>
      <c r="AL732" s="321"/>
      <c r="AM732" s="148"/>
    </row>
    <row r="733" spans="2:39" ht="15" customHeight="1" x14ac:dyDescent="0.25">
      <c r="B733" s="321"/>
      <c r="C733" s="322"/>
      <c r="D733" s="323"/>
      <c r="E733" s="321"/>
      <c r="F733" s="321"/>
      <c r="G733" s="321"/>
      <c r="H733" s="321"/>
      <c r="I733" s="321"/>
      <c r="J733" s="321"/>
      <c r="K733" s="321"/>
      <c r="L733" s="321"/>
      <c r="M733" s="321"/>
      <c r="N733" s="323"/>
      <c r="O733" s="321"/>
      <c r="P733" s="321"/>
      <c r="Q733" s="321"/>
      <c r="R733" s="321"/>
      <c r="S733" s="321"/>
      <c r="T733" s="321"/>
      <c r="U733" s="322"/>
      <c r="V733" s="321"/>
      <c r="W733" s="321"/>
      <c r="X733" s="321"/>
      <c r="Y733" s="321"/>
      <c r="Z733" s="321"/>
      <c r="AA733" s="321"/>
      <c r="AB733" s="324"/>
      <c r="AC733" s="324"/>
      <c r="AD733" s="321"/>
      <c r="AE733" s="325"/>
      <c r="AF733" s="323"/>
      <c r="AG733" s="321"/>
      <c r="AH733" s="321"/>
      <c r="AI733" s="321"/>
      <c r="AJ733" s="321"/>
      <c r="AK733" s="321"/>
      <c r="AL733" s="321"/>
      <c r="AM733" s="148"/>
    </row>
    <row r="734" spans="2:39" ht="15" customHeight="1" x14ac:dyDescent="0.25">
      <c r="B734" s="321"/>
      <c r="C734" s="322"/>
      <c r="D734" s="323"/>
      <c r="E734" s="321"/>
      <c r="F734" s="321"/>
      <c r="G734" s="321"/>
      <c r="H734" s="321"/>
      <c r="I734" s="321"/>
      <c r="J734" s="321"/>
      <c r="K734" s="321"/>
      <c r="L734" s="321"/>
      <c r="M734" s="321"/>
      <c r="N734" s="323"/>
      <c r="O734" s="321"/>
      <c r="P734" s="321"/>
      <c r="Q734" s="321"/>
      <c r="R734" s="321"/>
      <c r="S734" s="321"/>
      <c r="T734" s="321"/>
      <c r="U734" s="322"/>
      <c r="V734" s="321"/>
      <c r="W734" s="321"/>
      <c r="X734" s="321"/>
      <c r="Y734" s="321"/>
      <c r="Z734" s="321"/>
      <c r="AA734" s="321"/>
      <c r="AB734" s="324"/>
      <c r="AC734" s="324"/>
      <c r="AD734" s="321"/>
      <c r="AE734" s="325"/>
      <c r="AF734" s="323"/>
      <c r="AG734" s="321"/>
      <c r="AH734" s="321"/>
      <c r="AI734" s="321"/>
      <c r="AJ734" s="321"/>
      <c r="AK734" s="321"/>
      <c r="AL734" s="321"/>
      <c r="AM734" s="148"/>
    </row>
    <row r="735" spans="2:39" ht="15" customHeight="1" x14ac:dyDescent="0.25">
      <c r="B735" s="321"/>
      <c r="C735" s="322"/>
      <c r="D735" s="323"/>
      <c r="E735" s="321"/>
      <c r="F735" s="321"/>
      <c r="G735" s="321"/>
      <c r="H735" s="321"/>
      <c r="I735" s="321"/>
      <c r="J735" s="321"/>
      <c r="K735" s="321"/>
      <c r="L735" s="321"/>
      <c r="M735" s="321"/>
      <c r="N735" s="323"/>
      <c r="O735" s="321"/>
      <c r="P735" s="321"/>
      <c r="Q735" s="321"/>
      <c r="R735" s="321"/>
      <c r="S735" s="321"/>
      <c r="T735" s="321"/>
      <c r="U735" s="322"/>
      <c r="V735" s="321"/>
      <c r="W735" s="321"/>
      <c r="X735" s="321"/>
      <c r="Y735" s="321"/>
      <c r="Z735" s="321"/>
      <c r="AA735" s="321"/>
      <c r="AB735" s="324"/>
      <c r="AC735" s="324"/>
      <c r="AD735" s="321"/>
      <c r="AE735" s="325"/>
      <c r="AF735" s="323"/>
      <c r="AG735" s="321"/>
      <c r="AH735" s="321"/>
      <c r="AI735" s="321"/>
      <c r="AJ735" s="321"/>
      <c r="AK735" s="321"/>
      <c r="AL735" s="321"/>
      <c r="AM735" s="148"/>
    </row>
    <row r="736" spans="2:39" ht="15" customHeight="1" x14ac:dyDescent="0.25">
      <c r="B736" s="321"/>
      <c r="C736" s="322"/>
      <c r="D736" s="323"/>
      <c r="E736" s="321"/>
      <c r="F736" s="321"/>
      <c r="G736" s="321"/>
      <c r="H736" s="321"/>
      <c r="I736" s="321"/>
      <c r="J736" s="321"/>
      <c r="K736" s="321"/>
      <c r="L736" s="321"/>
      <c r="M736" s="321"/>
      <c r="N736" s="323"/>
      <c r="O736" s="321"/>
      <c r="P736" s="321"/>
      <c r="Q736" s="321"/>
      <c r="R736" s="321"/>
      <c r="S736" s="321"/>
      <c r="T736" s="321"/>
      <c r="U736" s="322"/>
      <c r="V736" s="321"/>
      <c r="W736" s="321"/>
      <c r="X736" s="321"/>
      <c r="Y736" s="321"/>
      <c r="Z736" s="321"/>
      <c r="AA736" s="321"/>
      <c r="AB736" s="324"/>
      <c r="AC736" s="324"/>
      <c r="AD736" s="321"/>
      <c r="AE736" s="325"/>
      <c r="AF736" s="323"/>
      <c r="AG736" s="321"/>
      <c r="AH736" s="321"/>
      <c r="AI736" s="321"/>
      <c r="AJ736" s="321"/>
      <c r="AK736" s="321"/>
      <c r="AL736" s="321"/>
      <c r="AM736" s="148"/>
    </row>
    <row r="737" spans="2:39" ht="15" customHeight="1" x14ac:dyDescent="0.25">
      <c r="B737" s="321"/>
      <c r="C737" s="322"/>
      <c r="D737" s="323"/>
      <c r="E737" s="321"/>
      <c r="F737" s="321"/>
      <c r="G737" s="321"/>
      <c r="H737" s="321"/>
      <c r="I737" s="321"/>
      <c r="J737" s="321"/>
      <c r="K737" s="321"/>
      <c r="L737" s="321"/>
      <c r="M737" s="321"/>
      <c r="N737" s="323"/>
      <c r="O737" s="321"/>
      <c r="P737" s="321"/>
      <c r="Q737" s="321"/>
      <c r="R737" s="321"/>
      <c r="S737" s="321"/>
      <c r="T737" s="321"/>
      <c r="U737" s="322"/>
      <c r="V737" s="321"/>
      <c r="W737" s="321"/>
      <c r="X737" s="321"/>
      <c r="Y737" s="321"/>
      <c r="Z737" s="321"/>
      <c r="AA737" s="321"/>
      <c r="AB737" s="324"/>
      <c r="AC737" s="324"/>
      <c r="AD737" s="321"/>
      <c r="AE737" s="325"/>
      <c r="AF737" s="323"/>
      <c r="AG737" s="321"/>
      <c r="AH737" s="321"/>
      <c r="AI737" s="321"/>
      <c r="AJ737" s="321"/>
      <c r="AK737" s="321"/>
      <c r="AL737" s="321"/>
      <c r="AM737" s="148"/>
    </row>
    <row r="738" spans="2:39" ht="15" customHeight="1" x14ac:dyDescent="0.25">
      <c r="B738" s="321"/>
      <c r="C738" s="322"/>
      <c r="D738" s="323"/>
      <c r="E738" s="321"/>
      <c r="F738" s="321"/>
      <c r="G738" s="321"/>
      <c r="H738" s="321"/>
      <c r="I738" s="321"/>
      <c r="J738" s="321"/>
      <c r="K738" s="321"/>
      <c r="L738" s="321"/>
      <c r="M738" s="321"/>
      <c r="N738" s="323"/>
      <c r="O738" s="321"/>
      <c r="P738" s="321"/>
      <c r="Q738" s="321"/>
      <c r="R738" s="321"/>
      <c r="S738" s="321"/>
      <c r="T738" s="321"/>
      <c r="U738" s="322"/>
      <c r="V738" s="321"/>
      <c r="W738" s="321"/>
      <c r="X738" s="321"/>
      <c r="Y738" s="321"/>
      <c r="Z738" s="321"/>
      <c r="AA738" s="321"/>
      <c r="AB738" s="324"/>
      <c r="AC738" s="324"/>
      <c r="AD738" s="321"/>
      <c r="AE738" s="325"/>
      <c r="AF738" s="323"/>
      <c r="AG738" s="321"/>
      <c r="AH738" s="321"/>
      <c r="AI738" s="321"/>
      <c r="AJ738" s="321"/>
      <c r="AK738" s="321"/>
      <c r="AL738" s="321"/>
      <c r="AM738" s="148"/>
    </row>
    <row r="739" spans="2:39" ht="15" customHeight="1" x14ac:dyDescent="0.25">
      <c r="B739" s="321"/>
      <c r="C739" s="322"/>
      <c r="D739" s="323"/>
      <c r="E739" s="321"/>
      <c r="F739" s="321"/>
      <c r="G739" s="321"/>
      <c r="H739" s="321"/>
      <c r="I739" s="321"/>
      <c r="J739" s="321"/>
      <c r="K739" s="321"/>
      <c r="L739" s="321"/>
      <c r="M739" s="321"/>
      <c r="N739" s="323"/>
      <c r="O739" s="321"/>
      <c r="P739" s="321"/>
      <c r="Q739" s="321"/>
      <c r="R739" s="321"/>
      <c r="S739" s="321"/>
      <c r="T739" s="321"/>
      <c r="U739" s="322"/>
      <c r="V739" s="321"/>
      <c r="W739" s="321"/>
      <c r="X739" s="321"/>
      <c r="Y739" s="321"/>
      <c r="Z739" s="321"/>
      <c r="AA739" s="321"/>
      <c r="AB739" s="324"/>
      <c r="AC739" s="324"/>
      <c r="AD739" s="321"/>
      <c r="AE739" s="325"/>
      <c r="AF739" s="323"/>
      <c r="AG739" s="321"/>
      <c r="AH739" s="321"/>
      <c r="AI739" s="321"/>
      <c r="AJ739" s="321"/>
      <c r="AK739" s="321"/>
      <c r="AL739" s="321"/>
      <c r="AM739" s="148"/>
    </row>
    <row r="740" spans="2:39" ht="15" customHeight="1" x14ac:dyDescent="0.25">
      <c r="B740" s="321"/>
      <c r="C740" s="322"/>
      <c r="D740" s="323"/>
      <c r="E740" s="321"/>
      <c r="F740" s="321"/>
      <c r="G740" s="321"/>
      <c r="H740" s="321"/>
      <c r="I740" s="321"/>
      <c r="J740" s="321"/>
      <c r="K740" s="321"/>
      <c r="L740" s="321"/>
      <c r="M740" s="321"/>
      <c r="N740" s="323"/>
      <c r="O740" s="321"/>
      <c r="P740" s="321"/>
      <c r="Q740" s="321"/>
      <c r="R740" s="321"/>
      <c r="S740" s="321"/>
      <c r="T740" s="321"/>
      <c r="U740" s="322"/>
      <c r="V740" s="321"/>
      <c r="W740" s="321"/>
      <c r="X740" s="321"/>
      <c r="Y740" s="321"/>
      <c r="Z740" s="321"/>
      <c r="AA740" s="321"/>
      <c r="AB740" s="324"/>
      <c r="AC740" s="324"/>
      <c r="AD740" s="321"/>
      <c r="AE740" s="325"/>
      <c r="AF740" s="323"/>
      <c r="AG740" s="321"/>
      <c r="AH740" s="321"/>
      <c r="AI740" s="321"/>
      <c r="AJ740" s="321"/>
      <c r="AK740" s="321"/>
      <c r="AL740" s="321"/>
      <c r="AM740" s="148"/>
    </row>
    <row r="741" spans="2:39" ht="15" customHeight="1" x14ac:dyDescent="0.25">
      <c r="B741" s="321"/>
      <c r="C741" s="322"/>
      <c r="D741" s="323"/>
      <c r="E741" s="321"/>
      <c r="F741" s="321"/>
      <c r="G741" s="321"/>
      <c r="H741" s="321"/>
      <c r="I741" s="321"/>
      <c r="J741" s="321"/>
      <c r="K741" s="321"/>
      <c r="L741" s="321"/>
      <c r="M741" s="321"/>
      <c r="N741" s="323"/>
      <c r="O741" s="321"/>
      <c r="P741" s="321"/>
      <c r="Q741" s="321"/>
      <c r="R741" s="321"/>
      <c r="S741" s="321"/>
      <c r="T741" s="321"/>
      <c r="U741" s="322"/>
      <c r="V741" s="321"/>
      <c r="W741" s="321"/>
      <c r="X741" s="321"/>
      <c r="Y741" s="321"/>
      <c r="Z741" s="321"/>
      <c r="AA741" s="321"/>
      <c r="AB741" s="324"/>
      <c r="AC741" s="324"/>
      <c r="AD741" s="321"/>
      <c r="AE741" s="325"/>
      <c r="AF741" s="323"/>
      <c r="AG741" s="321"/>
      <c r="AH741" s="321"/>
      <c r="AI741" s="321"/>
      <c r="AJ741" s="321"/>
      <c r="AK741" s="321"/>
      <c r="AL741" s="321"/>
      <c r="AM741" s="148"/>
    </row>
    <row r="742" spans="2:39" ht="15" customHeight="1" x14ac:dyDescent="0.25">
      <c r="B742" s="321"/>
      <c r="C742" s="322"/>
      <c r="D742" s="323"/>
      <c r="E742" s="321"/>
      <c r="F742" s="321"/>
      <c r="G742" s="321"/>
      <c r="H742" s="321"/>
      <c r="I742" s="321"/>
      <c r="J742" s="321"/>
      <c r="K742" s="321"/>
      <c r="L742" s="321"/>
      <c r="M742" s="321"/>
      <c r="N742" s="323"/>
      <c r="O742" s="321"/>
      <c r="P742" s="321"/>
      <c r="Q742" s="321"/>
      <c r="R742" s="321"/>
      <c r="S742" s="321"/>
      <c r="T742" s="321"/>
      <c r="U742" s="322"/>
      <c r="V742" s="321"/>
      <c r="W742" s="321"/>
      <c r="X742" s="321"/>
      <c r="Y742" s="321"/>
      <c r="Z742" s="321"/>
      <c r="AA742" s="321"/>
      <c r="AB742" s="324"/>
      <c r="AC742" s="324"/>
      <c r="AD742" s="321"/>
      <c r="AE742" s="325"/>
      <c r="AF742" s="323"/>
      <c r="AG742" s="321"/>
      <c r="AH742" s="321"/>
      <c r="AI742" s="321"/>
      <c r="AJ742" s="321"/>
      <c r="AK742" s="321"/>
      <c r="AL742" s="321"/>
      <c r="AM742" s="148"/>
    </row>
    <row r="743" spans="2:39" ht="15" customHeight="1" x14ac:dyDescent="0.25">
      <c r="B743" s="321"/>
      <c r="C743" s="322"/>
      <c r="D743" s="323"/>
      <c r="E743" s="321"/>
      <c r="F743" s="321"/>
      <c r="G743" s="321"/>
      <c r="H743" s="321"/>
      <c r="I743" s="321"/>
      <c r="J743" s="321"/>
      <c r="K743" s="321"/>
      <c r="L743" s="321"/>
      <c r="M743" s="321"/>
      <c r="N743" s="323"/>
      <c r="O743" s="321"/>
      <c r="P743" s="321"/>
      <c r="Q743" s="321"/>
      <c r="R743" s="321"/>
      <c r="S743" s="321"/>
      <c r="T743" s="321"/>
      <c r="U743" s="322"/>
      <c r="V743" s="321"/>
      <c r="W743" s="321"/>
      <c r="X743" s="321"/>
      <c r="Y743" s="321"/>
      <c r="Z743" s="321"/>
      <c r="AA743" s="321"/>
      <c r="AB743" s="324"/>
      <c r="AC743" s="324"/>
      <c r="AD743" s="321"/>
      <c r="AE743" s="325"/>
      <c r="AF743" s="323"/>
      <c r="AG743" s="321"/>
      <c r="AH743" s="321"/>
      <c r="AI743" s="321"/>
      <c r="AJ743" s="321"/>
      <c r="AK743" s="321"/>
      <c r="AL743" s="321"/>
      <c r="AM743" s="148"/>
    </row>
    <row r="744" spans="2:39" ht="15" customHeight="1" x14ac:dyDescent="0.25">
      <c r="B744" s="321"/>
      <c r="C744" s="322"/>
      <c r="D744" s="323"/>
      <c r="E744" s="321"/>
      <c r="F744" s="321"/>
      <c r="G744" s="321"/>
      <c r="H744" s="321"/>
      <c r="I744" s="321"/>
      <c r="J744" s="321"/>
      <c r="K744" s="321"/>
      <c r="L744" s="321"/>
      <c r="M744" s="321"/>
      <c r="N744" s="323"/>
      <c r="O744" s="321"/>
      <c r="P744" s="321"/>
      <c r="Q744" s="321"/>
      <c r="R744" s="321"/>
      <c r="S744" s="321"/>
      <c r="T744" s="321"/>
      <c r="U744" s="322"/>
      <c r="V744" s="321"/>
      <c r="W744" s="321"/>
      <c r="X744" s="321"/>
      <c r="Y744" s="321"/>
      <c r="Z744" s="321"/>
      <c r="AA744" s="321"/>
      <c r="AB744" s="324"/>
      <c r="AC744" s="324"/>
      <c r="AD744" s="321"/>
      <c r="AE744" s="325"/>
      <c r="AF744" s="323"/>
      <c r="AG744" s="321"/>
      <c r="AH744" s="321"/>
      <c r="AI744" s="321"/>
      <c r="AJ744" s="321"/>
      <c r="AK744" s="321"/>
      <c r="AL744" s="321"/>
      <c r="AM744" s="148"/>
    </row>
    <row r="745" spans="2:39" ht="15" customHeight="1" x14ac:dyDescent="0.25">
      <c r="B745" s="321"/>
      <c r="C745" s="322"/>
      <c r="D745" s="323"/>
      <c r="E745" s="321"/>
      <c r="F745" s="321"/>
      <c r="G745" s="321"/>
      <c r="H745" s="321"/>
      <c r="I745" s="321"/>
      <c r="J745" s="321"/>
      <c r="K745" s="321"/>
      <c r="L745" s="321"/>
      <c r="M745" s="321"/>
      <c r="N745" s="323"/>
      <c r="O745" s="321"/>
      <c r="P745" s="321"/>
      <c r="Q745" s="321"/>
      <c r="R745" s="321"/>
      <c r="S745" s="321"/>
      <c r="T745" s="321"/>
      <c r="U745" s="322"/>
      <c r="V745" s="321"/>
      <c r="W745" s="321"/>
      <c r="X745" s="321"/>
      <c r="Y745" s="321"/>
      <c r="Z745" s="321"/>
      <c r="AA745" s="321"/>
      <c r="AB745" s="324"/>
      <c r="AC745" s="324"/>
      <c r="AD745" s="321"/>
      <c r="AE745" s="325"/>
      <c r="AF745" s="323"/>
      <c r="AG745" s="321"/>
      <c r="AH745" s="321"/>
      <c r="AI745" s="321"/>
      <c r="AJ745" s="321"/>
      <c r="AK745" s="321"/>
      <c r="AL745" s="321"/>
      <c r="AM745" s="148"/>
    </row>
    <row r="746" spans="2:39" ht="15" customHeight="1" x14ac:dyDescent="0.25">
      <c r="B746" s="321"/>
      <c r="C746" s="322"/>
      <c r="D746" s="323"/>
      <c r="E746" s="321"/>
      <c r="F746" s="321"/>
      <c r="G746" s="321"/>
      <c r="H746" s="321"/>
      <c r="I746" s="321"/>
      <c r="J746" s="321"/>
      <c r="K746" s="321"/>
      <c r="L746" s="321"/>
      <c r="M746" s="321"/>
      <c r="N746" s="323"/>
      <c r="O746" s="321"/>
      <c r="P746" s="321"/>
      <c r="Q746" s="321"/>
      <c r="R746" s="321"/>
      <c r="S746" s="321"/>
      <c r="T746" s="321"/>
      <c r="U746" s="322"/>
      <c r="V746" s="321"/>
      <c r="W746" s="321"/>
      <c r="X746" s="321"/>
      <c r="Y746" s="321"/>
      <c r="Z746" s="321"/>
      <c r="AA746" s="321"/>
      <c r="AB746" s="324"/>
      <c r="AC746" s="324"/>
      <c r="AD746" s="321"/>
      <c r="AE746" s="325"/>
      <c r="AF746" s="323"/>
      <c r="AG746" s="321"/>
      <c r="AH746" s="321"/>
      <c r="AI746" s="321"/>
      <c r="AJ746" s="321"/>
      <c r="AK746" s="321"/>
      <c r="AL746" s="321"/>
      <c r="AM746" s="148"/>
    </row>
    <row r="747" spans="2:39" ht="15" customHeight="1" x14ac:dyDescent="0.25">
      <c r="B747" s="321"/>
      <c r="C747" s="322"/>
      <c r="D747" s="323"/>
      <c r="E747" s="321"/>
      <c r="F747" s="321"/>
      <c r="G747" s="321"/>
      <c r="H747" s="321"/>
      <c r="I747" s="321"/>
      <c r="J747" s="321"/>
      <c r="K747" s="321"/>
      <c r="L747" s="321"/>
      <c r="M747" s="321"/>
      <c r="N747" s="323"/>
      <c r="O747" s="321"/>
      <c r="P747" s="321"/>
      <c r="Q747" s="321"/>
      <c r="R747" s="321"/>
      <c r="S747" s="321"/>
      <c r="T747" s="321"/>
      <c r="U747" s="322"/>
      <c r="V747" s="321"/>
      <c r="W747" s="321"/>
      <c r="X747" s="321"/>
      <c r="Y747" s="321"/>
      <c r="Z747" s="321"/>
      <c r="AA747" s="321"/>
      <c r="AB747" s="324"/>
      <c r="AC747" s="324"/>
      <c r="AD747" s="321"/>
      <c r="AE747" s="325"/>
      <c r="AF747" s="323"/>
      <c r="AG747" s="321"/>
      <c r="AH747" s="321"/>
      <c r="AI747" s="321"/>
      <c r="AJ747" s="321"/>
      <c r="AK747" s="321"/>
      <c r="AL747" s="321"/>
      <c r="AM747" s="148"/>
    </row>
    <row r="748" spans="2:39" ht="15" customHeight="1" x14ac:dyDescent="0.25">
      <c r="B748" s="321"/>
      <c r="C748" s="322"/>
      <c r="D748" s="323"/>
      <c r="E748" s="321"/>
      <c r="F748" s="321"/>
      <c r="G748" s="321"/>
      <c r="H748" s="321"/>
      <c r="I748" s="321"/>
      <c r="J748" s="321"/>
      <c r="K748" s="321"/>
      <c r="L748" s="321"/>
      <c r="M748" s="321"/>
      <c r="N748" s="323"/>
      <c r="O748" s="321"/>
      <c r="P748" s="321"/>
      <c r="Q748" s="321"/>
      <c r="R748" s="321"/>
      <c r="S748" s="321"/>
      <c r="T748" s="321"/>
      <c r="U748" s="322"/>
      <c r="V748" s="321"/>
      <c r="W748" s="321"/>
      <c r="X748" s="321"/>
      <c r="Y748" s="321"/>
      <c r="Z748" s="321"/>
      <c r="AA748" s="321"/>
      <c r="AB748" s="324"/>
      <c r="AC748" s="324"/>
      <c r="AD748" s="321"/>
      <c r="AE748" s="325"/>
      <c r="AF748" s="323"/>
      <c r="AG748" s="321"/>
      <c r="AH748" s="321"/>
      <c r="AI748" s="321"/>
      <c r="AJ748" s="321"/>
      <c r="AK748" s="321"/>
      <c r="AL748" s="321"/>
      <c r="AM748" s="148"/>
    </row>
    <row r="749" spans="2:39" ht="15" customHeight="1" x14ac:dyDescent="0.25">
      <c r="B749" s="321"/>
      <c r="C749" s="322"/>
      <c r="D749" s="323"/>
      <c r="E749" s="321"/>
      <c r="F749" s="321"/>
      <c r="G749" s="321"/>
      <c r="H749" s="321"/>
      <c r="I749" s="321"/>
      <c r="J749" s="321"/>
      <c r="K749" s="321"/>
      <c r="L749" s="321"/>
      <c r="M749" s="321"/>
      <c r="N749" s="323"/>
      <c r="O749" s="321"/>
      <c r="P749" s="321"/>
      <c r="Q749" s="321"/>
      <c r="R749" s="321"/>
      <c r="S749" s="321"/>
      <c r="T749" s="321"/>
      <c r="U749" s="322"/>
      <c r="V749" s="321"/>
      <c r="W749" s="321"/>
      <c r="X749" s="321"/>
      <c r="Y749" s="321"/>
      <c r="Z749" s="321"/>
      <c r="AA749" s="321"/>
      <c r="AB749" s="324"/>
      <c r="AC749" s="324"/>
      <c r="AD749" s="321"/>
      <c r="AE749" s="325"/>
      <c r="AF749" s="323"/>
      <c r="AG749" s="321"/>
      <c r="AH749" s="321"/>
      <c r="AI749" s="321"/>
      <c r="AJ749" s="321"/>
      <c r="AK749" s="321"/>
      <c r="AL749" s="321"/>
      <c r="AM749" s="148"/>
    </row>
    <row r="750" spans="2:39" ht="15" customHeight="1" x14ac:dyDescent="0.25">
      <c r="B750" s="321"/>
      <c r="C750" s="322"/>
      <c r="D750" s="323"/>
      <c r="E750" s="321"/>
      <c r="F750" s="321"/>
      <c r="G750" s="321"/>
      <c r="H750" s="321"/>
      <c r="I750" s="321"/>
      <c r="J750" s="321"/>
      <c r="K750" s="321"/>
      <c r="L750" s="321"/>
      <c r="M750" s="321"/>
      <c r="N750" s="323"/>
      <c r="O750" s="321"/>
      <c r="P750" s="321"/>
      <c r="Q750" s="321"/>
      <c r="R750" s="321"/>
      <c r="S750" s="321"/>
      <c r="T750" s="321"/>
      <c r="U750" s="322"/>
      <c r="V750" s="321"/>
      <c r="W750" s="321"/>
      <c r="X750" s="321"/>
      <c r="Y750" s="321"/>
      <c r="Z750" s="321"/>
      <c r="AA750" s="321"/>
      <c r="AB750" s="324"/>
      <c r="AC750" s="324"/>
      <c r="AD750" s="321"/>
      <c r="AE750" s="325"/>
      <c r="AF750" s="323"/>
      <c r="AG750" s="321"/>
      <c r="AH750" s="321"/>
      <c r="AI750" s="321"/>
      <c r="AJ750" s="321"/>
      <c r="AK750" s="321"/>
      <c r="AL750" s="321"/>
      <c r="AM750" s="148"/>
    </row>
    <row r="751" spans="2:39" ht="15" customHeight="1" x14ac:dyDescent="0.25">
      <c r="B751" s="321"/>
      <c r="C751" s="322"/>
      <c r="D751" s="323"/>
      <c r="E751" s="321"/>
      <c r="F751" s="321"/>
      <c r="G751" s="321"/>
      <c r="H751" s="321"/>
      <c r="I751" s="321"/>
      <c r="J751" s="321"/>
      <c r="K751" s="321"/>
      <c r="L751" s="321"/>
      <c r="M751" s="321"/>
      <c r="N751" s="323"/>
      <c r="O751" s="321"/>
      <c r="P751" s="321"/>
      <c r="Q751" s="321"/>
      <c r="R751" s="321"/>
      <c r="S751" s="321"/>
      <c r="T751" s="321"/>
      <c r="U751" s="322"/>
      <c r="V751" s="321"/>
      <c r="W751" s="321"/>
      <c r="X751" s="321"/>
      <c r="Y751" s="321"/>
      <c r="Z751" s="321"/>
      <c r="AA751" s="321"/>
      <c r="AB751" s="324"/>
      <c r="AC751" s="324"/>
      <c r="AD751" s="321"/>
      <c r="AE751" s="325"/>
      <c r="AF751" s="323"/>
      <c r="AG751" s="321"/>
      <c r="AH751" s="321"/>
      <c r="AI751" s="321"/>
      <c r="AJ751" s="321"/>
      <c r="AK751" s="321"/>
      <c r="AL751" s="321"/>
      <c r="AM751" s="148"/>
    </row>
    <row r="752" spans="2:39" ht="15" customHeight="1" x14ac:dyDescent="0.25">
      <c r="B752" s="321"/>
      <c r="C752" s="322"/>
      <c r="D752" s="323"/>
      <c r="E752" s="321"/>
      <c r="F752" s="321"/>
      <c r="G752" s="321"/>
      <c r="H752" s="321"/>
      <c r="I752" s="321"/>
      <c r="J752" s="321"/>
      <c r="K752" s="321"/>
      <c r="L752" s="321"/>
      <c r="M752" s="321"/>
      <c r="N752" s="323"/>
      <c r="O752" s="321"/>
      <c r="P752" s="321"/>
      <c r="Q752" s="321"/>
      <c r="R752" s="321"/>
      <c r="S752" s="321"/>
      <c r="T752" s="321"/>
      <c r="U752" s="322"/>
      <c r="V752" s="321"/>
      <c r="W752" s="321"/>
      <c r="X752" s="321"/>
      <c r="Y752" s="321"/>
      <c r="Z752" s="321"/>
      <c r="AA752" s="321"/>
      <c r="AB752" s="324"/>
      <c r="AC752" s="324"/>
      <c r="AD752" s="321"/>
      <c r="AE752" s="325"/>
      <c r="AF752" s="323"/>
      <c r="AG752" s="321"/>
      <c r="AH752" s="321"/>
      <c r="AI752" s="321"/>
      <c r="AJ752" s="321"/>
      <c r="AK752" s="321"/>
      <c r="AL752" s="321"/>
      <c r="AM752" s="148"/>
    </row>
    <row r="753" spans="2:39" ht="15" customHeight="1" x14ac:dyDescent="0.25">
      <c r="B753" s="321"/>
      <c r="C753" s="322"/>
      <c r="D753" s="323"/>
      <c r="E753" s="321"/>
      <c r="F753" s="321"/>
      <c r="G753" s="321"/>
      <c r="H753" s="321"/>
      <c r="I753" s="321"/>
      <c r="J753" s="321"/>
      <c r="K753" s="321"/>
      <c r="L753" s="321"/>
      <c r="M753" s="321"/>
      <c r="N753" s="323"/>
      <c r="O753" s="321"/>
      <c r="P753" s="321"/>
      <c r="Q753" s="321"/>
      <c r="R753" s="321"/>
      <c r="S753" s="321"/>
      <c r="T753" s="321"/>
      <c r="U753" s="322"/>
      <c r="V753" s="321"/>
      <c r="W753" s="321"/>
      <c r="X753" s="321"/>
      <c r="Y753" s="321"/>
      <c r="Z753" s="321"/>
      <c r="AA753" s="321"/>
      <c r="AB753" s="324"/>
      <c r="AC753" s="324"/>
      <c r="AD753" s="321"/>
      <c r="AE753" s="325"/>
      <c r="AF753" s="323"/>
      <c r="AG753" s="321"/>
      <c r="AH753" s="321"/>
      <c r="AI753" s="321"/>
      <c r="AJ753" s="321"/>
      <c r="AK753" s="321"/>
      <c r="AL753" s="321"/>
      <c r="AM753" s="148"/>
    </row>
    <row r="754" spans="2:39" ht="15" customHeight="1" x14ac:dyDescent="0.25">
      <c r="B754" s="321"/>
      <c r="C754" s="322"/>
      <c r="D754" s="323"/>
      <c r="E754" s="321"/>
      <c r="F754" s="321"/>
      <c r="G754" s="321"/>
      <c r="H754" s="321"/>
      <c r="I754" s="321"/>
      <c r="J754" s="321"/>
      <c r="K754" s="321"/>
      <c r="L754" s="321"/>
      <c r="M754" s="321"/>
      <c r="N754" s="323"/>
      <c r="O754" s="321"/>
      <c r="P754" s="321"/>
      <c r="Q754" s="321"/>
      <c r="R754" s="321"/>
      <c r="S754" s="321"/>
      <c r="T754" s="321"/>
      <c r="U754" s="322"/>
      <c r="V754" s="321"/>
      <c r="W754" s="321"/>
      <c r="X754" s="321"/>
      <c r="Y754" s="321"/>
      <c r="Z754" s="321"/>
      <c r="AA754" s="321"/>
      <c r="AB754" s="324"/>
      <c r="AC754" s="324"/>
      <c r="AD754" s="321"/>
      <c r="AE754" s="325"/>
      <c r="AF754" s="323"/>
      <c r="AG754" s="321"/>
      <c r="AH754" s="321"/>
      <c r="AI754" s="321"/>
      <c r="AJ754" s="321"/>
      <c r="AK754" s="321"/>
      <c r="AL754" s="321"/>
      <c r="AM754" s="148"/>
    </row>
    <row r="755" spans="2:39" ht="15" customHeight="1" x14ac:dyDescent="0.25">
      <c r="B755" s="321"/>
      <c r="C755" s="322"/>
      <c r="D755" s="323"/>
      <c r="E755" s="321"/>
      <c r="F755" s="321"/>
      <c r="G755" s="321"/>
      <c r="H755" s="321"/>
      <c r="I755" s="321"/>
      <c r="J755" s="321"/>
      <c r="K755" s="321"/>
      <c r="L755" s="321"/>
      <c r="M755" s="321"/>
      <c r="N755" s="323"/>
      <c r="O755" s="321"/>
      <c r="P755" s="321"/>
      <c r="Q755" s="321"/>
      <c r="R755" s="321"/>
      <c r="S755" s="321"/>
      <c r="T755" s="321"/>
      <c r="U755" s="322"/>
      <c r="V755" s="321"/>
      <c r="W755" s="321"/>
      <c r="X755" s="321"/>
      <c r="Y755" s="321"/>
      <c r="Z755" s="321"/>
      <c r="AA755" s="321"/>
      <c r="AB755" s="324"/>
      <c r="AC755" s="324"/>
      <c r="AD755" s="321"/>
      <c r="AE755" s="325"/>
      <c r="AF755" s="323"/>
      <c r="AG755" s="321"/>
      <c r="AH755" s="321"/>
      <c r="AI755" s="321"/>
      <c r="AJ755" s="321"/>
      <c r="AK755" s="321"/>
      <c r="AL755" s="321"/>
      <c r="AM755" s="148"/>
    </row>
    <row r="756" spans="2:39" ht="15" customHeight="1" x14ac:dyDescent="0.25">
      <c r="B756" s="321"/>
      <c r="C756" s="322"/>
      <c r="D756" s="323"/>
      <c r="E756" s="321"/>
      <c r="F756" s="321"/>
      <c r="G756" s="321"/>
      <c r="H756" s="321"/>
      <c r="I756" s="321"/>
      <c r="J756" s="321"/>
      <c r="K756" s="321"/>
      <c r="L756" s="321"/>
      <c r="M756" s="321"/>
      <c r="N756" s="323"/>
      <c r="O756" s="321"/>
      <c r="P756" s="321"/>
      <c r="Q756" s="321"/>
      <c r="R756" s="321"/>
      <c r="S756" s="321"/>
      <c r="T756" s="321"/>
      <c r="U756" s="322"/>
      <c r="V756" s="321"/>
      <c r="W756" s="321"/>
      <c r="X756" s="321"/>
      <c r="Y756" s="321"/>
      <c r="Z756" s="321"/>
      <c r="AA756" s="321"/>
      <c r="AB756" s="324"/>
      <c r="AC756" s="324"/>
      <c r="AD756" s="321"/>
      <c r="AE756" s="325"/>
      <c r="AF756" s="323"/>
      <c r="AG756" s="321"/>
      <c r="AH756" s="321"/>
      <c r="AI756" s="321"/>
      <c r="AJ756" s="321"/>
      <c r="AK756" s="321"/>
      <c r="AL756" s="321"/>
      <c r="AM756" s="148"/>
    </row>
    <row r="757" spans="2:39" ht="15" customHeight="1" x14ac:dyDescent="0.25">
      <c r="B757" s="321"/>
      <c r="C757" s="322"/>
      <c r="D757" s="323"/>
      <c r="E757" s="321"/>
      <c r="F757" s="321"/>
      <c r="G757" s="321"/>
      <c r="H757" s="321"/>
      <c r="I757" s="321"/>
      <c r="J757" s="321"/>
      <c r="K757" s="321"/>
      <c r="L757" s="321"/>
      <c r="M757" s="321"/>
      <c r="N757" s="323"/>
      <c r="O757" s="321"/>
      <c r="P757" s="321"/>
      <c r="Q757" s="321"/>
      <c r="R757" s="321"/>
      <c r="S757" s="321"/>
      <c r="T757" s="321"/>
      <c r="U757" s="322"/>
      <c r="V757" s="321"/>
      <c r="W757" s="321"/>
      <c r="X757" s="321"/>
      <c r="Y757" s="321"/>
      <c r="Z757" s="321"/>
      <c r="AA757" s="321"/>
      <c r="AB757" s="324"/>
      <c r="AC757" s="324"/>
      <c r="AD757" s="321"/>
      <c r="AE757" s="325"/>
      <c r="AF757" s="323"/>
      <c r="AG757" s="321"/>
      <c r="AH757" s="321"/>
      <c r="AI757" s="321"/>
      <c r="AJ757" s="321"/>
      <c r="AK757" s="321"/>
      <c r="AL757" s="321"/>
      <c r="AM757" s="148"/>
    </row>
    <row r="758" spans="2:39" ht="15" customHeight="1" x14ac:dyDescent="0.25">
      <c r="B758" s="321"/>
      <c r="C758" s="322"/>
      <c r="D758" s="323"/>
      <c r="E758" s="321"/>
      <c r="F758" s="321"/>
      <c r="G758" s="321"/>
      <c r="H758" s="321"/>
      <c r="I758" s="321"/>
      <c r="J758" s="321"/>
      <c r="K758" s="321"/>
      <c r="L758" s="321"/>
      <c r="M758" s="321"/>
      <c r="N758" s="323"/>
      <c r="O758" s="321"/>
      <c r="P758" s="321"/>
      <c r="Q758" s="321"/>
      <c r="R758" s="321"/>
      <c r="S758" s="321"/>
      <c r="T758" s="321"/>
      <c r="U758" s="322"/>
      <c r="V758" s="321"/>
      <c r="W758" s="321"/>
      <c r="X758" s="321"/>
      <c r="Y758" s="321"/>
      <c r="Z758" s="321"/>
      <c r="AA758" s="321"/>
      <c r="AB758" s="324"/>
      <c r="AC758" s="324"/>
      <c r="AD758" s="321"/>
      <c r="AE758" s="325"/>
      <c r="AF758" s="323"/>
      <c r="AG758" s="321"/>
      <c r="AH758" s="321"/>
      <c r="AI758" s="321"/>
      <c r="AJ758" s="321"/>
      <c r="AK758" s="321"/>
      <c r="AL758" s="321"/>
      <c r="AM758" s="148"/>
    </row>
    <row r="759" spans="2:39" ht="15" customHeight="1" x14ac:dyDescent="0.25">
      <c r="B759" s="321"/>
      <c r="C759" s="322"/>
      <c r="D759" s="323"/>
      <c r="E759" s="321"/>
      <c r="F759" s="321"/>
      <c r="G759" s="321"/>
      <c r="H759" s="321"/>
      <c r="I759" s="321"/>
      <c r="J759" s="321"/>
      <c r="K759" s="321"/>
      <c r="L759" s="321"/>
      <c r="M759" s="321"/>
      <c r="N759" s="323"/>
      <c r="O759" s="321"/>
      <c r="P759" s="321"/>
      <c r="Q759" s="321"/>
      <c r="R759" s="321"/>
      <c r="S759" s="321"/>
      <c r="T759" s="321"/>
      <c r="U759" s="322"/>
      <c r="V759" s="321"/>
      <c r="W759" s="321"/>
      <c r="X759" s="321"/>
      <c r="Y759" s="321"/>
      <c r="Z759" s="321"/>
      <c r="AA759" s="321"/>
      <c r="AB759" s="324"/>
      <c r="AC759" s="324"/>
      <c r="AD759" s="321"/>
      <c r="AE759" s="325"/>
      <c r="AF759" s="323"/>
      <c r="AG759" s="321"/>
      <c r="AH759" s="321"/>
      <c r="AI759" s="321"/>
      <c r="AJ759" s="321"/>
      <c r="AK759" s="321"/>
      <c r="AL759" s="321"/>
      <c r="AM759" s="148"/>
    </row>
    <row r="760" spans="2:39" ht="15" customHeight="1" x14ac:dyDescent="0.25">
      <c r="B760" s="321"/>
      <c r="C760" s="322"/>
      <c r="D760" s="323"/>
      <c r="E760" s="321"/>
      <c r="F760" s="321"/>
      <c r="G760" s="321"/>
      <c r="H760" s="321"/>
      <c r="I760" s="321"/>
      <c r="J760" s="321"/>
      <c r="K760" s="321"/>
      <c r="L760" s="321"/>
      <c r="M760" s="321"/>
      <c r="N760" s="323"/>
      <c r="O760" s="321"/>
      <c r="P760" s="321"/>
      <c r="Q760" s="321"/>
      <c r="R760" s="321"/>
      <c r="S760" s="321"/>
      <c r="T760" s="321"/>
      <c r="U760" s="322"/>
      <c r="V760" s="321"/>
      <c r="W760" s="321"/>
      <c r="X760" s="321"/>
      <c r="Y760" s="321"/>
      <c r="Z760" s="321"/>
      <c r="AA760" s="321"/>
      <c r="AB760" s="324"/>
      <c r="AC760" s="324"/>
      <c r="AD760" s="321"/>
      <c r="AE760" s="325"/>
      <c r="AF760" s="323"/>
      <c r="AG760" s="321"/>
      <c r="AH760" s="321"/>
      <c r="AI760" s="321"/>
      <c r="AJ760" s="321"/>
      <c r="AK760" s="321"/>
      <c r="AL760" s="321"/>
      <c r="AM760" s="148"/>
    </row>
    <row r="761" spans="2:39" ht="15" customHeight="1" x14ac:dyDescent="0.25">
      <c r="B761" s="321"/>
      <c r="C761" s="322"/>
      <c r="D761" s="323"/>
      <c r="E761" s="321"/>
      <c r="F761" s="321"/>
      <c r="G761" s="321"/>
      <c r="H761" s="321"/>
      <c r="I761" s="321"/>
      <c r="J761" s="321"/>
      <c r="K761" s="321"/>
      <c r="L761" s="321"/>
      <c r="M761" s="321"/>
      <c r="N761" s="323"/>
      <c r="O761" s="321"/>
      <c r="P761" s="321"/>
      <c r="Q761" s="321"/>
      <c r="R761" s="321"/>
      <c r="S761" s="321"/>
      <c r="T761" s="321"/>
      <c r="U761" s="322"/>
      <c r="V761" s="321"/>
      <c r="W761" s="321"/>
      <c r="X761" s="321"/>
      <c r="Y761" s="321"/>
      <c r="Z761" s="321"/>
      <c r="AA761" s="321"/>
      <c r="AB761" s="324"/>
      <c r="AC761" s="324"/>
      <c r="AD761" s="321"/>
      <c r="AE761" s="325"/>
      <c r="AF761" s="323"/>
      <c r="AG761" s="321"/>
      <c r="AH761" s="321"/>
      <c r="AI761" s="321"/>
      <c r="AJ761" s="321"/>
      <c r="AK761" s="321"/>
      <c r="AL761" s="321"/>
      <c r="AM761" s="148"/>
    </row>
    <row r="762" spans="2:39" ht="15" customHeight="1" x14ac:dyDescent="0.25">
      <c r="B762" s="321"/>
      <c r="C762" s="322"/>
      <c r="D762" s="323"/>
      <c r="E762" s="321"/>
      <c r="F762" s="321"/>
      <c r="G762" s="321"/>
      <c r="H762" s="321"/>
      <c r="I762" s="321"/>
      <c r="J762" s="321"/>
      <c r="K762" s="321"/>
      <c r="L762" s="321"/>
      <c r="M762" s="321"/>
      <c r="N762" s="323"/>
      <c r="O762" s="321"/>
      <c r="P762" s="321"/>
      <c r="Q762" s="321"/>
      <c r="R762" s="321"/>
      <c r="S762" s="321"/>
      <c r="T762" s="321"/>
      <c r="U762" s="322"/>
      <c r="V762" s="321"/>
      <c r="W762" s="321"/>
      <c r="X762" s="321"/>
      <c r="Y762" s="321"/>
      <c r="Z762" s="321"/>
      <c r="AA762" s="321"/>
      <c r="AB762" s="324"/>
      <c r="AC762" s="324"/>
      <c r="AD762" s="321"/>
      <c r="AE762" s="325"/>
      <c r="AF762" s="323"/>
      <c r="AG762" s="321"/>
      <c r="AH762" s="321"/>
      <c r="AI762" s="321"/>
      <c r="AJ762" s="321"/>
      <c r="AK762" s="321"/>
      <c r="AL762" s="321"/>
      <c r="AM762" s="148"/>
    </row>
    <row r="763" spans="2:39" ht="15" customHeight="1" x14ac:dyDescent="0.25">
      <c r="B763" s="321"/>
      <c r="C763" s="322"/>
      <c r="D763" s="323"/>
      <c r="E763" s="321"/>
      <c r="F763" s="321"/>
      <c r="G763" s="321"/>
      <c r="H763" s="321"/>
      <c r="I763" s="321"/>
      <c r="J763" s="321"/>
      <c r="K763" s="321"/>
      <c r="L763" s="321"/>
      <c r="M763" s="321"/>
      <c r="N763" s="323"/>
      <c r="O763" s="321"/>
      <c r="P763" s="321"/>
      <c r="Q763" s="321"/>
      <c r="R763" s="321"/>
      <c r="S763" s="321"/>
      <c r="T763" s="321"/>
      <c r="U763" s="322"/>
      <c r="V763" s="321"/>
      <c r="W763" s="321"/>
      <c r="X763" s="321"/>
      <c r="Y763" s="321"/>
      <c r="Z763" s="321"/>
      <c r="AA763" s="321"/>
      <c r="AB763" s="324"/>
      <c r="AC763" s="324"/>
      <c r="AD763" s="321"/>
      <c r="AE763" s="325"/>
      <c r="AF763" s="323"/>
      <c r="AG763" s="321"/>
      <c r="AH763" s="321"/>
      <c r="AI763" s="321"/>
      <c r="AJ763" s="321"/>
      <c r="AK763" s="321"/>
      <c r="AL763" s="321"/>
      <c r="AM763" s="148"/>
    </row>
    <row r="764" spans="2:39" ht="15" customHeight="1" x14ac:dyDescent="0.25">
      <c r="B764" s="321"/>
      <c r="C764" s="322"/>
      <c r="D764" s="323"/>
      <c r="E764" s="321"/>
      <c r="F764" s="321"/>
      <c r="G764" s="321"/>
      <c r="H764" s="321"/>
      <c r="I764" s="321"/>
      <c r="J764" s="321"/>
      <c r="K764" s="321"/>
      <c r="L764" s="321"/>
      <c r="M764" s="321"/>
      <c r="N764" s="323"/>
      <c r="O764" s="321"/>
      <c r="P764" s="321"/>
      <c r="Q764" s="321"/>
      <c r="R764" s="321"/>
      <c r="S764" s="321"/>
      <c r="T764" s="321"/>
      <c r="U764" s="322"/>
      <c r="V764" s="321"/>
      <c r="W764" s="321"/>
      <c r="X764" s="321"/>
      <c r="Y764" s="321"/>
      <c r="Z764" s="321"/>
      <c r="AA764" s="321"/>
      <c r="AB764" s="324"/>
      <c r="AC764" s="324"/>
      <c r="AD764" s="321"/>
      <c r="AE764" s="325"/>
      <c r="AF764" s="323"/>
      <c r="AG764" s="321"/>
      <c r="AH764" s="321"/>
      <c r="AI764" s="321"/>
      <c r="AJ764" s="321"/>
      <c r="AK764" s="321"/>
      <c r="AL764" s="321"/>
      <c r="AM764" s="148"/>
    </row>
    <row r="765" spans="2:39" ht="15" customHeight="1" x14ac:dyDescent="0.25">
      <c r="B765" s="321"/>
      <c r="C765" s="322"/>
      <c r="D765" s="323"/>
      <c r="E765" s="321"/>
      <c r="F765" s="321"/>
      <c r="G765" s="321"/>
      <c r="H765" s="321"/>
      <c r="I765" s="321"/>
      <c r="J765" s="321"/>
      <c r="K765" s="321"/>
      <c r="L765" s="321"/>
      <c r="M765" s="321"/>
      <c r="N765" s="323"/>
      <c r="O765" s="321"/>
      <c r="P765" s="321"/>
      <c r="Q765" s="321"/>
      <c r="R765" s="321"/>
      <c r="S765" s="321"/>
      <c r="T765" s="321"/>
      <c r="U765" s="322"/>
      <c r="V765" s="321"/>
      <c r="W765" s="321"/>
      <c r="X765" s="321"/>
      <c r="Y765" s="321"/>
      <c r="Z765" s="321"/>
      <c r="AA765" s="321"/>
      <c r="AB765" s="324"/>
      <c r="AC765" s="324"/>
      <c r="AD765" s="321"/>
      <c r="AE765" s="325"/>
      <c r="AF765" s="323"/>
      <c r="AG765" s="321"/>
      <c r="AH765" s="321"/>
      <c r="AI765" s="321"/>
      <c r="AJ765" s="321"/>
      <c r="AK765" s="321"/>
      <c r="AL765" s="321"/>
      <c r="AM765" s="148"/>
    </row>
    <row r="766" spans="2:39" ht="15" customHeight="1" x14ac:dyDescent="0.25">
      <c r="B766" s="321"/>
      <c r="C766" s="322"/>
      <c r="D766" s="323"/>
      <c r="E766" s="321"/>
      <c r="F766" s="321"/>
      <c r="G766" s="321"/>
      <c r="H766" s="321"/>
      <c r="I766" s="321"/>
      <c r="J766" s="321"/>
      <c r="K766" s="321"/>
      <c r="L766" s="321"/>
      <c r="M766" s="321"/>
      <c r="N766" s="323"/>
      <c r="O766" s="321"/>
      <c r="P766" s="321"/>
      <c r="Q766" s="321"/>
      <c r="R766" s="321"/>
      <c r="S766" s="321"/>
      <c r="T766" s="321"/>
      <c r="U766" s="322"/>
      <c r="V766" s="321"/>
      <c r="W766" s="321"/>
      <c r="X766" s="321"/>
      <c r="Y766" s="321"/>
      <c r="Z766" s="321"/>
      <c r="AA766" s="321"/>
      <c r="AB766" s="324"/>
      <c r="AC766" s="324"/>
      <c r="AD766" s="321"/>
      <c r="AE766" s="325"/>
      <c r="AF766" s="323"/>
      <c r="AG766" s="321"/>
      <c r="AH766" s="321"/>
      <c r="AI766" s="321"/>
      <c r="AJ766" s="321"/>
      <c r="AK766" s="321"/>
      <c r="AL766" s="321"/>
      <c r="AM766" s="148"/>
    </row>
    <row r="767" spans="2:39" ht="15" customHeight="1" x14ac:dyDescent="0.25">
      <c r="B767" s="321"/>
      <c r="C767" s="322"/>
      <c r="D767" s="323"/>
      <c r="E767" s="321"/>
      <c r="F767" s="321"/>
      <c r="G767" s="321"/>
      <c r="H767" s="321"/>
      <c r="I767" s="321"/>
      <c r="J767" s="321"/>
      <c r="K767" s="321"/>
      <c r="L767" s="321"/>
      <c r="M767" s="321"/>
      <c r="N767" s="323"/>
      <c r="O767" s="321"/>
      <c r="P767" s="321"/>
      <c r="Q767" s="321"/>
      <c r="R767" s="321"/>
      <c r="S767" s="321"/>
      <c r="T767" s="321"/>
      <c r="U767" s="322"/>
      <c r="V767" s="321"/>
      <c r="W767" s="321"/>
      <c r="X767" s="321"/>
      <c r="Y767" s="321"/>
      <c r="Z767" s="321"/>
      <c r="AA767" s="321"/>
      <c r="AB767" s="324"/>
      <c r="AC767" s="324"/>
      <c r="AD767" s="321"/>
      <c r="AE767" s="325"/>
      <c r="AF767" s="323"/>
      <c r="AG767" s="321"/>
      <c r="AH767" s="321"/>
      <c r="AI767" s="321"/>
      <c r="AJ767" s="321"/>
      <c r="AK767" s="321"/>
      <c r="AL767" s="321"/>
      <c r="AM767" s="148"/>
    </row>
    <row r="768" spans="2:39" ht="15" customHeight="1" x14ac:dyDescent="0.25">
      <c r="B768" s="321"/>
      <c r="C768" s="322"/>
      <c r="D768" s="323"/>
      <c r="E768" s="321"/>
      <c r="F768" s="321"/>
      <c r="G768" s="321"/>
      <c r="H768" s="321"/>
      <c r="I768" s="321"/>
      <c r="J768" s="321"/>
      <c r="K768" s="321"/>
      <c r="L768" s="321"/>
      <c r="M768" s="321"/>
      <c r="N768" s="323"/>
      <c r="O768" s="321"/>
      <c r="P768" s="321"/>
      <c r="Q768" s="321"/>
      <c r="R768" s="321"/>
      <c r="S768" s="321"/>
      <c r="T768" s="321"/>
      <c r="U768" s="322"/>
      <c r="V768" s="321"/>
      <c r="W768" s="321"/>
      <c r="X768" s="321"/>
      <c r="Y768" s="321"/>
      <c r="Z768" s="321"/>
      <c r="AA768" s="321"/>
      <c r="AB768" s="324"/>
      <c r="AC768" s="324"/>
      <c r="AD768" s="321"/>
      <c r="AE768" s="325"/>
      <c r="AF768" s="323"/>
      <c r="AG768" s="321"/>
      <c r="AH768" s="321"/>
      <c r="AI768" s="321"/>
      <c r="AJ768" s="321"/>
      <c r="AK768" s="321"/>
      <c r="AL768" s="321"/>
      <c r="AM768" s="148"/>
    </row>
    <row r="769" spans="2:39" ht="15" customHeight="1" x14ac:dyDescent="0.25">
      <c r="B769" s="321"/>
      <c r="C769" s="322"/>
      <c r="D769" s="323"/>
      <c r="E769" s="321"/>
      <c r="F769" s="321"/>
      <c r="G769" s="321"/>
      <c r="H769" s="321"/>
      <c r="I769" s="321"/>
      <c r="J769" s="321"/>
      <c r="K769" s="321"/>
      <c r="L769" s="321"/>
      <c r="M769" s="321"/>
      <c r="N769" s="323"/>
      <c r="O769" s="321"/>
      <c r="P769" s="321"/>
      <c r="Q769" s="321"/>
      <c r="R769" s="321"/>
      <c r="S769" s="321"/>
      <c r="T769" s="321"/>
      <c r="U769" s="322"/>
      <c r="V769" s="321"/>
      <c r="W769" s="321"/>
      <c r="X769" s="321"/>
      <c r="Y769" s="321"/>
      <c r="Z769" s="321"/>
      <c r="AA769" s="321"/>
      <c r="AB769" s="324"/>
      <c r="AC769" s="324"/>
      <c r="AD769" s="321"/>
      <c r="AE769" s="325"/>
      <c r="AF769" s="323"/>
      <c r="AG769" s="321"/>
      <c r="AH769" s="321"/>
      <c r="AI769" s="321"/>
      <c r="AJ769" s="321"/>
      <c r="AK769" s="321"/>
      <c r="AL769" s="321"/>
      <c r="AM769" s="148"/>
    </row>
    <row r="770" spans="2:39" ht="15" customHeight="1" x14ac:dyDescent="0.25">
      <c r="B770" s="321"/>
      <c r="C770" s="322"/>
      <c r="D770" s="323"/>
      <c r="E770" s="321"/>
      <c r="F770" s="321"/>
      <c r="G770" s="321"/>
      <c r="H770" s="321"/>
      <c r="I770" s="321"/>
      <c r="J770" s="321"/>
      <c r="K770" s="321"/>
      <c r="L770" s="321"/>
      <c r="M770" s="321"/>
      <c r="N770" s="323"/>
      <c r="O770" s="321"/>
      <c r="P770" s="321"/>
      <c r="Q770" s="321"/>
      <c r="R770" s="321"/>
      <c r="S770" s="321"/>
      <c r="T770" s="321"/>
      <c r="U770" s="322"/>
      <c r="V770" s="321"/>
      <c r="W770" s="321"/>
      <c r="X770" s="321"/>
      <c r="Y770" s="321"/>
      <c r="Z770" s="321"/>
      <c r="AA770" s="321"/>
      <c r="AB770" s="324"/>
      <c r="AC770" s="324"/>
      <c r="AD770" s="321"/>
      <c r="AE770" s="325"/>
      <c r="AF770" s="323"/>
      <c r="AG770" s="321"/>
      <c r="AH770" s="321"/>
      <c r="AI770" s="321"/>
      <c r="AJ770" s="321"/>
      <c r="AK770" s="321"/>
      <c r="AL770" s="321"/>
      <c r="AM770" s="148"/>
    </row>
    <row r="771" spans="2:39" ht="15" customHeight="1" x14ac:dyDescent="0.25">
      <c r="B771" s="321"/>
      <c r="C771" s="322"/>
      <c r="D771" s="323"/>
      <c r="E771" s="321"/>
      <c r="F771" s="321"/>
      <c r="G771" s="321"/>
      <c r="H771" s="321"/>
      <c r="I771" s="321"/>
      <c r="J771" s="321"/>
      <c r="K771" s="321"/>
      <c r="L771" s="321"/>
      <c r="M771" s="321"/>
      <c r="N771" s="323"/>
      <c r="O771" s="321"/>
      <c r="P771" s="321"/>
      <c r="Q771" s="321"/>
      <c r="R771" s="321"/>
      <c r="S771" s="321"/>
      <c r="T771" s="321"/>
      <c r="U771" s="322"/>
      <c r="V771" s="321"/>
      <c r="W771" s="321"/>
      <c r="X771" s="321"/>
      <c r="Y771" s="321"/>
      <c r="Z771" s="321"/>
      <c r="AA771" s="321"/>
      <c r="AB771" s="324"/>
      <c r="AC771" s="324"/>
      <c r="AD771" s="321"/>
      <c r="AE771" s="325"/>
      <c r="AF771" s="323"/>
      <c r="AG771" s="321"/>
      <c r="AH771" s="321"/>
      <c r="AI771" s="321"/>
      <c r="AJ771" s="321"/>
      <c r="AK771" s="321"/>
      <c r="AL771" s="321"/>
      <c r="AM771" s="148"/>
    </row>
    <row r="772" spans="2:39" ht="15" customHeight="1" x14ac:dyDescent="0.25">
      <c r="B772" s="321"/>
      <c r="C772" s="322"/>
      <c r="D772" s="323"/>
      <c r="E772" s="321"/>
      <c r="F772" s="321"/>
      <c r="G772" s="321"/>
      <c r="H772" s="321"/>
      <c r="I772" s="321"/>
      <c r="J772" s="321"/>
      <c r="K772" s="321"/>
      <c r="L772" s="321"/>
      <c r="M772" s="321"/>
      <c r="N772" s="323"/>
      <c r="O772" s="321"/>
      <c r="P772" s="321"/>
      <c r="Q772" s="321"/>
      <c r="R772" s="321"/>
      <c r="S772" s="321"/>
      <c r="T772" s="321"/>
      <c r="U772" s="322"/>
      <c r="V772" s="321"/>
      <c r="W772" s="321"/>
      <c r="X772" s="321"/>
      <c r="Y772" s="321"/>
      <c r="Z772" s="321"/>
      <c r="AA772" s="321"/>
      <c r="AB772" s="324"/>
      <c r="AC772" s="324"/>
      <c r="AD772" s="321"/>
      <c r="AE772" s="325"/>
      <c r="AF772" s="323"/>
      <c r="AG772" s="321"/>
      <c r="AH772" s="321"/>
      <c r="AI772" s="321"/>
      <c r="AJ772" s="321"/>
      <c r="AK772" s="321"/>
      <c r="AL772" s="321"/>
      <c r="AM772" s="148"/>
    </row>
    <row r="773" spans="2:39" ht="15" customHeight="1" x14ac:dyDescent="0.25">
      <c r="B773" s="321"/>
      <c r="C773" s="322"/>
      <c r="D773" s="323"/>
      <c r="E773" s="321"/>
      <c r="F773" s="321"/>
      <c r="G773" s="321"/>
      <c r="H773" s="321"/>
      <c r="I773" s="321"/>
      <c r="J773" s="321"/>
      <c r="K773" s="321"/>
      <c r="L773" s="321"/>
      <c r="M773" s="321"/>
      <c r="N773" s="323"/>
      <c r="O773" s="321"/>
      <c r="P773" s="321"/>
      <c r="Q773" s="321"/>
      <c r="R773" s="321"/>
      <c r="S773" s="321"/>
      <c r="T773" s="321"/>
      <c r="U773" s="322"/>
      <c r="V773" s="321"/>
      <c r="W773" s="321"/>
      <c r="X773" s="321"/>
      <c r="Y773" s="321"/>
      <c r="Z773" s="321"/>
      <c r="AA773" s="321"/>
      <c r="AB773" s="324"/>
      <c r="AC773" s="324"/>
      <c r="AD773" s="321"/>
      <c r="AE773" s="325"/>
      <c r="AF773" s="323"/>
      <c r="AG773" s="321"/>
      <c r="AH773" s="321"/>
      <c r="AI773" s="321"/>
      <c r="AJ773" s="321"/>
      <c r="AK773" s="321"/>
      <c r="AL773" s="321"/>
      <c r="AM773" s="148"/>
    </row>
    <row r="774" spans="2:39" ht="15" customHeight="1" x14ac:dyDescent="0.25">
      <c r="B774" s="321"/>
      <c r="C774" s="322"/>
      <c r="D774" s="323"/>
      <c r="E774" s="321"/>
      <c r="F774" s="321"/>
      <c r="G774" s="321"/>
      <c r="H774" s="321"/>
      <c r="I774" s="321"/>
      <c r="J774" s="321"/>
      <c r="K774" s="321"/>
      <c r="L774" s="321"/>
      <c r="M774" s="321"/>
      <c r="N774" s="323"/>
      <c r="O774" s="321"/>
      <c r="P774" s="321"/>
      <c r="Q774" s="321"/>
      <c r="R774" s="321"/>
      <c r="S774" s="321"/>
      <c r="T774" s="321"/>
      <c r="U774" s="322"/>
      <c r="V774" s="321"/>
      <c r="W774" s="321"/>
      <c r="X774" s="321"/>
      <c r="Y774" s="321"/>
      <c r="Z774" s="321"/>
      <c r="AA774" s="321"/>
      <c r="AB774" s="324"/>
      <c r="AC774" s="324"/>
      <c r="AD774" s="321"/>
      <c r="AE774" s="325"/>
      <c r="AF774" s="323"/>
      <c r="AG774" s="321"/>
      <c r="AH774" s="321"/>
      <c r="AI774" s="321"/>
      <c r="AJ774" s="321"/>
      <c r="AK774" s="321"/>
      <c r="AL774" s="321"/>
      <c r="AM774" s="148"/>
    </row>
    <row r="775" spans="2:39" ht="15" customHeight="1" x14ac:dyDescent="0.25">
      <c r="B775" s="321"/>
      <c r="C775" s="322"/>
      <c r="D775" s="323"/>
      <c r="E775" s="321"/>
      <c r="F775" s="321"/>
      <c r="G775" s="321"/>
      <c r="H775" s="321"/>
      <c r="I775" s="321"/>
      <c r="J775" s="321"/>
      <c r="K775" s="321"/>
      <c r="L775" s="321"/>
      <c r="M775" s="321"/>
      <c r="N775" s="323"/>
      <c r="O775" s="321"/>
      <c r="P775" s="321"/>
      <c r="Q775" s="321"/>
      <c r="R775" s="321"/>
      <c r="S775" s="321"/>
      <c r="T775" s="321"/>
      <c r="U775" s="322"/>
      <c r="V775" s="321"/>
      <c r="W775" s="321"/>
      <c r="X775" s="321"/>
      <c r="Y775" s="321"/>
      <c r="Z775" s="321"/>
      <c r="AA775" s="321"/>
      <c r="AB775" s="324"/>
      <c r="AC775" s="324"/>
      <c r="AD775" s="321"/>
      <c r="AE775" s="325"/>
      <c r="AF775" s="323"/>
      <c r="AG775" s="321"/>
      <c r="AH775" s="321"/>
      <c r="AI775" s="321"/>
      <c r="AJ775" s="321"/>
      <c r="AK775" s="321"/>
      <c r="AL775" s="321"/>
      <c r="AM775" s="148"/>
    </row>
    <row r="776" spans="2:39" ht="15" customHeight="1" x14ac:dyDescent="0.25">
      <c r="B776" s="321"/>
      <c r="C776" s="322"/>
      <c r="D776" s="323"/>
      <c r="E776" s="321"/>
      <c r="F776" s="321"/>
      <c r="G776" s="321"/>
      <c r="H776" s="321"/>
      <c r="I776" s="321"/>
      <c r="J776" s="321"/>
      <c r="K776" s="321"/>
      <c r="L776" s="321"/>
      <c r="M776" s="321"/>
      <c r="N776" s="323"/>
      <c r="O776" s="321"/>
      <c r="P776" s="321"/>
      <c r="Q776" s="321"/>
      <c r="R776" s="321"/>
      <c r="S776" s="321"/>
      <c r="T776" s="321"/>
      <c r="U776" s="322"/>
      <c r="V776" s="321"/>
      <c r="W776" s="321"/>
      <c r="X776" s="321"/>
      <c r="Y776" s="321"/>
      <c r="Z776" s="321"/>
      <c r="AA776" s="321"/>
      <c r="AB776" s="324"/>
      <c r="AC776" s="324"/>
      <c r="AD776" s="321"/>
      <c r="AE776" s="325"/>
      <c r="AF776" s="323"/>
      <c r="AG776" s="321"/>
      <c r="AH776" s="321"/>
      <c r="AI776" s="321"/>
      <c r="AJ776" s="321"/>
      <c r="AK776" s="321"/>
      <c r="AL776" s="321"/>
      <c r="AM776" s="148"/>
    </row>
    <row r="777" spans="2:39" ht="15" customHeight="1" x14ac:dyDescent="0.25">
      <c r="B777" s="321"/>
      <c r="C777" s="322"/>
      <c r="D777" s="323"/>
      <c r="E777" s="321"/>
      <c r="F777" s="321"/>
      <c r="G777" s="321"/>
      <c r="H777" s="321"/>
      <c r="I777" s="321"/>
      <c r="J777" s="321"/>
      <c r="K777" s="321"/>
      <c r="L777" s="321"/>
      <c r="M777" s="321"/>
      <c r="N777" s="323"/>
      <c r="O777" s="321"/>
      <c r="P777" s="321"/>
      <c r="Q777" s="321"/>
      <c r="R777" s="321"/>
      <c r="S777" s="321"/>
      <c r="T777" s="321"/>
      <c r="U777" s="322"/>
      <c r="V777" s="321"/>
      <c r="W777" s="321"/>
      <c r="X777" s="321"/>
      <c r="Y777" s="321"/>
      <c r="Z777" s="321"/>
      <c r="AA777" s="321"/>
      <c r="AB777" s="324"/>
      <c r="AC777" s="324"/>
      <c r="AD777" s="321"/>
      <c r="AE777" s="325"/>
      <c r="AF777" s="323"/>
      <c r="AG777" s="321"/>
      <c r="AH777" s="321"/>
      <c r="AI777" s="321"/>
      <c r="AJ777" s="321"/>
      <c r="AK777" s="321"/>
      <c r="AL777" s="321"/>
      <c r="AM777" s="148"/>
    </row>
    <row r="778" spans="2:39" ht="15" customHeight="1" x14ac:dyDescent="0.25">
      <c r="B778" s="321"/>
      <c r="C778" s="322"/>
      <c r="D778" s="323"/>
      <c r="E778" s="321"/>
      <c r="F778" s="321"/>
      <c r="G778" s="321"/>
      <c r="H778" s="321"/>
      <c r="I778" s="321"/>
      <c r="J778" s="321"/>
      <c r="K778" s="321"/>
      <c r="L778" s="321"/>
      <c r="M778" s="321"/>
      <c r="N778" s="323"/>
      <c r="O778" s="321"/>
      <c r="P778" s="321"/>
      <c r="Q778" s="321"/>
      <c r="R778" s="321"/>
      <c r="S778" s="321"/>
      <c r="T778" s="321"/>
      <c r="U778" s="322"/>
      <c r="V778" s="321"/>
      <c r="W778" s="321"/>
      <c r="X778" s="321"/>
      <c r="Y778" s="321"/>
      <c r="Z778" s="321"/>
      <c r="AA778" s="321"/>
      <c r="AB778" s="324"/>
      <c r="AC778" s="324"/>
      <c r="AD778" s="321"/>
      <c r="AE778" s="325"/>
      <c r="AF778" s="323"/>
      <c r="AG778" s="321"/>
      <c r="AH778" s="321"/>
      <c r="AI778" s="321"/>
      <c r="AJ778" s="321"/>
      <c r="AK778" s="321"/>
      <c r="AL778" s="321"/>
      <c r="AM778" s="148"/>
    </row>
    <row r="779" spans="2:39" ht="15" customHeight="1" x14ac:dyDescent="0.25">
      <c r="B779" s="321"/>
      <c r="C779" s="322"/>
      <c r="D779" s="323"/>
      <c r="E779" s="321"/>
      <c r="F779" s="321"/>
      <c r="G779" s="321"/>
      <c r="H779" s="321"/>
      <c r="I779" s="321"/>
      <c r="J779" s="321"/>
      <c r="K779" s="321"/>
      <c r="L779" s="321"/>
      <c r="M779" s="321"/>
      <c r="N779" s="323"/>
      <c r="O779" s="321"/>
      <c r="P779" s="321"/>
      <c r="Q779" s="321"/>
      <c r="R779" s="321"/>
      <c r="S779" s="321"/>
      <c r="T779" s="321"/>
      <c r="U779" s="322"/>
      <c r="V779" s="321"/>
      <c r="W779" s="321"/>
      <c r="X779" s="321"/>
      <c r="Y779" s="321"/>
      <c r="Z779" s="321"/>
      <c r="AA779" s="321"/>
      <c r="AB779" s="324"/>
      <c r="AC779" s="324"/>
      <c r="AD779" s="321"/>
      <c r="AE779" s="325"/>
      <c r="AF779" s="323"/>
      <c r="AG779" s="321"/>
      <c r="AH779" s="321"/>
      <c r="AI779" s="321"/>
      <c r="AJ779" s="321"/>
      <c r="AK779" s="321"/>
      <c r="AL779" s="321"/>
      <c r="AM779" s="148"/>
    </row>
    <row r="780" spans="2:39" ht="15" customHeight="1" x14ac:dyDescent="0.25">
      <c r="B780" s="321"/>
      <c r="C780" s="322"/>
      <c r="D780" s="323"/>
      <c r="E780" s="321"/>
      <c r="F780" s="321"/>
      <c r="G780" s="321"/>
      <c r="H780" s="321"/>
      <c r="I780" s="321"/>
      <c r="J780" s="321"/>
      <c r="K780" s="321"/>
      <c r="L780" s="321"/>
      <c r="M780" s="321"/>
      <c r="N780" s="323"/>
      <c r="O780" s="321"/>
      <c r="P780" s="321"/>
      <c r="Q780" s="321"/>
      <c r="R780" s="321"/>
      <c r="S780" s="321"/>
      <c r="T780" s="321"/>
      <c r="U780" s="322"/>
      <c r="V780" s="321"/>
      <c r="W780" s="321"/>
      <c r="X780" s="321"/>
      <c r="Y780" s="321"/>
      <c r="Z780" s="321"/>
      <c r="AA780" s="321"/>
      <c r="AB780" s="324"/>
      <c r="AC780" s="324"/>
      <c r="AD780" s="321"/>
      <c r="AE780" s="325"/>
      <c r="AF780" s="323"/>
      <c r="AG780" s="321"/>
      <c r="AH780" s="321"/>
      <c r="AI780" s="321"/>
      <c r="AJ780" s="321"/>
      <c r="AK780" s="321"/>
      <c r="AL780" s="321"/>
      <c r="AM780" s="148"/>
    </row>
    <row r="781" spans="2:39" ht="15" customHeight="1" x14ac:dyDescent="0.25">
      <c r="B781" s="321"/>
      <c r="C781" s="322"/>
      <c r="D781" s="323"/>
      <c r="E781" s="321"/>
      <c r="F781" s="321"/>
      <c r="G781" s="321"/>
      <c r="H781" s="321"/>
      <c r="I781" s="321"/>
      <c r="J781" s="321"/>
      <c r="K781" s="321"/>
      <c r="L781" s="321"/>
      <c r="M781" s="321"/>
      <c r="N781" s="323"/>
      <c r="O781" s="321"/>
      <c r="P781" s="321"/>
      <c r="Q781" s="321"/>
      <c r="R781" s="321"/>
      <c r="S781" s="321"/>
      <c r="T781" s="321"/>
      <c r="U781" s="322"/>
      <c r="V781" s="321"/>
      <c r="W781" s="321"/>
      <c r="X781" s="321"/>
      <c r="Y781" s="321"/>
      <c r="Z781" s="321"/>
      <c r="AA781" s="321"/>
      <c r="AB781" s="324"/>
      <c r="AC781" s="324"/>
      <c r="AD781" s="321"/>
      <c r="AE781" s="325"/>
      <c r="AF781" s="323"/>
      <c r="AG781" s="321"/>
      <c r="AH781" s="321"/>
      <c r="AI781" s="321"/>
      <c r="AJ781" s="321"/>
      <c r="AK781" s="321"/>
      <c r="AL781" s="321"/>
      <c r="AM781" s="148"/>
    </row>
    <row r="782" spans="2:39" ht="15" customHeight="1" x14ac:dyDescent="0.25">
      <c r="B782" s="321"/>
      <c r="C782" s="322"/>
      <c r="D782" s="323"/>
      <c r="E782" s="321"/>
      <c r="F782" s="321"/>
      <c r="G782" s="321"/>
      <c r="H782" s="321"/>
      <c r="I782" s="321"/>
      <c r="J782" s="321"/>
      <c r="K782" s="321"/>
      <c r="L782" s="321"/>
      <c r="M782" s="321"/>
      <c r="N782" s="323"/>
      <c r="O782" s="321"/>
      <c r="P782" s="321"/>
      <c r="Q782" s="321"/>
      <c r="R782" s="321"/>
      <c r="S782" s="321"/>
      <c r="T782" s="321"/>
      <c r="U782" s="322"/>
      <c r="V782" s="321"/>
      <c r="W782" s="321"/>
      <c r="X782" s="321"/>
      <c r="Y782" s="321"/>
      <c r="Z782" s="321"/>
      <c r="AA782" s="321"/>
      <c r="AB782" s="324"/>
      <c r="AC782" s="324"/>
      <c r="AD782" s="321"/>
      <c r="AE782" s="325"/>
      <c r="AF782" s="323"/>
      <c r="AG782" s="321"/>
      <c r="AH782" s="321"/>
      <c r="AI782" s="321"/>
      <c r="AJ782" s="321"/>
      <c r="AK782" s="321"/>
      <c r="AL782" s="321"/>
      <c r="AM782" s="148"/>
    </row>
    <row r="783" spans="2:39" ht="15" customHeight="1" x14ac:dyDescent="0.25">
      <c r="B783" s="321"/>
      <c r="C783" s="322"/>
      <c r="D783" s="323"/>
      <c r="E783" s="321"/>
      <c r="F783" s="321"/>
      <c r="G783" s="321"/>
      <c r="H783" s="321"/>
      <c r="I783" s="321"/>
      <c r="J783" s="321"/>
      <c r="K783" s="321"/>
      <c r="L783" s="321"/>
      <c r="M783" s="321"/>
      <c r="N783" s="323"/>
      <c r="O783" s="321"/>
      <c r="P783" s="321"/>
      <c r="Q783" s="321"/>
      <c r="R783" s="321"/>
      <c r="S783" s="321"/>
      <c r="T783" s="321"/>
      <c r="U783" s="322"/>
      <c r="V783" s="321"/>
      <c r="W783" s="321"/>
      <c r="X783" s="321"/>
      <c r="Y783" s="321"/>
      <c r="Z783" s="321"/>
      <c r="AA783" s="321"/>
      <c r="AB783" s="324"/>
      <c r="AC783" s="324"/>
      <c r="AD783" s="321"/>
      <c r="AE783" s="325"/>
      <c r="AF783" s="323"/>
      <c r="AG783" s="321"/>
      <c r="AH783" s="321"/>
      <c r="AI783" s="321"/>
      <c r="AJ783" s="321"/>
      <c r="AK783" s="321"/>
      <c r="AL783" s="321"/>
      <c r="AM783" s="148"/>
    </row>
    <row r="784" spans="2:39" ht="15" customHeight="1" x14ac:dyDescent="0.25">
      <c r="B784" s="321"/>
      <c r="C784" s="322"/>
      <c r="D784" s="323"/>
      <c r="E784" s="321"/>
      <c r="F784" s="321"/>
      <c r="G784" s="321"/>
      <c r="H784" s="321"/>
      <c r="I784" s="321"/>
      <c r="J784" s="321"/>
      <c r="K784" s="321"/>
      <c r="L784" s="321"/>
      <c r="M784" s="321"/>
      <c r="N784" s="323"/>
      <c r="O784" s="321"/>
      <c r="P784" s="321"/>
      <c r="Q784" s="321"/>
      <c r="R784" s="321"/>
      <c r="S784" s="321"/>
      <c r="T784" s="321"/>
      <c r="U784" s="322"/>
      <c r="V784" s="321"/>
      <c r="W784" s="321"/>
      <c r="X784" s="321"/>
      <c r="Y784" s="321"/>
      <c r="Z784" s="321"/>
      <c r="AA784" s="321"/>
      <c r="AB784" s="324"/>
      <c r="AC784" s="324"/>
      <c r="AD784" s="321"/>
      <c r="AE784" s="325"/>
      <c r="AF784" s="323"/>
      <c r="AG784" s="321"/>
      <c r="AH784" s="321"/>
      <c r="AI784" s="321"/>
      <c r="AJ784" s="321"/>
      <c r="AK784" s="321"/>
      <c r="AL784" s="321"/>
      <c r="AM784" s="148"/>
    </row>
    <row r="785" spans="2:39" ht="15" customHeight="1" x14ac:dyDescent="0.25">
      <c r="B785" s="321"/>
      <c r="C785" s="322"/>
      <c r="D785" s="323"/>
      <c r="E785" s="321"/>
      <c r="F785" s="321"/>
      <c r="G785" s="321"/>
      <c r="H785" s="321"/>
      <c r="I785" s="321"/>
      <c r="J785" s="321"/>
      <c r="K785" s="321"/>
      <c r="L785" s="321"/>
      <c r="M785" s="321"/>
      <c r="N785" s="323"/>
      <c r="O785" s="321"/>
      <c r="P785" s="321"/>
      <c r="Q785" s="321"/>
      <c r="R785" s="321"/>
      <c r="S785" s="321"/>
      <c r="T785" s="321"/>
      <c r="U785" s="322"/>
      <c r="V785" s="321"/>
      <c r="W785" s="321"/>
      <c r="X785" s="321"/>
      <c r="Y785" s="321"/>
      <c r="Z785" s="321"/>
      <c r="AA785" s="321"/>
      <c r="AB785" s="324"/>
      <c r="AC785" s="324"/>
      <c r="AD785" s="321"/>
      <c r="AE785" s="325"/>
      <c r="AF785" s="323"/>
      <c r="AG785" s="321"/>
      <c r="AH785" s="321"/>
      <c r="AI785" s="321"/>
      <c r="AJ785" s="321"/>
      <c r="AK785" s="321"/>
      <c r="AL785" s="321"/>
      <c r="AM785" s="148"/>
    </row>
    <row r="786" spans="2:39" ht="15" customHeight="1" x14ac:dyDescent="0.25">
      <c r="B786" s="321"/>
      <c r="C786" s="322"/>
      <c r="D786" s="323"/>
      <c r="E786" s="321"/>
      <c r="F786" s="321"/>
      <c r="G786" s="321"/>
      <c r="H786" s="321"/>
      <c r="I786" s="321"/>
      <c r="J786" s="321"/>
      <c r="K786" s="321"/>
      <c r="L786" s="321"/>
      <c r="M786" s="321"/>
      <c r="N786" s="323"/>
      <c r="O786" s="321"/>
      <c r="P786" s="321"/>
      <c r="Q786" s="321"/>
      <c r="R786" s="321"/>
      <c r="S786" s="321"/>
      <c r="T786" s="321"/>
      <c r="U786" s="322"/>
      <c r="V786" s="321"/>
      <c r="W786" s="321"/>
      <c r="X786" s="321"/>
      <c r="Y786" s="321"/>
      <c r="Z786" s="321"/>
      <c r="AA786" s="321"/>
      <c r="AB786" s="324"/>
      <c r="AC786" s="324"/>
      <c r="AD786" s="321"/>
      <c r="AE786" s="325"/>
      <c r="AF786" s="323"/>
      <c r="AG786" s="321"/>
      <c r="AH786" s="321"/>
      <c r="AI786" s="321"/>
      <c r="AJ786" s="321"/>
      <c r="AK786" s="321"/>
      <c r="AL786" s="321"/>
      <c r="AM786" s="148"/>
    </row>
    <row r="787" spans="2:39" ht="15" customHeight="1" x14ac:dyDescent="0.25">
      <c r="B787" s="321"/>
      <c r="C787" s="322"/>
      <c r="D787" s="323"/>
      <c r="E787" s="321"/>
      <c r="F787" s="321"/>
      <c r="G787" s="321"/>
      <c r="H787" s="321"/>
      <c r="I787" s="321"/>
      <c r="J787" s="321"/>
      <c r="K787" s="321"/>
      <c r="L787" s="321"/>
      <c r="M787" s="321"/>
      <c r="N787" s="323"/>
      <c r="O787" s="321"/>
      <c r="P787" s="321"/>
      <c r="Q787" s="321"/>
      <c r="R787" s="321"/>
      <c r="S787" s="321"/>
      <c r="T787" s="321"/>
      <c r="U787" s="322"/>
      <c r="V787" s="321"/>
      <c r="W787" s="321"/>
      <c r="X787" s="321"/>
      <c r="Y787" s="321"/>
      <c r="Z787" s="321"/>
      <c r="AA787" s="321"/>
      <c r="AB787" s="324"/>
      <c r="AC787" s="324"/>
      <c r="AD787" s="321"/>
      <c r="AE787" s="325"/>
      <c r="AF787" s="323"/>
      <c r="AG787" s="321"/>
      <c r="AH787" s="321"/>
      <c r="AI787" s="321"/>
      <c r="AJ787" s="321"/>
      <c r="AK787" s="321"/>
      <c r="AL787" s="321"/>
      <c r="AM787" s="148"/>
    </row>
    <row r="788" spans="2:39" ht="15" customHeight="1" x14ac:dyDescent="0.25">
      <c r="B788" s="321"/>
      <c r="C788" s="322"/>
      <c r="D788" s="323"/>
      <c r="E788" s="321"/>
      <c r="F788" s="321"/>
      <c r="G788" s="321"/>
      <c r="H788" s="321"/>
      <c r="I788" s="321"/>
      <c r="J788" s="321"/>
      <c r="K788" s="321"/>
      <c r="L788" s="321"/>
      <c r="M788" s="321"/>
      <c r="N788" s="323"/>
      <c r="O788" s="321"/>
      <c r="P788" s="321"/>
      <c r="Q788" s="321"/>
      <c r="R788" s="321"/>
      <c r="S788" s="321"/>
      <c r="T788" s="321"/>
      <c r="U788" s="322"/>
      <c r="V788" s="321"/>
      <c r="W788" s="321"/>
      <c r="X788" s="321"/>
      <c r="Y788" s="321"/>
      <c r="Z788" s="321"/>
      <c r="AA788" s="321"/>
      <c r="AB788" s="324"/>
      <c r="AC788" s="324"/>
      <c r="AD788" s="321"/>
      <c r="AE788" s="325"/>
      <c r="AF788" s="323"/>
      <c r="AG788" s="321"/>
      <c r="AH788" s="321"/>
      <c r="AI788" s="321"/>
      <c r="AJ788" s="321"/>
      <c r="AK788" s="321"/>
      <c r="AL788" s="321"/>
      <c r="AM788" s="148"/>
    </row>
    <row r="789" spans="2:39" ht="15" customHeight="1" x14ac:dyDescent="0.25">
      <c r="B789" s="321"/>
      <c r="C789" s="322"/>
      <c r="D789" s="323"/>
      <c r="E789" s="321"/>
      <c r="F789" s="321"/>
      <c r="G789" s="321"/>
      <c r="H789" s="321"/>
      <c r="I789" s="321"/>
      <c r="J789" s="321"/>
      <c r="K789" s="321"/>
      <c r="L789" s="321"/>
      <c r="M789" s="321"/>
      <c r="N789" s="323"/>
      <c r="O789" s="321"/>
      <c r="P789" s="321"/>
      <c r="Q789" s="321"/>
      <c r="R789" s="321"/>
      <c r="S789" s="321"/>
      <c r="T789" s="321"/>
      <c r="U789" s="322"/>
      <c r="V789" s="321"/>
      <c r="W789" s="321"/>
      <c r="X789" s="321"/>
      <c r="Y789" s="321"/>
      <c r="Z789" s="321"/>
      <c r="AA789" s="321"/>
      <c r="AB789" s="324"/>
      <c r="AC789" s="324"/>
      <c r="AD789" s="321"/>
      <c r="AE789" s="325"/>
      <c r="AF789" s="323"/>
      <c r="AG789" s="321"/>
      <c r="AH789" s="321"/>
      <c r="AI789" s="321"/>
      <c r="AJ789" s="321"/>
      <c r="AK789" s="321"/>
      <c r="AL789" s="321"/>
      <c r="AM789" s="148"/>
    </row>
    <row r="790" spans="2:39" ht="15" customHeight="1" x14ac:dyDescent="0.25">
      <c r="B790" s="321"/>
      <c r="C790" s="322"/>
      <c r="D790" s="323"/>
      <c r="E790" s="321"/>
      <c r="F790" s="321"/>
      <c r="G790" s="321"/>
      <c r="H790" s="321"/>
      <c r="I790" s="321"/>
      <c r="J790" s="321"/>
      <c r="K790" s="321"/>
      <c r="L790" s="321"/>
      <c r="M790" s="321"/>
      <c r="N790" s="323"/>
      <c r="O790" s="321"/>
      <c r="P790" s="321"/>
      <c r="Q790" s="321"/>
      <c r="R790" s="321"/>
      <c r="S790" s="321"/>
      <c r="T790" s="321"/>
      <c r="U790" s="322"/>
      <c r="V790" s="321"/>
      <c r="W790" s="321"/>
      <c r="X790" s="321"/>
      <c r="Y790" s="321"/>
      <c r="Z790" s="321"/>
      <c r="AA790" s="321"/>
      <c r="AB790" s="324"/>
      <c r="AC790" s="324"/>
      <c r="AD790" s="321"/>
      <c r="AE790" s="325"/>
      <c r="AF790" s="323"/>
      <c r="AG790" s="321"/>
      <c r="AH790" s="321"/>
      <c r="AI790" s="321"/>
      <c r="AJ790" s="321"/>
      <c r="AK790" s="321"/>
      <c r="AL790" s="321"/>
      <c r="AM790" s="148"/>
    </row>
    <row r="791" spans="2:39" ht="15" customHeight="1" x14ac:dyDescent="0.25">
      <c r="B791" s="321"/>
      <c r="C791" s="322"/>
      <c r="D791" s="323"/>
      <c r="E791" s="321"/>
      <c r="F791" s="321"/>
      <c r="G791" s="321"/>
      <c r="H791" s="321"/>
      <c r="I791" s="321"/>
      <c r="J791" s="321"/>
      <c r="K791" s="321"/>
      <c r="L791" s="321"/>
      <c r="M791" s="321"/>
      <c r="N791" s="323"/>
      <c r="O791" s="321"/>
      <c r="P791" s="321"/>
      <c r="Q791" s="321"/>
      <c r="R791" s="321"/>
      <c r="S791" s="321"/>
      <c r="T791" s="321"/>
      <c r="U791" s="322"/>
      <c r="V791" s="321"/>
      <c r="W791" s="321"/>
      <c r="X791" s="321"/>
      <c r="Y791" s="321"/>
      <c r="Z791" s="321"/>
      <c r="AA791" s="321"/>
      <c r="AB791" s="324"/>
      <c r="AC791" s="324"/>
      <c r="AD791" s="321"/>
      <c r="AE791" s="325"/>
      <c r="AF791" s="323"/>
      <c r="AG791" s="321"/>
      <c r="AH791" s="321"/>
      <c r="AI791" s="321"/>
      <c r="AJ791" s="321"/>
      <c r="AK791" s="321"/>
      <c r="AL791" s="321"/>
      <c r="AM791" s="148"/>
    </row>
    <row r="792" spans="2:39" ht="15" customHeight="1" x14ac:dyDescent="0.25">
      <c r="B792" s="321"/>
      <c r="C792" s="322"/>
      <c r="D792" s="323"/>
      <c r="E792" s="321"/>
      <c r="F792" s="321"/>
      <c r="G792" s="321"/>
      <c r="H792" s="321"/>
      <c r="I792" s="321"/>
      <c r="J792" s="321"/>
      <c r="K792" s="321"/>
      <c r="L792" s="321"/>
      <c r="M792" s="321"/>
      <c r="N792" s="323"/>
      <c r="O792" s="321"/>
      <c r="P792" s="321"/>
      <c r="Q792" s="321"/>
      <c r="R792" s="321"/>
      <c r="S792" s="321"/>
      <c r="T792" s="321"/>
      <c r="U792" s="322"/>
      <c r="V792" s="321"/>
      <c r="W792" s="321"/>
      <c r="X792" s="321"/>
      <c r="Y792" s="321"/>
      <c r="Z792" s="321"/>
      <c r="AA792" s="321"/>
      <c r="AB792" s="324"/>
      <c r="AC792" s="324"/>
      <c r="AD792" s="321"/>
      <c r="AE792" s="325"/>
      <c r="AF792" s="323"/>
      <c r="AG792" s="321"/>
      <c r="AH792" s="321"/>
      <c r="AI792" s="321"/>
      <c r="AJ792" s="321"/>
      <c r="AK792" s="321"/>
      <c r="AL792" s="321"/>
      <c r="AM792" s="148"/>
    </row>
    <row r="793" spans="2:39" ht="15" customHeight="1" x14ac:dyDescent="0.25">
      <c r="B793" s="321"/>
      <c r="C793" s="322"/>
      <c r="D793" s="323"/>
      <c r="E793" s="321"/>
      <c r="F793" s="321"/>
      <c r="G793" s="321"/>
      <c r="H793" s="321"/>
      <c r="I793" s="321"/>
      <c r="J793" s="321"/>
      <c r="K793" s="321"/>
      <c r="L793" s="321"/>
      <c r="M793" s="321"/>
      <c r="N793" s="323"/>
      <c r="O793" s="321"/>
      <c r="P793" s="321"/>
      <c r="Q793" s="321"/>
      <c r="R793" s="321"/>
      <c r="S793" s="321"/>
      <c r="T793" s="321"/>
      <c r="U793" s="322"/>
      <c r="V793" s="321"/>
      <c r="W793" s="321"/>
      <c r="X793" s="321"/>
      <c r="Y793" s="321"/>
      <c r="Z793" s="321"/>
      <c r="AA793" s="321"/>
      <c r="AB793" s="324"/>
      <c r="AC793" s="324"/>
      <c r="AD793" s="321"/>
      <c r="AE793" s="325"/>
      <c r="AF793" s="323"/>
      <c r="AG793" s="321"/>
      <c r="AH793" s="321"/>
      <c r="AI793" s="321"/>
      <c r="AJ793" s="321"/>
      <c r="AK793" s="321"/>
      <c r="AL793" s="321"/>
      <c r="AM793" s="148"/>
    </row>
    <row r="794" spans="2:39" ht="15" customHeight="1" x14ac:dyDescent="0.25">
      <c r="B794" s="321"/>
      <c r="C794" s="322"/>
      <c r="D794" s="323"/>
      <c r="E794" s="321"/>
      <c r="F794" s="321"/>
      <c r="G794" s="321"/>
      <c r="H794" s="321"/>
      <c r="I794" s="321"/>
      <c r="J794" s="321"/>
      <c r="K794" s="321"/>
      <c r="L794" s="321"/>
      <c r="M794" s="321"/>
      <c r="N794" s="323"/>
      <c r="O794" s="321"/>
      <c r="P794" s="321"/>
      <c r="Q794" s="321"/>
      <c r="R794" s="321"/>
      <c r="S794" s="321"/>
      <c r="T794" s="321"/>
      <c r="U794" s="322"/>
      <c r="V794" s="321"/>
      <c r="W794" s="321"/>
      <c r="X794" s="321"/>
      <c r="Y794" s="321"/>
      <c r="Z794" s="321"/>
      <c r="AA794" s="321"/>
      <c r="AB794" s="324"/>
      <c r="AC794" s="324"/>
      <c r="AD794" s="321"/>
      <c r="AE794" s="325"/>
      <c r="AF794" s="323"/>
      <c r="AG794" s="321"/>
      <c r="AH794" s="321"/>
      <c r="AI794" s="321"/>
      <c r="AJ794" s="321"/>
      <c r="AK794" s="321"/>
      <c r="AL794" s="321"/>
      <c r="AM794" s="148"/>
    </row>
    <row r="795" spans="2:39" ht="15" customHeight="1" x14ac:dyDescent="0.25">
      <c r="B795" s="321"/>
      <c r="C795" s="322"/>
      <c r="D795" s="323"/>
      <c r="E795" s="321"/>
      <c r="F795" s="321"/>
      <c r="G795" s="321"/>
      <c r="H795" s="321"/>
      <c r="I795" s="321"/>
      <c r="J795" s="321"/>
      <c r="K795" s="321"/>
      <c r="L795" s="321"/>
      <c r="M795" s="321"/>
      <c r="N795" s="323"/>
      <c r="O795" s="321"/>
      <c r="P795" s="321"/>
      <c r="Q795" s="321"/>
      <c r="R795" s="321"/>
      <c r="S795" s="321"/>
      <c r="T795" s="321"/>
      <c r="U795" s="322"/>
      <c r="V795" s="321"/>
      <c r="W795" s="321"/>
      <c r="X795" s="321"/>
      <c r="Y795" s="321"/>
      <c r="Z795" s="321"/>
      <c r="AA795" s="321"/>
      <c r="AB795" s="324"/>
      <c r="AC795" s="324"/>
      <c r="AD795" s="321"/>
      <c r="AE795" s="325"/>
      <c r="AF795" s="323"/>
      <c r="AG795" s="321"/>
      <c r="AH795" s="321"/>
      <c r="AI795" s="321"/>
      <c r="AJ795" s="321"/>
      <c r="AK795" s="321"/>
      <c r="AL795" s="321"/>
      <c r="AM795" s="148"/>
    </row>
    <row r="796" spans="2:39" ht="15" customHeight="1" x14ac:dyDescent="0.25">
      <c r="B796" s="321"/>
      <c r="C796" s="322"/>
      <c r="D796" s="323"/>
      <c r="E796" s="321"/>
      <c r="F796" s="321"/>
      <c r="G796" s="321"/>
      <c r="H796" s="321"/>
      <c r="I796" s="321"/>
      <c r="J796" s="321"/>
      <c r="K796" s="321"/>
      <c r="L796" s="321"/>
      <c r="M796" s="321"/>
      <c r="N796" s="323"/>
      <c r="O796" s="321"/>
      <c r="P796" s="321"/>
      <c r="Q796" s="321"/>
      <c r="R796" s="321"/>
      <c r="S796" s="321"/>
      <c r="T796" s="321"/>
      <c r="U796" s="322"/>
      <c r="V796" s="321"/>
      <c r="W796" s="321"/>
      <c r="X796" s="321"/>
      <c r="Y796" s="321"/>
      <c r="Z796" s="321"/>
      <c r="AA796" s="321"/>
      <c r="AB796" s="324"/>
      <c r="AC796" s="324"/>
      <c r="AD796" s="321"/>
      <c r="AE796" s="325"/>
      <c r="AF796" s="323"/>
      <c r="AG796" s="321"/>
      <c r="AH796" s="321"/>
      <c r="AI796" s="321"/>
      <c r="AJ796" s="321"/>
      <c r="AK796" s="321"/>
      <c r="AL796" s="321"/>
      <c r="AM796" s="148"/>
    </row>
    <row r="797" spans="2:39" ht="15" customHeight="1" x14ac:dyDescent="0.25">
      <c r="B797" s="321"/>
      <c r="C797" s="322"/>
      <c r="D797" s="323"/>
      <c r="E797" s="321"/>
      <c r="F797" s="321"/>
      <c r="G797" s="321"/>
      <c r="H797" s="321"/>
      <c r="I797" s="321"/>
      <c r="J797" s="321"/>
      <c r="K797" s="321"/>
      <c r="L797" s="321"/>
      <c r="M797" s="321"/>
      <c r="N797" s="323"/>
      <c r="O797" s="321"/>
      <c r="P797" s="321"/>
      <c r="Q797" s="321"/>
      <c r="R797" s="321"/>
      <c r="S797" s="321"/>
      <c r="T797" s="321"/>
      <c r="U797" s="322"/>
      <c r="V797" s="321"/>
      <c r="W797" s="321"/>
      <c r="X797" s="321"/>
      <c r="Y797" s="321"/>
      <c r="Z797" s="321"/>
      <c r="AA797" s="321"/>
      <c r="AB797" s="324"/>
      <c r="AC797" s="324"/>
      <c r="AD797" s="321"/>
      <c r="AE797" s="325"/>
      <c r="AF797" s="323"/>
      <c r="AG797" s="321"/>
      <c r="AH797" s="321"/>
      <c r="AI797" s="321"/>
      <c r="AJ797" s="321"/>
      <c r="AK797" s="321"/>
      <c r="AL797" s="321"/>
      <c r="AM797" s="148"/>
    </row>
    <row r="798" spans="2:39" ht="15" customHeight="1" x14ac:dyDescent="0.25">
      <c r="B798" s="321"/>
      <c r="C798" s="322"/>
      <c r="D798" s="323"/>
      <c r="E798" s="321"/>
      <c r="F798" s="321"/>
      <c r="G798" s="321"/>
      <c r="H798" s="321"/>
      <c r="I798" s="321"/>
      <c r="J798" s="321"/>
      <c r="K798" s="321"/>
      <c r="L798" s="321"/>
      <c r="M798" s="321"/>
      <c r="N798" s="323"/>
      <c r="O798" s="321"/>
      <c r="P798" s="321"/>
      <c r="Q798" s="321"/>
      <c r="R798" s="321"/>
      <c r="S798" s="321"/>
      <c r="T798" s="321"/>
      <c r="U798" s="322"/>
      <c r="V798" s="321"/>
      <c r="W798" s="321"/>
      <c r="X798" s="321"/>
      <c r="Y798" s="321"/>
      <c r="Z798" s="321"/>
      <c r="AA798" s="321"/>
      <c r="AB798" s="324"/>
      <c r="AC798" s="324"/>
      <c r="AD798" s="321"/>
      <c r="AE798" s="325"/>
      <c r="AF798" s="323"/>
      <c r="AG798" s="321"/>
      <c r="AH798" s="321"/>
      <c r="AI798" s="321"/>
      <c r="AJ798" s="321"/>
      <c r="AK798" s="321"/>
      <c r="AL798" s="321"/>
      <c r="AM798" s="148"/>
    </row>
    <row r="799" spans="2:39" ht="15" customHeight="1" x14ac:dyDescent="0.25">
      <c r="B799" s="321"/>
      <c r="C799" s="322"/>
      <c r="D799" s="323"/>
      <c r="E799" s="321"/>
      <c r="F799" s="321"/>
      <c r="G799" s="321"/>
      <c r="H799" s="321"/>
      <c r="I799" s="321"/>
      <c r="J799" s="321"/>
      <c r="K799" s="321"/>
      <c r="L799" s="321"/>
      <c r="M799" s="321"/>
      <c r="N799" s="323"/>
      <c r="O799" s="321"/>
      <c r="P799" s="321"/>
      <c r="Q799" s="321"/>
      <c r="R799" s="321"/>
      <c r="S799" s="321"/>
      <c r="T799" s="321"/>
      <c r="U799" s="322"/>
      <c r="V799" s="321"/>
      <c r="W799" s="321"/>
      <c r="X799" s="321"/>
      <c r="Y799" s="321"/>
      <c r="Z799" s="321"/>
      <c r="AA799" s="321"/>
      <c r="AB799" s="324"/>
      <c r="AC799" s="324"/>
      <c r="AD799" s="321"/>
      <c r="AE799" s="325"/>
      <c r="AF799" s="323"/>
      <c r="AG799" s="321"/>
      <c r="AH799" s="321"/>
      <c r="AI799" s="321"/>
      <c r="AJ799" s="321"/>
      <c r="AK799" s="321"/>
      <c r="AL799" s="321"/>
      <c r="AM799" s="148"/>
    </row>
    <row r="800" spans="2:39" ht="15" customHeight="1" x14ac:dyDescent="0.25">
      <c r="B800" s="321"/>
      <c r="C800" s="322"/>
      <c r="D800" s="323"/>
      <c r="E800" s="321"/>
      <c r="F800" s="321"/>
      <c r="G800" s="321"/>
      <c r="H800" s="321"/>
      <c r="I800" s="321"/>
      <c r="J800" s="321"/>
      <c r="K800" s="321"/>
      <c r="L800" s="321"/>
      <c r="M800" s="321"/>
      <c r="N800" s="323"/>
      <c r="O800" s="321"/>
      <c r="P800" s="321"/>
      <c r="Q800" s="321"/>
      <c r="R800" s="321"/>
      <c r="S800" s="321"/>
      <c r="T800" s="321"/>
      <c r="U800" s="322"/>
      <c r="V800" s="321"/>
      <c r="W800" s="321"/>
      <c r="X800" s="321"/>
      <c r="Y800" s="321"/>
      <c r="Z800" s="321"/>
      <c r="AA800" s="321"/>
      <c r="AB800" s="324"/>
      <c r="AC800" s="324"/>
      <c r="AD800" s="321"/>
      <c r="AE800" s="325"/>
      <c r="AF800" s="323"/>
      <c r="AG800" s="321"/>
      <c r="AH800" s="321"/>
      <c r="AI800" s="321"/>
      <c r="AJ800" s="321"/>
      <c r="AK800" s="321"/>
      <c r="AL800" s="321"/>
      <c r="AM800" s="148"/>
    </row>
    <row r="801" spans="2:39" ht="15" customHeight="1" x14ac:dyDescent="0.25">
      <c r="B801" s="321"/>
      <c r="C801" s="322"/>
      <c r="D801" s="323"/>
      <c r="E801" s="321"/>
      <c r="F801" s="321"/>
      <c r="G801" s="321"/>
      <c r="H801" s="321"/>
      <c r="I801" s="321"/>
      <c r="J801" s="321"/>
      <c r="K801" s="321"/>
      <c r="L801" s="321"/>
      <c r="M801" s="321"/>
      <c r="N801" s="323"/>
      <c r="O801" s="321"/>
      <c r="P801" s="321"/>
      <c r="Q801" s="321"/>
      <c r="R801" s="321"/>
      <c r="S801" s="321"/>
      <c r="T801" s="321"/>
      <c r="U801" s="322"/>
      <c r="V801" s="321"/>
      <c r="W801" s="321"/>
      <c r="X801" s="321"/>
      <c r="Y801" s="321"/>
      <c r="Z801" s="321"/>
      <c r="AA801" s="321"/>
      <c r="AB801" s="324"/>
      <c r="AC801" s="324"/>
      <c r="AD801" s="321"/>
      <c r="AE801" s="325"/>
      <c r="AF801" s="323"/>
      <c r="AG801" s="321"/>
      <c r="AH801" s="321"/>
      <c r="AI801" s="321"/>
      <c r="AJ801" s="321"/>
      <c r="AK801" s="321"/>
      <c r="AL801" s="321"/>
      <c r="AM801" s="148"/>
    </row>
    <row r="802" spans="2:39" ht="15" customHeight="1" x14ac:dyDescent="0.25">
      <c r="B802" s="321"/>
      <c r="C802" s="322"/>
      <c r="D802" s="323"/>
      <c r="E802" s="321"/>
      <c r="F802" s="321"/>
      <c r="G802" s="321"/>
      <c r="H802" s="321"/>
      <c r="I802" s="321"/>
      <c r="J802" s="321"/>
      <c r="K802" s="321"/>
      <c r="L802" s="321"/>
      <c r="M802" s="321"/>
      <c r="N802" s="323"/>
      <c r="O802" s="321"/>
      <c r="P802" s="321"/>
      <c r="Q802" s="321"/>
      <c r="R802" s="321"/>
      <c r="S802" s="321"/>
      <c r="T802" s="321"/>
      <c r="U802" s="322"/>
      <c r="V802" s="321"/>
      <c r="W802" s="321"/>
      <c r="X802" s="321"/>
      <c r="Y802" s="321"/>
      <c r="Z802" s="321"/>
      <c r="AA802" s="321"/>
      <c r="AB802" s="324"/>
      <c r="AC802" s="324"/>
      <c r="AD802" s="321"/>
      <c r="AE802" s="325"/>
      <c r="AF802" s="323"/>
      <c r="AG802" s="321"/>
      <c r="AH802" s="321"/>
      <c r="AI802" s="321"/>
      <c r="AJ802" s="321"/>
      <c r="AK802" s="321"/>
      <c r="AL802" s="321"/>
      <c r="AM802" s="148"/>
    </row>
    <row r="803" spans="2:39" ht="15" customHeight="1" x14ac:dyDescent="0.25">
      <c r="B803" s="321"/>
      <c r="C803" s="322"/>
      <c r="D803" s="323"/>
      <c r="E803" s="321"/>
      <c r="F803" s="321"/>
      <c r="G803" s="321"/>
      <c r="H803" s="321"/>
      <c r="I803" s="321"/>
      <c r="J803" s="321"/>
      <c r="K803" s="321"/>
      <c r="L803" s="321"/>
      <c r="M803" s="321"/>
      <c r="N803" s="323"/>
      <c r="O803" s="321"/>
      <c r="P803" s="321"/>
      <c r="Q803" s="321"/>
      <c r="R803" s="321"/>
      <c r="S803" s="321"/>
      <c r="T803" s="321"/>
      <c r="U803" s="322"/>
      <c r="V803" s="321"/>
      <c r="W803" s="321"/>
      <c r="X803" s="321"/>
      <c r="Y803" s="321"/>
      <c r="Z803" s="321"/>
      <c r="AA803" s="321"/>
      <c r="AB803" s="324"/>
      <c r="AC803" s="324"/>
      <c r="AD803" s="321"/>
      <c r="AE803" s="325"/>
      <c r="AF803" s="323"/>
      <c r="AG803" s="321"/>
      <c r="AH803" s="321"/>
      <c r="AI803" s="321"/>
      <c r="AJ803" s="321"/>
      <c r="AK803" s="321"/>
      <c r="AL803" s="321"/>
      <c r="AM803" s="148"/>
    </row>
    <row r="804" spans="2:39" ht="15" customHeight="1" x14ac:dyDescent="0.25">
      <c r="B804" s="321"/>
      <c r="C804" s="322"/>
      <c r="D804" s="323"/>
      <c r="E804" s="321"/>
      <c r="F804" s="321"/>
      <c r="G804" s="321"/>
      <c r="H804" s="321"/>
      <c r="I804" s="321"/>
      <c r="J804" s="321"/>
      <c r="K804" s="321"/>
      <c r="L804" s="321"/>
      <c r="M804" s="321"/>
      <c r="N804" s="323"/>
      <c r="O804" s="321"/>
      <c r="P804" s="321"/>
      <c r="Q804" s="321"/>
      <c r="R804" s="321"/>
      <c r="S804" s="321"/>
      <c r="T804" s="321"/>
      <c r="U804" s="322"/>
      <c r="V804" s="321"/>
      <c r="W804" s="321"/>
      <c r="X804" s="321"/>
      <c r="Y804" s="321"/>
      <c r="Z804" s="321"/>
      <c r="AA804" s="321"/>
      <c r="AB804" s="324"/>
      <c r="AC804" s="324"/>
      <c r="AD804" s="321"/>
      <c r="AE804" s="325"/>
      <c r="AF804" s="323"/>
      <c r="AG804" s="321"/>
      <c r="AH804" s="321"/>
      <c r="AI804" s="321"/>
      <c r="AJ804" s="321"/>
      <c r="AK804" s="321"/>
      <c r="AL804" s="321"/>
      <c r="AM804" s="148"/>
    </row>
    <row r="805" spans="2:39" ht="15" customHeight="1" x14ac:dyDescent="0.25">
      <c r="B805" s="321"/>
      <c r="C805" s="322"/>
      <c r="D805" s="323"/>
      <c r="E805" s="321"/>
      <c r="F805" s="321"/>
      <c r="G805" s="321"/>
      <c r="H805" s="321"/>
      <c r="I805" s="321"/>
      <c r="J805" s="321"/>
      <c r="K805" s="321"/>
      <c r="L805" s="321"/>
      <c r="M805" s="321"/>
      <c r="N805" s="323"/>
      <c r="O805" s="321"/>
      <c r="P805" s="321"/>
      <c r="Q805" s="321"/>
      <c r="R805" s="321"/>
      <c r="S805" s="321"/>
      <c r="T805" s="321"/>
      <c r="U805" s="322"/>
      <c r="V805" s="321"/>
      <c r="W805" s="321"/>
      <c r="X805" s="321"/>
      <c r="Y805" s="321"/>
      <c r="Z805" s="321"/>
      <c r="AA805" s="321"/>
      <c r="AB805" s="324"/>
      <c r="AC805" s="324"/>
      <c r="AD805" s="321"/>
      <c r="AE805" s="325"/>
      <c r="AF805" s="323"/>
      <c r="AG805" s="321"/>
      <c r="AH805" s="321"/>
      <c r="AI805" s="321"/>
      <c r="AJ805" s="321"/>
      <c r="AK805" s="321"/>
      <c r="AL805" s="321"/>
      <c r="AM805" s="148"/>
    </row>
    <row r="806" spans="2:39" ht="15" customHeight="1" x14ac:dyDescent="0.25">
      <c r="B806" s="321"/>
      <c r="C806" s="322"/>
      <c r="D806" s="323"/>
      <c r="E806" s="321"/>
      <c r="F806" s="321"/>
      <c r="G806" s="321"/>
      <c r="H806" s="321"/>
      <c r="I806" s="321"/>
      <c r="J806" s="321"/>
      <c r="K806" s="321"/>
      <c r="L806" s="321"/>
      <c r="M806" s="321"/>
      <c r="N806" s="323"/>
      <c r="O806" s="321"/>
      <c r="P806" s="321"/>
      <c r="Q806" s="321"/>
      <c r="R806" s="321"/>
      <c r="S806" s="321"/>
      <c r="T806" s="321"/>
      <c r="U806" s="322"/>
      <c r="V806" s="321"/>
      <c r="W806" s="321"/>
      <c r="X806" s="321"/>
      <c r="Y806" s="321"/>
      <c r="Z806" s="321"/>
      <c r="AA806" s="321"/>
      <c r="AB806" s="324"/>
      <c r="AC806" s="324"/>
      <c r="AD806" s="321"/>
      <c r="AE806" s="325"/>
      <c r="AF806" s="323"/>
      <c r="AG806" s="321"/>
      <c r="AH806" s="321"/>
      <c r="AI806" s="321"/>
      <c r="AJ806" s="321"/>
      <c r="AK806" s="321"/>
      <c r="AL806" s="321"/>
      <c r="AM806" s="148"/>
    </row>
    <row r="807" spans="2:39" ht="15" customHeight="1" x14ac:dyDescent="0.25">
      <c r="B807" s="321"/>
      <c r="C807" s="322"/>
      <c r="D807" s="323"/>
      <c r="E807" s="321"/>
      <c r="F807" s="321"/>
      <c r="G807" s="321"/>
      <c r="H807" s="321"/>
      <c r="I807" s="321"/>
      <c r="J807" s="321"/>
      <c r="K807" s="321"/>
      <c r="L807" s="321"/>
      <c r="M807" s="321"/>
      <c r="N807" s="323"/>
      <c r="O807" s="321"/>
      <c r="P807" s="321"/>
      <c r="Q807" s="321"/>
      <c r="R807" s="321"/>
      <c r="S807" s="321"/>
      <c r="T807" s="321"/>
      <c r="U807" s="322"/>
      <c r="V807" s="321"/>
      <c r="W807" s="321"/>
      <c r="X807" s="321"/>
      <c r="Y807" s="321"/>
      <c r="Z807" s="321"/>
      <c r="AA807" s="321"/>
      <c r="AB807" s="324"/>
      <c r="AC807" s="324"/>
      <c r="AD807" s="321"/>
      <c r="AE807" s="325"/>
      <c r="AF807" s="323"/>
      <c r="AG807" s="321"/>
      <c r="AH807" s="321"/>
      <c r="AI807" s="321"/>
      <c r="AJ807" s="321"/>
      <c r="AK807" s="321"/>
      <c r="AL807" s="321"/>
      <c r="AM807" s="148"/>
    </row>
    <row r="808" spans="2:39" ht="15" customHeight="1" x14ac:dyDescent="0.25">
      <c r="B808" s="321"/>
      <c r="C808" s="322"/>
      <c r="D808" s="323"/>
      <c r="E808" s="321"/>
      <c r="F808" s="321"/>
      <c r="G808" s="321"/>
      <c r="H808" s="321"/>
      <c r="I808" s="321"/>
      <c r="J808" s="321"/>
      <c r="K808" s="321"/>
      <c r="L808" s="321"/>
      <c r="M808" s="321"/>
      <c r="N808" s="323"/>
      <c r="O808" s="321"/>
      <c r="P808" s="321"/>
      <c r="Q808" s="321"/>
      <c r="R808" s="321"/>
      <c r="S808" s="321"/>
      <c r="T808" s="321"/>
      <c r="U808" s="322"/>
      <c r="V808" s="321"/>
      <c r="W808" s="321"/>
      <c r="X808" s="321"/>
      <c r="Y808" s="321"/>
      <c r="Z808" s="321"/>
      <c r="AA808" s="321"/>
      <c r="AB808" s="324"/>
      <c r="AC808" s="324"/>
      <c r="AD808" s="321"/>
      <c r="AE808" s="325"/>
      <c r="AF808" s="323"/>
      <c r="AG808" s="321"/>
      <c r="AH808" s="321"/>
      <c r="AI808" s="321"/>
      <c r="AJ808" s="321"/>
      <c r="AK808" s="321"/>
      <c r="AL808" s="321"/>
      <c r="AM808" s="148"/>
    </row>
    <row r="809" spans="2:39" ht="15" customHeight="1" x14ac:dyDescent="0.25">
      <c r="B809" s="321"/>
      <c r="C809" s="322"/>
      <c r="D809" s="323"/>
      <c r="E809" s="321"/>
      <c r="F809" s="321"/>
      <c r="G809" s="321"/>
      <c r="H809" s="321"/>
      <c r="I809" s="321"/>
      <c r="J809" s="321"/>
      <c r="K809" s="321"/>
      <c r="L809" s="321"/>
      <c r="M809" s="321"/>
      <c r="N809" s="323"/>
      <c r="O809" s="321"/>
      <c r="P809" s="321"/>
      <c r="Q809" s="321"/>
      <c r="R809" s="321"/>
      <c r="S809" s="321"/>
      <c r="T809" s="321"/>
      <c r="U809" s="322"/>
      <c r="V809" s="321"/>
      <c r="W809" s="321"/>
      <c r="X809" s="321"/>
      <c r="Y809" s="321"/>
      <c r="Z809" s="321"/>
      <c r="AA809" s="321"/>
      <c r="AB809" s="324"/>
      <c r="AC809" s="324"/>
      <c r="AD809" s="321"/>
      <c r="AE809" s="325"/>
      <c r="AF809" s="323"/>
      <c r="AG809" s="321"/>
      <c r="AH809" s="321"/>
      <c r="AI809" s="321"/>
      <c r="AJ809" s="321"/>
      <c r="AK809" s="321"/>
      <c r="AL809" s="321"/>
      <c r="AM809" s="148"/>
    </row>
    <row r="810" spans="2:39" ht="15" customHeight="1" x14ac:dyDescent="0.25">
      <c r="B810" s="321"/>
      <c r="C810" s="322"/>
      <c r="D810" s="323"/>
      <c r="E810" s="321"/>
      <c r="F810" s="321"/>
      <c r="G810" s="321"/>
      <c r="H810" s="321"/>
      <c r="I810" s="321"/>
      <c r="J810" s="321"/>
      <c r="K810" s="321"/>
      <c r="L810" s="321"/>
      <c r="M810" s="321"/>
      <c r="N810" s="323"/>
      <c r="O810" s="321"/>
      <c r="P810" s="321"/>
      <c r="Q810" s="321"/>
      <c r="R810" s="321"/>
      <c r="S810" s="321"/>
      <c r="T810" s="321"/>
      <c r="U810" s="322"/>
      <c r="V810" s="321"/>
      <c r="W810" s="321"/>
      <c r="X810" s="321"/>
      <c r="Y810" s="321"/>
      <c r="Z810" s="321"/>
      <c r="AA810" s="321"/>
      <c r="AB810" s="324"/>
      <c r="AC810" s="324"/>
      <c r="AD810" s="321"/>
      <c r="AE810" s="325"/>
      <c r="AF810" s="323"/>
      <c r="AG810" s="321"/>
      <c r="AH810" s="321"/>
      <c r="AI810" s="321"/>
      <c r="AJ810" s="321"/>
      <c r="AK810" s="321"/>
      <c r="AL810" s="321"/>
      <c r="AM810" s="148"/>
    </row>
    <row r="811" spans="2:39" ht="15" customHeight="1" x14ac:dyDescent="0.25">
      <c r="B811" s="321"/>
      <c r="C811" s="322"/>
      <c r="D811" s="323"/>
      <c r="E811" s="321"/>
      <c r="F811" s="321"/>
      <c r="G811" s="321"/>
      <c r="H811" s="321"/>
      <c r="I811" s="321"/>
      <c r="J811" s="321"/>
      <c r="K811" s="321"/>
      <c r="L811" s="321"/>
      <c r="M811" s="321"/>
      <c r="N811" s="323"/>
      <c r="O811" s="321"/>
      <c r="P811" s="321"/>
      <c r="Q811" s="321"/>
      <c r="R811" s="321"/>
      <c r="S811" s="321"/>
      <c r="T811" s="321"/>
      <c r="U811" s="322"/>
      <c r="V811" s="321"/>
      <c r="W811" s="321"/>
      <c r="X811" s="321"/>
      <c r="Y811" s="321"/>
      <c r="Z811" s="321"/>
      <c r="AA811" s="321"/>
      <c r="AB811" s="324"/>
      <c r="AC811" s="324"/>
      <c r="AD811" s="321"/>
      <c r="AE811" s="325"/>
      <c r="AF811" s="323"/>
      <c r="AG811" s="321"/>
      <c r="AH811" s="321"/>
      <c r="AI811" s="321"/>
      <c r="AJ811" s="321"/>
      <c r="AK811" s="321"/>
      <c r="AL811" s="321"/>
      <c r="AM811" s="148"/>
    </row>
    <row r="812" spans="2:39" ht="15" customHeight="1" x14ac:dyDescent="0.25">
      <c r="B812" s="321"/>
      <c r="C812" s="322"/>
      <c r="D812" s="323"/>
      <c r="E812" s="321"/>
      <c r="F812" s="321"/>
      <c r="G812" s="321"/>
      <c r="H812" s="321"/>
      <c r="I812" s="321"/>
      <c r="J812" s="321"/>
      <c r="K812" s="321"/>
      <c r="L812" s="321"/>
      <c r="M812" s="321"/>
      <c r="N812" s="323"/>
      <c r="O812" s="321"/>
      <c r="P812" s="321"/>
      <c r="Q812" s="321"/>
      <c r="R812" s="321"/>
      <c r="S812" s="321"/>
      <c r="T812" s="321"/>
      <c r="U812" s="322"/>
      <c r="V812" s="321"/>
      <c r="W812" s="321"/>
      <c r="X812" s="321"/>
      <c r="Y812" s="321"/>
      <c r="Z812" s="321"/>
      <c r="AA812" s="321"/>
      <c r="AB812" s="324"/>
      <c r="AC812" s="324"/>
      <c r="AD812" s="321"/>
      <c r="AE812" s="325"/>
      <c r="AF812" s="323"/>
      <c r="AG812" s="321"/>
      <c r="AH812" s="321"/>
      <c r="AI812" s="321"/>
      <c r="AJ812" s="321"/>
      <c r="AK812" s="321"/>
      <c r="AL812" s="321"/>
      <c r="AM812" s="148"/>
    </row>
    <row r="813" spans="2:39" ht="15" customHeight="1" x14ac:dyDescent="0.25">
      <c r="B813" s="321"/>
      <c r="C813" s="322"/>
      <c r="D813" s="323"/>
      <c r="E813" s="321"/>
      <c r="F813" s="321"/>
      <c r="G813" s="321"/>
      <c r="H813" s="321"/>
      <c r="I813" s="321"/>
      <c r="J813" s="321"/>
      <c r="K813" s="321"/>
      <c r="L813" s="321"/>
      <c r="M813" s="321"/>
      <c r="N813" s="323"/>
      <c r="O813" s="321"/>
      <c r="P813" s="321"/>
      <c r="Q813" s="321"/>
      <c r="R813" s="321"/>
      <c r="S813" s="321"/>
      <c r="T813" s="321"/>
      <c r="U813" s="322"/>
      <c r="V813" s="321"/>
      <c r="W813" s="321"/>
      <c r="X813" s="321"/>
      <c r="Y813" s="321"/>
      <c r="Z813" s="321"/>
      <c r="AA813" s="321"/>
      <c r="AB813" s="324"/>
      <c r="AC813" s="324"/>
      <c r="AD813" s="321"/>
      <c r="AE813" s="325"/>
      <c r="AF813" s="323"/>
      <c r="AG813" s="321"/>
      <c r="AH813" s="321"/>
      <c r="AI813" s="321"/>
      <c r="AJ813" s="321"/>
      <c r="AK813" s="321"/>
      <c r="AL813" s="321"/>
      <c r="AM813" s="148"/>
    </row>
    <row r="814" spans="2:39" ht="15" customHeight="1" x14ac:dyDescent="0.25">
      <c r="B814" s="321"/>
      <c r="C814" s="322"/>
      <c r="D814" s="323"/>
      <c r="E814" s="321"/>
      <c r="F814" s="321"/>
      <c r="G814" s="321"/>
      <c r="H814" s="321"/>
      <c r="I814" s="321"/>
      <c r="J814" s="321"/>
      <c r="K814" s="321"/>
      <c r="L814" s="321"/>
      <c r="M814" s="321"/>
      <c r="N814" s="323"/>
      <c r="O814" s="321"/>
      <c r="P814" s="321"/>
      <c r="Q814" s="321"/>
      <c r="R814" s="321"/>
      <c r="S814" s="321"/>
      <c r="T814" s="321"/>
      <c r="U814" s="322"/>
      <c r="V814" s="321"/>
      <c r="W814" s="321"/>
      <c r="X814" s="321"/>
      <c r="Y814" s="321"/>
      <c r="Z814" s="321"/>
      <c r="AA814" s="321"/>
      <c r="AB814" s="324"/>
      <c r="AC814" s="324"/>
      <c r="AD814" s="321"/>
      <c r="AE814" s="325"/>
      <c r="AF814" s="323"/>
      <c r="AG814" s="321"/>
      <c r="AH814" s="321"/>
      <c r="AI814" s="321"/>
      <c r="AJ814" s="321"/>
      <c r="AK814" s="321"/>
      <c r="AL814" s="321"/>
      <c r="AM814" s="148"/>
    </row>
    <row r="815" spans="2:39" ht="15" customHeight="1" x14ac:dyDescent="0.25">
      <c r="B815" s="321"/>
      <c r="C815" s="322"/>
      <c r="D815" s="323"/>
      <c r="E815" s="321"/>
      <c r="F815" s="321"/>
      <c r="G815" s="321"/>
      <c r="H815" s="321"/>
      <c r="I815" s="321"/>
      <c r="J815" s="321"/>
      <c r="K815" s="321"/>
      <c r="L815" s="321"/>
      <c r="M815" s="321"/>
      <c r="N815" s="323"/>
      <c r="O815" s="321"/>
      <c r="P815" s="321"/>
      <c r="Q815" s="321"/>
      <c r="R815" s="321"/>
      <c r="S815" s="321"/>
      <c r="T815" s="321"/>
      <c r="U815" s="322"/>
      <c r="V815" s="321"/>
      <c r="W815" s="321"/>
      <c r="X815" s="321"/>
      <c r="Y815" s="321"/>
      <c r="Z815" s="321"/>
      <c r="AA815" s="321"/>
      <c r="AB815" s="324"/>
      <c r="AC815" s="324"/>
      <c r="AD815" s="321"/>
      <c r="AE815" s="325"/>
      <c r="AF815" s="323"/>
      <c r="AG815" s="321"/>
      <c r="AH815" s="321"/>
      <c r="AI815" s="321"/>
      <c r="AJ815" s="321"/>
      <c r="AK815" s="321"/>
      <c r="AL815" s="321"/>
      <c r="AM815" s="148"/>
    </row>
    <row r="816" spans="2:39" ht="15" customHeight="1" x14ac:dyDescent="0.25">
      <c r="B816" s="321"/>
      <c r="C816" s="322"/>
      <c r="D816" s="323"/>
      <c r="E816" s="321"/>
      <c r="F816" s="321"/>
      <c r="G816" s="321"/>
      <c r="H816" s="321"/>
      <c r="I816" s="321"/>
      <c r="J816" s="321"/>
      <c r="K816" s="321"/>
      <c r="L816" s="321"/>
      <c r="M816" s="321"/>
      <c r="N816" s="323"/>
      <c r="O816" s="321"/>
      <c r="P816" s="321"/>
      <c r="Q816" s="321"/>
      <c r="R816" s="321"/>
      <c r="S816" s="321"/>
      <c r="T816" s="321"/>
      <c r="U816" s="322"/>
      <c r="V816" s="321"/>
      <c r="W816" s="321"/>
      <c r="X816" s="321"/>
      <c r="Y816" s="321"/>
      <c r="Z816" s="321"/>
      <c r="AA816" s="321"/>
      <c r="AB816" s="324"/>
      <c r="AC816" s="324"/>
      <c r="AD816" s="321"/>
      <c r="AE816" s="325"/>
      <c r="AF816" s="323"/>
      <c r="AG816" s="321"/>
      <c r="AH816" s="321"/>
      <c r="AI816" s="321"/>
      <c r="AJ816" s="321"/>
      <c r="AK816" s="321"/>
      <c r="AL816" s="321"/>
      <c r="AM816" s="148"/>
    </row>
    <row r="817" spans="2:39" ht="15" customHeight="1" x14ac:dyDescent="0.25">
      <c r="B817" s="321"/>
      <c r="C817" s="322"/>
      <c r="D817" s="323"/>
      <c r="E817" s="321"/>
      <c r="F817" s="321"/>
      <c r="G817" s="321"/>
      <c r="H817" s="321"/>
      <c r="I817" s="321"/>
      <c r="J817" s="321"/>
      <c r="K817" s="321"/>
      <c r="L817" s="321"/>
      <c r="M817" s="321"/>
      <c r="N817" s="323"/>
      <c r="O817" s="321"/>
      <c r="P817" s="321"/>
      <c r="Q817" s="321"/>
      <c r="R817" s="321"/>
      <c r="S817" s="321"/>
      <c r="T817" s="321"/>
      <c r="U817" s="322"/>
      <c r="V817" s="321"/>
      <c r="W817" s="321"/>
      <c r="X817" s="321"/>
      <c r="Y817" s="321"/>
      <c r="Z817" s="321"/>
      <c r="AA817" s="321"/>
      <c r="AB817" s="324"/>
      <c r="AC817" s="324"/>
      <c r="AD817" s="321"/>
      <c r="AE817" s="325"/>
      <c r="AF817" s="323"/>
      <c r="AG817" s="321"/>
      <c r="AH817" s="321"/>
      <c r="AI817" s="321"/>
      <c r="AJ817" s="321"/>
      <c r="AK817" s="321"/>
      <c r="AL817" s="321"/>
      <c r="AM817" s="148"/>
    </row>
    <row r="818" spans="2:39" ht="15" customHeight="1" x14ac:dyDescent="0.25">
      <c r="B818" s="321"/>
      <c r="C818" s="322"/>
      <c r="D818" s="323"/>
      <c r="E818" s="321"/>
      <c r="F818" s="321"/>
      <c r="G818" s="321"/>
      <c r="H818" s="321"/>
      <c r="I818" s="321"/>
      <c r="J818" s="321"/>
      <c r="K818" s="321"/>
      <c r="L818" s="321"/>
      <c r="M818" s="321"/>
      <c r="N818" s="323"/>
      <c r="O818" s="321"/>
      <c r="P818" s="321"/>
      <c r="Q818" s="321"/>
      <c r="R818" s="321"/>
      <c r="S818" s="321"/>
      <c r="T818" s="321"/>
      <c r="U818" s="322"/>
      <c r="V818" s="321"/>
      <c r="W818" s="321"/>
      <c r="X818" s="321"/>
      <c r="Y818" s="321"/>
      <c r="Z818" s="321"/>
      <c r="AA818" s="321"/>
      <c r="AB818" s="324"/>
      <c r="AC818" s="324"/>
      <c r="AD818" s="321"/>
      <c r="AE818" s="325"/>
      <c r="AF818" s="323"/>
      <c r="AG818" s="321"/>
      <c r="AH818" s="321"/>
      <c r="AI818" s="321"/>
      <c r="AJ818" s="321"/>
      <c r="AK818" s="321"/>
      <c r="AL818" s="321"/>
      <c r="AM818" s="148"/>
    </row>
    <row r="819" spans="2:39" ht="15" customHeight="1" x14ac:dyDescent="0.25">
      <c r="B819" s="321"/>
      <c r="C819" s="322"/>
      <c r="D819" s="323"/>
      <c r="E819" s="321"/>
      <c r="F819" s="321"/>
      <c r="G819" s="321"/>
      <c r="H819" s="321"/>
      <c r="I819" s="321"/>
      <c r="J819" s="321"/>
      <c r="K819" s="321"/>
      <c r="L819" s="321"/>
      <c r="M819" s="321"/>
      <c r="N819" s="323"/>
      <c r="O819" s="321"/>
      <c r="P819" s="321"/>
      <c r="Q819" s="321"/>
      <c r="R819" s="321"/>
      <c r="S819" s="321"/>
      <c r="T819" s="321"/>
      <c r="U819" s="322"/>
      <c r="V819" s="321"/>
      <c r="W819" s="321"/>
      <c r="X819" s="321"/>
      <c r="Y819" s="321"/>
      <c r="Z819" s="321"/>
      <c r="AA819" s="321"/>
      <c r="AB819" s="324"/>
      <c r="AC819" s="324"/>
      <c r="AD819" s="321"/>
      <c r="AE819" s="325"/>
      <c r="AF819" s="323"/>
      <c r="AG819" s="321"/>
      <c r="AH819" s="321"/>
      <c r="AI819" s="321"/>
      <c r="AJ819" s="321"/>
      <c r="AK819" s="321"/>
      <c r="AL819" s="321"/>
      <c r="AM819" s="148"/>
    </row>
    <row r="820" spans="2:39" ht="15" customHeight="1" x14ac:dyDescent="0.25">
      <c r="B820" s="321"/>
      <c r="C820" s="322"/>
      <c r="D820" s="323"/>
      <c r="E820" s="321"/>
      <c r="F820" s="321"/>
      <c r="G820" s="321"/>
      <c r="H820" s="321"/>
      <c r="I820" s="321"/>
      <c r="J820" s="321"/>
      <c r="K820" s="321"/>
      <c r="L820" s="321"/>
      <c r="M820" s="321"/>
      <c r="N820" s="323"/>
      <c r="O820" s="321"/>
      <c r="P820" s="321"/>
      <c r="Q820" s="321"/>
      <c r="R820" s="321"/>
      <c r="S820" s="321"/>
      <c r="T820" s="321"/>
      <c r="U820" s="322"/>
      <c r="V820" s="321"/>
      <c r="W820" s="321"/>
      <c r="X820" s="321"/>
      <c r="Y820" s="321"/>
      <c r="Z820" s="321"/>
      <c r="AA820" s="321"/>
      <c r="AB820" s="324"/>
      <c r="AC820" s="324"/>
      <c r="AD820" s="321"/>
      <c r="AE820" s="325"/>
      <c r="AF820" s="323"/>
      <c r="AG820" s="321"/>
      <c r="AH820" s="321"/>
      <c r="AI820" s="321"/>
      <c r="AJ820" s="321"/>
      <c r="AK820" s="321"/>
      <c r="AL820" s="321"/>
      <c r="AM820" s="148"/>
    </row>
    <row r="821" spans="2:39" ht="15" customHeight="1" x14ac:dyDescent="0.25">
      <c r="B821" s="321"/>
      <c r="C821" s="322"/>
      <c r="D821" s="323"/>
      <c r="E821" s="321"/>
      <c r="F821" s="321"/>
      <c r="G821" s="321"/>
      <c r="H821" s="321"/>
      <c r="I821" s="321"/>
      <c r="J821" s="321"/>
      <c r="K821" s="321"/>
      <c r="L821" s="321"/>
      <c r="M821" s="321"/>
      <c r="N821" s="323"/>
      <c r="O821" s="321"/>
      <c r="P821" s="321"/>
      <c r="Q821" s="321"/>
      <c r="R821" s="321"/>
      <c r="S821" s="321"/>
      <c r="T821" s="321"/>
      <c r="U821" s="322"/>
      <c r="V821" s="321"/>
      <c r="W821" s="321"/>
      <c r="X821" s="321"/>
      <c r="Y821" s="321"/>
      <c r="Z821" s="321"/>
      <c r="AA821" s="321"/>
      <c r="AB821" s="324"/>
      <c r="AC821" s="324"/>
      <c r="AD821" s="321"/>
      <c r="AE821" s="325"/>
      <c r="AF821" s="323"/>
      <c r="AG821" s="321"/>
      <c r="AH821" s="321"/>
      <c r="AI821" s="321"/>
      <c r="AJ821" s="321"/>
      <c r="AK821" s="321"/>
      <c r="AL821" s="321"/>
      <c r="AM821" s="148"/>
    </row>
    <row r="822" spans="2:39" ht="15" customHeight="1" x14ac:dyDescent="0.25">
      <c r="B822" s="321"/>
      <c r="C822" s="322"/>
      <c r="D822" s="323"/>
      <c r="E822" s="321"/>
      <c r="F822" s="321"/>
      <c r="G822" s="321"/>
      <c r="H822" s="321"/>
      <c r="I822" s="321"/>
      <c r="J822" s="321"/>
      <c r="K822" s="321"/>
      <c r="L822" s="321"/>
      <c r="M822" s="321"/>
      <c r="N822" s="323"/>
      <c r="O822" s="321"/>
      <c r="P822" s="321"/>
      <c r="Q822" s="321"/>
      <c r="R822" s="321"/>
      <c r="S822" s="321"/>
      <c r="T822" s="321"/>
      <c r="U822" s="322"/>
      <c r="V822" s="321"/>
      <c r="W822" s="321"/>
      <c r="X822" s="321"/>
      <c r="Y822" s="321"/>
      <c r="Z822" s="321"/>
      <c r="AA822" s="321"/>
      <c r="AB822" s="324"/>
      <c r="AC822" s="324"/>
      <c r="AD822" s="321"/>
      <c r="AE822" s="325"/>
      <c r="AF822" s="323"/>
      <c r="AG822" s="321"/>
      <c r="AH822" s="321"/>
      <c r="AI822" s="321"/>
      <c r="AJ822" s="321"/>
      <c r="AK822" s="321"/>
      <c r="AL822" s="321"/>
      <c r="AM822" s="148"/>
    </row>
    <row r="823" spans="2:39" ht="15" customHeight="1" x14ac:dyDescent="0.25">
      <c r="B823" s="321"/>
      <c r="C823" s="322"/>
      <c r="D823" s="323"/>
      <c r="E823" s="321"/>
      <c r="F823" s="321"/>
      <c r="G823" s="321"/>
      <c r="H823" s="321"/>
      <c r="I823" s="321"/>
      <c r="J823" s="321"/>
      <c r="K823" s="321"/>
      <c r="L823" s="321"/>
      <c r="M823" s="321"/>
      <c r="N823" s="323"/>
      <c r="O823" s="321"/>
      <c r="P823" s="321"/>
      <c r="Q823" s="321"/>
      <c r="R823" s="321"/>
      <c r="S823" s="321"/>
      <c r="T823" s="321"/>
      <c r="U823" s="322"/>
      <c r="V823" s="321"/>
      <c r="W823" s="321"/>
      <c r="X823" s="321"/>
      <c r="Y823" s="321"/>
      <c r="Z823" s="321"/>
      <c r="AA823" s="321"/>
      <c r="AB823" s="324"/>
      <c r="AC823" s="324"/>
      <c r="AD823" s="321"/>
      <c r="AE823" s="325"/>
      <c r="AF823" s="323"/>
      <c r="AG823" s="321"/>
      <c r="AH823" s="321"/>
      <c r="AI823" s="321"/>
      <c r="AJ823" s="321"/>
      <c r="AK823" s="321"/>
      <c r="AL823" s="321"/>
      <c r="AM823" s="148"/>
    </row>
    <row r="824" spans="2:39" ht="15" customHeight="1" x14ac:dyDescent="0.25">
      <c r="B824" s="321"/>
      <c r="C824" s="322"/>
      <c r="D824" s="323"/>
      <c r="E824" s="321"/>
      <c r="F824" s="321"/>
      <c r="G824" s="321"/>
      <c r="H824" s="321"/>
      <c r="I824" s="321"/>
      <c r="J824" s="321"/>
      <c r="K824" s="321"/>
      <c r="L824" s="321"/>
      <c r="M824" s="321"/>
      <c r="N824" s="323"/>
      <c r="O824" s="321"/>
      <c r="P824" s="321"/>
      <c r="Q824" s="321"/>
      <c r="R824" s="321"/>
      <c r="S824" s="321"/>
      <c r="T824" s="321"/>
      <c r="U824" s="322"/>
      <c r="V824" s="321"/>
      <c r="W824" s="321"/>
      <c r="X824" s="321"/>
      <c r="Y824" s="321"/>
      <c r="Z824" s="321"/>
      <c r="AA824" s="321"/>
      <c r="AB824" s="324"/>
      <c r="AC824" s="324"/>
      <c r="AD824" s="321"/>
      <c r="AE824" s="325"/>
      <c r="AF824" s="323"/>
      <c r="AG824" s="321"/>
      <c r="AH824" s="321"/>
      <c r="AI824" s="321"/>
      <c r="AJ824" s="321"/>
      <c r="AK824" s="321"/>
      <c r="AL824" s="321"/>
      <c r="AM824" s="148"/>
    </row>
    <row r="825" spans="2:39" ht="15" customHeight="1" x14ac:dyDescent="0.25">
      <c r="B825" s="321"/>
      <c r="C825" s="322"/>
      <c r="D825" s="323"/>
      <c r="E825" s="321"/>
      <c r="F825" s="321"/>
      <c r="G825" s="321"/>
      <c r="H825" s="321"/>
      <c r="I825" s="321"/>
      <c r="J825" s="321"/>
      <c r="K825" s="321"/>
      <c r="L825" s="321"/>
      <c r="M825" s="321"/>
      <c r="N825" s="323"/>
      <c r="O825" s="321"/>
      <c r="P825" s="321"/>
      <c r="Q825" s="321"/>
      <c r="R825" s="321"/>
      <c r="S825" s="321"/>
      <c r="T825" s="321"/>
      <c r="U825" s="322"/>
      <c r="V825" s="321"/>
      <c r="W825" s="321"/>
      <c r="X825" s="321"/>
      <c r="Y825" s="321"/>
      <c r="Z825" s="321"/>
      <c r="AA825" s="321"/>
      <c r="AB825" s="324"/>
      <c r="AC825" s="324"/>
      <c r="AD825" s="321"/>
      <c r="AE825" s="325"/>
      <c r="AF825" s="323"/>
      <c r="AG825" s="321"/>
      <c r="AH825" s="321"/>
      <c r="AI825" s="321"/>
      <c r="AJ825" s="321"/>
      <c r="AK825" s="321"/>
      <c r="AL825" s="321"/>
      <c r="AM825" s="148"/>
    </row>
    <row r="826" spans="2:39" ht="15" customHeight="1" x14ac:dyDescent="0.25">
      <c r="B826" s="321"/>
      <c r="C826" s="322"/>
      <c r="D826" s="323"/>
      <c r="E826" s="321"/>
      <c r="F826" s="321"/>
      <c r="G826" s="321"/>
      <c r="H826" s="321"/>
      <c r="I826" s="321"/>
      <c r="J826" s="321"/>
      <c r="K826" s="321"/>
      <c r="L826" s="321"/>
      <c r="M826" s="321"/>
      <c r="N826" s="323"/>
      <c r="O826" s="321"/>
      <c r="P826" s="321"/>
      <c r="Q826" s="321"/>
      <c r="R826" s="321"/>
      <c r="S826" s="321"/>
      <c r="T826" s="321"/>
      <c r="U826" s="322"/>
      <c r="V826" s="321"/>
      <c r="W826" s="321"/>
      <c r="X826" s="321"/>
      <c r="Y826" s="321"/>
      <c r="Z826" s="321"/>
      <c r="AA826" s="321"/>
      <c r="AB826" s="324"/>
      <c r="AC826" s="324"/>
      <c r="AD826" s="321"/>
      <c r="AE826" s="325"/>
      <c r="AF826" s="323"/>
      <c r="AG826" s="321"/>
      <c r="AH826" s="321"/>
      <c r="AI826" s="321"/>
      <c r="AJ826" s="321"/>
      <c r="AK826" s="321"/>
      <c r="AL826" s="321"/>
      <c r="AM826" s="148"/>
    </row>
    <row r="827" spans="2:39" ht="15" customHeight="1" x14ac:dyDescent="0.25">
      <c r="B827" s="321"/>
      <c r="C827" s="322"/>
      <c r="D827" s="323"/>
      <c r="E827" s="321"/>
      <c r="F827" s="321"/>
      <c r="G827" s="321"/>
      <c r="H827" s="321"/>
      <c r="I827" s="321"/>
      <c r="J827" s="321"/>
      <c r="K827" s="321"/>
      <c r="L827" s="321"/>
      <c r="M827" s="321"/>
      <c r="N827" s="323"/>
      <c r="O827" s="321"/>
      <c r="P827" s="321"/>
      <c r="Q827" s="321"/>
      <c r="R827" s="321"/>
      <c r="S827" s="321"/>
      <c r="T827" s="321"/>
      <c r="U827" s="322"/>
      <c r="V827" s="321"/>
      <c r="W827" s="321"/>
      <c r="X827" s="321"/>
      <c r="Y827" s="321"/>
      <c r="Z827" s="321"/>
      <c r="AA827" s="321"/>
      <c r="AB827" s="324"/>
      <c r="AC827" s="324"/>
      <c r="AD827" s="321"/>
      <c r="AE827" s="325"/>
      <c r="AF827" s="323"/>
      <c r="AG827" s="321"/>
      <c r="AH827" s="321"/>
      <c r="AI827" s="321"/>
      <c r="AJ827" s="321"/>
      <c r="AK827" s="321"/>
      <c r="AL827" s="321"/>
      <c r="AM827" s="148"/>
    </row>
    <row r="828" spans="2:39" ht="15" customHeight="1" x14ac:dyDescent="0.25">
      <c r="B828" s="321"/>
      <c r="C828" s="322"/>
      <c r="D828" s="323"/>
      <c r="E828" s="321"/>
      <c r="F828" s="321"/>
      <c r="G828" s="321"/>
      <c r="H828" s="321"/>
      <c r="I828" s="321"/>
      <c r="J828" s="321"/>
      <c r="K828" s="321"/>
      <c r="L828" s="321"/>
      <c r="M828" s="321"/>
      <c r="N828" s="323"/>
      <c r="O828" s="321"/>
      <c r="P828" s="321"/>
      <c r="Q828" s="321"/>
      <c r="R828" s="321"/>
      <c r="S828" s="321"/>
      <c r="T828" s="321"/>
      <c r="U828" s="322"/>
      <c r="V828" s="321"/>
      <c r="W828" s="321"/>
      <c r="X828" s="321"/>
      <c r="Y828" s="321"/>
      <c r="Z828" s="321"/>
      <c r="AA828" s="321"/>
      <c r="AB828" s="324"/>
      <c r="AC828" s="324"/>
      <c r="AD828" s="321"/>
      <c r="AE828" s="325"/>
      <c r="AF828" s="323"/>
      <c r="AG828" s="321"/>
      <c r="AH828" s="321"/>
      <c r="AI828" s="321"/>
      <c r="AJ828" s="321"/>
      <c r="AK828" s="321"/>
      <c r="AL828" s="321"/>
      <c r="AM828" s="148"/>
    </row>
    <row r="829" spans="2:39" ht="15" customHeight="1" x14ac:dyDescent="0.25">
      <c r="B829" s="321"/>
      <c r="C829" s="322"/>
      <c r="D829" s="323"/>
      <c r="E829" s="321"/>
      <c r="F829" s="321"/>
      <c r="G829" s="321"/>
      <c r="H829" s="321"/>
      <c r="I829" s="321"/>
      <c r="J829" s="321"/>
      <c r="K829" s="321"/>
      <c r="L829" s="321"/>
      <c r="M829" s="321"/>
      <c r="N829" s="323"/>
      <c r="O829" s="321"/>
      <c r="P829" s="321"/>
      <c r="Q829" s="321"/>
      <c r="R829" s="321"/>
      <c r="S829" s="321"/>
      <c r="T829" s="321"/>
      <c r="U829" s="322"/>
      <c r="V829" s="321"/>
      <c r="W829" s="321"/>
      <c r="X829" s="321"/>
      <c r="Y829" s="321"/>
      <c r="Z829" s="321"/>
      <c r="AA829" s="321"/>
      <c r="AB829" s="324"/>
      <c r="AC829" s="324"/>
      <c r="AD829" s="321"/>
      <c r="AE829" s="325"/>
      <c r="AF829" s="323"/>
      <c r="AG829" s="321"/>
      <c r="AH829" s="321"/>
      <c r="AI829" s="321"/>
      <c r="AJ829" s="321"/>
      <c r="AK829" s="321"/>
      <c r="AL829" s="321"/>
      <c r="AM829" s="148"/>
    </row>
    <row r="830" spans="2:39" ht="15" customHeight="1" x14ac:dyDescent="0.25">
      <c r="B830" s="321"/>
      <c r="C830" s="322"/>
      <c r="D830" s="323"/>
      <c r="E830" s="321"/>
      <c r="F830" s="321"/>
      <c r="G830" s="321"/>
      <c r="H830" s="321"/>
      <c r="I830" s="321"/>
      <c r="J830" s="321"/>
      <c r="K830" s="321"/>
      <c r="L830" s="321"/>
      <c r="M830" s="321"/>
      <c r="N830" s="323"/>
      <c r="O830" s="321"/>
      <c r="P830" s="321"/>
      <c r="Q830" s="321"/>
      <c r="R830" s="321"/>
      <c r="S830" s="321"/>
      <c r="T830" s="321"/>
      <c r="U830" s="322"/>
      <c r="V830" s="321"/>
      <c r="W830" s="321"/>
      <c r="X830" s="321"/>
      <c r="Y830" s="321"/>
      <c r="Z830" s="321"/>
      <c r="AA830" s="321"/>
      <c r="AB830" s="324"/>
      <c r="AC830" s="324"/>
      <c r="AD830" s="321"/>
      <c r="AE830" s="325"/>
      <c r="AF830" s="323"/>
      <c r="AG830" s="321"/>
      <c r="AH830" s="321"/>
      <c r="AI830" s="321"/>
      <c r="AJ830" s="321"/>
      <c r="AK830" s="321"/>
      <c r="AL830" s="321"/>
      <c r="AM830" s="148"/>
    </row>
    <row r="831" spans="2:39" ht="15" customHeight="1" x14ac:dyDescent="0.25">
      <c r="B831" s="321"/>
      <c r="C831" s="322"/>
      <c r="D831" s="323"/>
      <c r="E831" s="321"/>
      <c r="F831" s="321"/>
      <c r="G831" s="321"/>
      <c r="H831" s="321"/>
      <c r="I831" s="321"/>
      <c r="J831" s="321"/>
      <c r="K831" s="321"/>
      <c r="L831" s="321"/>
      <c r="M831" s="321"/>
      <c r="N831" s="323"/>
      <c r="O831" s="321"/>
      <c r="P831" s="321"/>
      <c r="Q831" s="321"/>
      <c r="R831" s="321"/>
      <c r="S831" s="321"/>
      <c r="T831" s="321"/>
      <c r="U831" s="322"/>
      <c r="V831" s="321"/>
      <c r="W831" s="321"/>
      <c r="X831" s="321"/>
      <c r="Y831" s="321"/>
      <c r="Z831" s="321"/>
      <c r="AA831" s="321"/>
      <c r="AB831" s="324"/>
      <c r="AC831" s="324"/>
      <c r="AD831" s="321"/>
      <c r="AE831" s="325"/>
      <c r="AF831" s="323"/>
      <c r="AG831" s="321"/>
      <c r="AH831" s="321"/>
      <c r="AI831" s="321"/>
      <c r="AJ831" s="321"/>
      <c r="AK831" s="321"/>
      <c r="AL831" s="321"/>
      <c r="AM831" s="148"/>
    </row>
    <row r="832" spans="2:39" ht="15" customHeight="1" x14ac:dyDescent="0.25">
      <c r="B832" s="321"/>
      <c r="C832" s="322"/>
      <c r="D832" s="323"/>
      <c r="E832" s="321"/>
      <c r="F832" s="321"/>
      <c r="G832" s="321"/>
      <c r="H832" s="321"/>
      <c r="I832" s="321"/>
      <c r="J832" s="321"/>
      <c r="K832" s="321"/>
      <c r="L832" s="321"/>
      <c r="M832" s="321"/>
      <c r="N832" s="323"/>
      <c r="O832" s="321"/>
      <c r="P832" s="321"/>
      <c r="Q832" s="321"/>
      <c r="R832" s="321"/>
      <c r="S832" s="321"/>
      <c r="T832" s="321"/>
      <c r="U832" s="322"/>
      <c r="V832" s="321"/>
      <c r="W832" s="321"/>
      <c r="X832" s="321"/>
      <c r="Y832" s="321"/>
      <c r="Z832" s="321"/>
      <c r="AA832" s="321"/>
      <c r="AB832" s="324"/>
      <c r="AC832" s="324"/>
      <c r="AD832" s="321"/>
      <c r="AE832" s="325"/>
      <c r="AF832" s="323"/>
      <c r="AG832" s="321"/>
      <c r="AH832" s="321"/>
      <c r="AI832" s="321"/>
      <c r="AJ832" s="321"/>
      <c r="AK832" s="321"/>
      <c r="AL832" s="321"/>
      <c r="AM832" s="148"/>
    </row>
    <row r="833" spans="2:39" ht="15" customHeight="1" x14ac:dyDescent="0.25">
      <c r="B833" s="321"/>
      <c r="C833" s="322"/>
      <c r="D833" s="323"/>
      <c r="E833" s="321"/>
      <c r="F833" s="321"/>
      <c r="G833" s="321"/>
      <c r="H833" s="321"/>
      <c r="I833" s="321"/>
      <c r="J833" s="321"/>
      <c r="K833" s="321"/>
      <c r="L833" s="321"/>
      <c r="M833" s="321"/>
      <c r="N833" s="323"/>
      <c r="O833" s="321"/>
      <c r="P833" s="321"/>
      <c r="Q833" s="321"/>
      <c r="R833" s="321"/>
      <c r="S833" s="321"/>
      <c r="T833" s="321"/>
      <c r="U833" s="322"/>
      <c r="V833" s="321"/>
      <c r="W833" s="321"/>
      <c r="X833" s="321"/>
      <c r="Y833" s="321"/>
      <c r="Z833" s="321"/>
      <c r="AA833" s="321"/>
      <c r="AB833" s="324"/>
      <c r="AC833" s="324"/>
      <c r="AD833" s="321"/>
      <c r="AE833" s="325"/>
      <c r="AF833" s="323"/>
      <c r="AG833" s="321"/>
      <c r="AH833" s="321"/>
      <c r="AI833" s="321"/>
      <c r="AJ833" s="321"/>
      <c r="AK833" s="321"/>
      <c r="AL833" s="321"/>
      <c r="AM833" s="148"/>
    </row>
    <row r="834" spans="2:39" ht="15" customHeight="1" x14ac:dyDescent="0.25">
      <c r="B834" s="321"/>
      <c r="C834" s="322"/>
      <c r="D834" s="323"/>
      <c r="E834" s="321"/>
      <c r="F834" s="321"/>
      <c r="G834" s="321"/>
      <c r="H834" s="321"/>
      <c r="I834" s="321"/>
      <c r="J834" s="321"/>
      <c r="K834" s="321"/>
      <c r="L834" s="321"/>
      <c r="M834" s="321"/>
      <c r="N834" s="323"/>
      <c r="O834" s="321"/>
      <c r="P834" s="321"/>
      <c r="Q834" s="321"/>
      <c r="R834" s="321"/>
      <c r="S834" s="321"/>
      <c r="T834" s="321"/>
      <c r="U834" s="322"/>
      <c r="V834" s="321"/>
      <c r="W834" s="321"/>
      <c r="X834" s="321"/>
      <c r="Y834" s="321"/>
      <c r="Z834" s="321"/>
      <c r="AA834" s="321"/>
      <c r="AB834" s="324"/>
      <c r="AC834" s="324"/>
      <c r="AD834" s="321"/>
      <c r="AE834" s="325"/>
      <c r="AF834" s="323"/>
      <c r="AG834" s="321"/>
      <c r="AH834" s="321"/>
      <c r="AI834" s="321"/>
      <c r="AJ834" s="321"/>
      <c r="AK834" s="321"/>
      <c r="AL834" s="321"/>
      <c r="AM834" s="148"/>
    </row>
    <row r="835" spans="2:39" ht="15" customHeight="1" x14ac:dyDescent="0.25">
      <c r="B835" s="321"/>
      <c r="C835" s="322"/>
      <c r="D835" s="323"/>
      <c r="E835" s="321"/>
      <c r="F835" s="321"/>
      <c r="G835" s="321"/>
      <c r="H835" s="321"/>
      <c r="I835" s="321"/>
      <c r="J835" s="321"/>
      <c r="K835" s="321"/>
      <c r="L835" s="321"/>
      <c r="M835" s="321"/>
      <c r="N835" s="323"/>
      <c r="O835" s="321"/>
      <c r="P835" s="321"/>
      <c r="Q835" s="321"/>
      <c r="R835" s="321"/>
      <c r="S835" s="321"/>
      <c r="T835" s="321"/>
      <c r="U835" s="322"/>
      <c r="V835" s="321"/>
      <c r="W835" s="321"/>
      <c r="X835" s="321"/>
      <c r="Y835" s="321"/>
      <c r="Z835" s="321"/>
      <c r="AA835" s="321"/>
      <c r="AB835" s="324"/>
      <c r="AC835" s="324"/>
      <c r="AD835" s="321"/>
      <c r="AE835" s="325"/>
      <c r="AF835" s="323"/>
      <c r="AG835" s="321"/>
      <c r="AH835" s="321"/>
      <c r="AI835" s="321"/>
      <c r="AJ835" s="321"/>
      <c r="AK835" s="321"/>
      <c r="AL835" s="321"/>
      <c r="AM835" s="148"/>
    </row>
    <row r="836" spans="2:39" ht="15" customHeight="1" x14ac:dyDescent="0.25">
      <c r="B836" s="321"/>
      <c r="C836" s="322"/>
      <c r="D836" s="323"/>
      <c r="E836" s="321"/>
      <c r="F836" s="321"/>
      <c r="G836" s="321"/>
      <c r="H836" s="321"/>
      <c r="I836" s="321"/>
      <c r="J836" s="321"/>
      <c r="K836" s="321"/>
      <c r="L836" s="321"/>
      <c r="M836" s="321"/>
      <c r="N836" s="323"/>
      <c r="O836" s="321"/>
      <c r="P836" s="321"/>
      <c r="Q836" s="321"/>
      <c r="R836" s="321"/>
      <c r="S836" s="321"/>
      <c r="T836" s="321"/>
      <c r="U836" s="322"/>
      <c r="V836" s="321"/>
      <c r="W836" s="321"/>
      <c r="X836" s="321"/>
      <c r="Y836" s="321"/>
      <c r="Z836" s="321"/>
      <c r="AA836" s="321"/>
      <c r="AB836" s="324"/>
      <c r="AC836" s="324"/>
      <c r="AD836" s="321"/>
      <c r="AE836" s="325"/>
      <c r="AF836" s="323"/>
      <c r="AG836" s="321"/>
      <c r="AH836" s="321"/>
      <c r="AI836" s="321"/>
      <c r="AJ836" s="321"/>
      <c r="AK836" s="321"/>
      <c r="AL836" s="321"/>
      <c r="AM836" s="148"/>
    </row>
    <row r="837" spans="2:39" ht="15" customHeight="1" x14ac:dyDescent="0.25">
      <c r="B837" s="321"/>
      <c r="C837" s="322"/>
      <c r="D837" s="323"/>
      <c r="E837" s="321"/>
      <c r="F837" s="321"/>
      <c r="G837" s="321"/>
      <c r="H837" s="321"/>
      <c r="I837" s="321"/>
      <c r="J837" s="321"/>
      <c r="K837" s="321"/>
      <c r="L837" s="321"/>
      <c r="M837" s="321"/>
      <c r="N837" s="323"/>
      <c r="O837" s="321"/>
      <c r="P837" s="321"/>
      <c r="Q837" s="321"/>
      <c r="R837" s="321"/>
      <c r="S837" s="321"/>
      <c r="T837" s="321"/>
      <c r="U837" s="322"/>
      <c r="V837" s="321"/>
      <c r="W837" s="321"/>
      <c r="X837" s="321"/>
      <c r="Y837" s="321"/>
      <c r="Z837" s="321"/>
      <c r="AA837" s="321"/>
      <c r="AB837" s="324"/>
      <c r="AC837" s="324"/>
      <c r="AD837" s="321"/>
      <c r="AE837" s="325"/>
      <c r="AF837" s="323"/>
      <c r="AG837" s="321"/>
      <c r="AH837" s="321"/>
      <c r="AI837" s="321"/>
      <c r="AJ837" s="321"/>
      <c r="AK837" s="321"/>
      <c r="AL837" s="321"/>
      <c r="AM837" s="148"/>
    </row>
    <row r="838" spans="2:39" ht="15" customHeight="1" x14ac:dyDescent="0.25">
      <c r="B838" s="321"/>
      <c r="C838" s="322"/>
      <c r="D838" s="323"/>
      <c r="E838" s="321"/>
      <c r="F838" s="321"/>
      <c r="G838" s="321"/>
      <c r="H838" s="321"/>
      <c r="I838" s="321"/>
      <c r="J838" s="321"/>
      <c r="K838" s="321"/>
      <c r="L838" s="321"/>
      <c r="M838" s="321"/>
      <c r="N838" s="323"/>
      <c r="O838" s="321"/>
      <c r="P838" s="321"/>
      <c r="Q838" s="321"/>
      <c r="R838" s="321"/>
      <c r="S838" s="321"/>
      <c r="T838" s="321"/>
      <c r="U838" s="322"/>
      <c r="V838" s="321"/>
      <c r="W838" s="321"/>
      <c r="X838" s="321"/>
      <c r="Y838" s="321"/>
      <c r="Z838" s="321"/>
      <c r="AA838" s="321"/>
      <c r="AB838" s="324"/>
      <c r="AC838" s="324"/>
      <c r="AD838" s="321"/>
      <c r="AE838" s="325"/>
      <c r="AF838" s="323"/>
      <c r="AG838" s="321"/>
      <c r="AH838" s="321"/>
      <c r="AI838" s="321"/>
      <c r="AJ838" s="321"/>
      <c r="AK838" s="321"/>
      <c r="AL838" s="321"/>
      <c r="AM838" s="148"/>
    </row>
    <row r="839" spans="2:39" ht="15" customHeight="1" x14ac:dyDescent="0.25">
      <c r="B839" s="321"/>
      <c r="C839" s="322"/>
      <c r="D839" s="323"/>
      <c r="E839" s="321"/>
      <c r="F839" s="321"/>
      <c r="G839" s="321"/>
      <c r="H839" s="321"/>
      <c r="I839" s="321"/>
      <c r="J839" s="321"/>
      <c r="K839" s="321"/>
      <c r="L839" s="321"/>
      <c r="M839" s="321"/>
      <c r="N839" s="323"/>
      <c r="O839" s="321"/>
      <c r="P839" s="321"/>
      <c r="Q839" s="321"/>
      <c r="R839" s="321"/>
      <c r="S839" s="321"/>
      <c r="T839" s="321"/>
      <c r="U839" s="322"/>
      <c r="V839" s="321"/>
      <c r="W839" s="321"/>
      <c r="X839" s="321"/>
      <c r="Y839" s="321"/>
      <c r="Z839" s="321"/>
      <c r="AA839" s="321"/>
      <c r="AB839" s="324"/>
      <c r="AC839" s="324"/>
      <c r="AD839" s="321"/>
      <c r="AE839" s="325"/>
      <c r="AF839" s="323"/>
      <c r="AG839" s="321"/>
      <c r="AH839" s="321"/>
      <c r="AI839" s="321"/>
      <c r="AJ839" s="321"/>
      <c r="AK839" s="321"/>
      <c r="AL839" s="321"/>
      <c r="AM839" s="148"/>
    </row>
    <row r="840" spans="2:39" ht="15" customHeight="1" x14ac:dyDescent="0.25">
      <c r="B840" s="321"/>
      <c r="C840" s="322"/>
      <c r="D840" s="323"/>
      <c r="E840" s="321"/>
      <c r="F840" s="321"/>
      <c r="G840" s="321"/>
      <c r="H840" s="321"/>
      <c r="I840" s="321"/>
      <c r="J840" s="321"/>
      <c r="K840" s="321"/>
      <c r="L840" s="321"/>
      <c r="M840" s="321"/>
      <c r="N840" s="323"/>
      <c r="O840" s="321"/>
      <c r="P840" s="321"/>
      <c r="Q840" s="321"/>
      <c r="R840" s="321"/>
      <c r="S840" s="321"/>
      <c r="T840" s="321"/>
      <c r="U840" s="322"/>
      <c r="V840" s="321"/>
      <c r="W840" s="321"/>
      <c r="X840" s="321"/>
      <c r="Y840" s="321"/>
      <c r="Z840" s="321"/>
      <c r="AA840" s="321"/>
      <c r="AB840" s="324"/>
      <c r="AC840" s="324"/>
      <c r="AD840" s="321"/>
      <c r="AE840" s="325"/>
      <c r="AF840" s="323"/>
      <c r="AG840" s="321"/>
      <c r="AH840" s="321"/>
      <c r="AI840" s="321"/>
      <c r="AJ840" s="321"/>
      <c r="AK840" s="321"/>
      <c r="AL840" s="321"/>
      <c r="AM840" s="148"/>
    </row>
    <row r="841" spans="2:39" ht="15" customHeight="1" x14ac:dyDescent="0.25">
      <c r="B841" s="321"/>
      <c r="C841" s="322"/>
      <c r="D841" s="323"/>
      <c r="E841" s="321"/>
      <c r="F841" s="321"/>
      <c r="G841" s="321"/>
      <c r="H841" s="321"/>
      <c r="I841" s="321"/>
      <c r="J841" s="321"/>
      <c r="K841" s="321"/>
      <c r="L841" s="321"/>
      <c r="M841" s="321"/>
      <c r="N841" s="323"/>
      <c r="O841" s="321"/>
      <c r="P841" s="321"/>
      <c r="Q841" s="321"/>
      <c r="R841" s="321"/>
      <c r="S841" s="321"/>
      <c r="T841" s="321"/>
      <c r="U841" s="322"/>
      <c r="V841" s="321"/>
      <c r="W841" s="321"/>
      <c r="X841" s="321"/>
      <c r="Y841" s="321"/>
      <c r="Z841" s="321"/>
      <c r="AA841" s="321"/>
      <c r="AB841" s="324"/>
      <c r="AC841" s="324"/>
      <c r="AD841" s="321"/>
      <c r="AE841" s="325"/>
      <c r="AF841" s="323"/>
      <c r="AG841" s="321"/>
      <c r="AH841" s="321"/>
      <c r="AI841" s="321"/>
      <c r="AJ841" s="321"/>
      <c r="AK841" s="321"/>
      <c r="AL841" s="321"/>
      <c r="AM841" s="148"/>
    </row>
    <row r="842" spans="2:39" ht="15" customHeight="1" x14ac:dyDescent="0.25">
      <c r="B842" s="321"/>
      <c r="C842" s="322"/>
      <c r="D842" s="323"/>
      <c r="E842" s="321"/>
      <c r="F842" s="321"/>
      <c r="G842" s="321"/>
      <c r="H842" s="321"/>
      <c r="I842" s="321"/>
      <c r="J842" s="321"/>
      <c r="K842" s="321"/>
      <c r="L842" s="321"/>
      <c r="M842" s="321"/>
      <c r="N842" s="323"/>
      <c r="O842" s="321"/>
      <c r="P842" s="321"/>
      <c r="Q842" s="321"/>
      <c r="R842" s="321"/>
      <c r="S842" s="321"/>
      <c r="T842" s="321"/>
      <c r="U842" s="322"/>
      <c r="V842" s="321"/>
      <c r="W842" s="321"/>
      <c r="X842" s="321"/>
      <c r="Y842" s="321"/>
      <c r="Z842" s="321"/>
      <c r="AA842" s="321"/>
      <c r="AB842" s="324"/>
      <c r="AC842" s="324"/>
      <c r="AD842" s="321"/>
      <c r="AE842" s="325"/>
      <c r="AF842" s="323"/>
      <c r="AG842" s="321"/>
      <c r="AH842" s="321"/>
      <c r="AI842" s="321"/>
      <c r="AJ842" s="321"/>
      <c r="AK842" s="321"/>
      <c r="AL842" s="321"/>
      <c r="AM842" s="148"/>
    </row>
    <row r="843" spans="2:39" ht="15" customHeight="1" x14ac:dyDescent="0.25">
      <c r="B843" s="321"/>
      <c r="C843" s="322"/>
      <c r="D843" s="323"/>
      <c r="E843" s="321"/>
      <c r="F843" s="321"/>
      <c r="G843" s="321"/>
      <c r="H843" s="321"/>
      <c r="I843" s="321"/>
      <c r="J843" s="321"/>
      <c r="K843" s="321"/>
      <c r="L843" s="321"/>
      <c r="M843" s="321"/>
      <c r="N843" s="323"/>
      <c r="O843" s="321"/>
      <c r="P843" s="321"/>
      <c r="Q843" s="321"/>
      <c r="R843" s="321"/>
      <c r="S843" s="321"/>
      <c r="T843" s="321"/>
      <c r="U843" s="322"/>
      <c r="V843" s="321"/>
      <c r="W843" s="321"/>
      <c r="X843" s="321"/>
      <c r="Y843" s="321"/>
      <c r="Z843" s="321"/>
      <c r="AA843" s="321"/>
      <c r="AB843" s="324"/>
      <c r="AC843" s="324"/>
      <c r="AD843" s="321"/>
      <c r="AE843" s="325"/>
      <c r="AF843" s="323"/>
      <c r="AG843" s="321"/>
      <c r="AH843" s="321"/>
      <c r="AI843" s="321"/>
      <c r="AJ843" s="321"/>
      <c r="AK843" s="321"/>
      <c r="AL843" s="321"/>
      <c r="AM843" s="148"/>
    </row>
    <row r="844" spans="2:39" ht="15" customHeight="1" x14ac:dyDescent="0.25">
      <c r="B844" s="321"/>
      <c r="C844" s="322"/>
      <c r="D844" s="323"/>
      <c r="E844" s="321"/>
      <c r="F844" s="321"/>
      <c r="G844" s="321"/>
      <c r="H844" s="321"/>
      <c r="I844" s="321"/>
      <c r="J844" s="321"/>
      <c r="K844" s="321"/>
      <c r="L844" s="321"/>
      <c r="M844" s="321"/>
      <c r="N844" s="323"/>
      <c r="O844" s="321"/>
      <c r="P844" s="321"/>
      <c r="Q844" s="321"/>
      <c r="R844" s="321"/>
      <c r="S844" s="321"/>
      <c r="T844" s="321"/>
      <c r="U844" s="322"/>
      <c r="V844" s="321"/>
      <c r="W844" s="321"/>
      <c r="X844" s="321"/>
      <c r="Y844" s="321"/>
      <c r="Z844" s="321"/>
      <c r="AA844" s="321"/>
      <c r="AB844" s="324"/>
      <c r="AC844" s="324"/>
      <c r="AD844" s="321"/>
      <c r="AE844" s="325"/>
      <c r="AF844" s="323"/>
      <c r="AG844" s="321"/>
      <c r="AH844" s="321"/>
      <c r="AI844" s="321"/>
      <c r="AJ844" s="321"/>
      <c r="AK844" s="321"/>
      <c r="AL844" s="321"/>
      <c r="AM844" s="148"/>
    </row>
    <row r="845" spans="2:39" ht="15" customHeight="1" x14ac:dyDescent="0.25">
      <c r="B845" s="321"/>
      <c r="C845" s="322"/>
      <c r="D845" s="323"/>
      <c r="E845" s="321"/>
      <c r="F845" s="321"/>
      <c r="G845" s="321"/>
      <c r="H845" s="321"/>
      <c r="I845" s="321"/>
      <c r="J845" s="321"/>
      <c r="K845" s="321"/>
      <c r="L845" s="321"/>
      <c r="M845" s="321"/>
      <c r="N845" s="323"/>
      <c r="O845" s="321"/>
      <c r="P845" s="321"/>
      <c r="Q845" s="321"/>
      <c r="R845" s="321"/>
      <c r="S845" s="321"/>
      <c r="T845" s="321"/>
      <c r="U845" s="322"/>
      <c r="V845" s="321"/>
      <c r="W845" s="321"/>
      <c r="X845" s="321"/>
      <c r="Y845" s="321"/>
      <c r="Z845" s="321"/>
      <c r="AA845" s="321"/>
      <c r="AB845" s="324"/>
      <c r="AC845" s="324"/>
      <c r="AD845" s="321"/>
      <c r="AE845" s="325"/>
      <c r="AF845" s="323"/>
      <c r="AG845" s="321"/>
      <c r="AH845" s="321"/>
      <c r="AI845" s="321"/>
      <c r="AJ845" s="321"/>
      <c r="AK845" s="321"/>
      <c r="AL845" s="321"/>
      <c r="AM845" s="148"/>
    </row>
    <row r="846" spans="2:39" ht="15" customHeight="1" x14ac:dyDescent="0.25">
      <c r="B846" s="321"/>
      <c r="C846" s="322"/>
      <c r="D846" s="323"/>
      <c r="E846" s="321"/>
      <c r="F846" s="321"/>
      <c r="G846" s="321"/>
      <c r="H846" s="321"/>
      <c r="I846" s="321"/>
      <c r="J846" s="321"/>
      <c r="K846" s="321"/>
      <c r="L846" s="321"/>
      <c r="M846" s="321"/>
      <c r="N846" s="323"/>
      <c r="O846" s="321"/>
      <c r="P846" s="321"/>
      <c r="Q846" s="321"/>
      <c r="R846" s="321"/>
      <c r="S846" s="321"/>
      <c r="T846" s="321"/>
      <c r="U846" s="322"/>
      <c r="V846" s="321"/>
      <c r="W846" s="321"/>
      <c r="X846" s="321"/>
      <c r="Y846" s="321"/>
      <c r="Z846" s="321"/>
      <c r="AA846" s="321"/>
      <c r="AB846" s="324"/>
      <c r="AC846" s="324"/>
      <c r="AD846" s="321"/>
      <c r="AE846" s="325"/>
      <c r="AF846" s="323"/>
      <c r="AG846" s="321"/>
      <c r="AH846" s="321"/>
      <c r="AI846" s="321"/>
      <c r="AJ846" s="321"/>
      <c r="AK846" s="321"/>
      <c r="AL846" s="321"/>
      <c r="AM846" s="148"/>
    </row>
    <row r="847" spans="2:39" ht="15" customHeight="1" x14ac:dyDescent="0.25">
      <c r="B847" s="321"/>
      <c r="C847" s="322"/>
      <c r="D847" s="323"/>
      <c r="E847" s="321"/>
      <c r="F847" s="321"/>
      <c r="G847" s="321"/>
      <c r="H847" s="321"/>
      <c r="I847" s="321"/>
      <c r="J847" s="321"/>
      <c r="K847" s="321"/>
      <c r="L847" s="321"/>
      <c r="M847" s="321"/>
      <c r="N847" s="323"/>
      <c r="O847" s="321"/>
      <c r="P847" s="321"/>
      <c r="Q847" s="321"/>
      <c r="R847" s="321"/>
      <c r="S847" s="321"/>
      <c r="T847" s="321"/>
      <c r="U847" s="322"/>
      <c r="V847" s="321"/>
      <c r="W847" s="321"/>
      <c r="X847" s="321"/>
      <c r="Y847" s="321"/>
      <c r="Z847" s="321"/>
      <c r="AA847" s="321"/>
      <c r="AB847" s="324"/>
      <c r="AC847" s="324"/>
      <c r="AD847" s="321"/>
      <c r="AE847" s="325"/>
      <c r="AF847" s="323"/>
      <c r="AG847" s="321"/>
      <c r="AH847" s="321"/>
      <c r="AI847" s="321"/>
      <c r="AJ847" s="321"/>
      <c r="AK847" s="321"/>
      <c r="AL847" s="321"/>
      <c r="AM847" s="148"/>
    </row>
    <row r="848" spans="2:39" ht="15" customHeight="1" x14ac:dyDescent="0.25">
      <c r="B848" s="321"/>
      <c r="C848" s="322"/>
      <c r="D848" s="323"/>
      <c r="E848" s="321"/>
      <c r="F848" s="321"/>
      <c r="G848" s="321"/>
      <c r="H848" s="321"/>
      <c r="I848" s="321"/>
      <c r="J848" s="321"/>
      <c r="K848" s="321"/>
      <c r="L848" s="321"/>
      <c r="M848" s="321"/>
      <c r="N848" s="323"/>
      <c r="O848" s="321"/>
      <c r="P848" s="321"/>
      <c r="Q848" s="321"/>
      <c r="R848" s="321"/>
      <c r="S848" s="321"/>
      <c r="T848" s="321"/>
      <c r="U848" s="322"/>
      <c r="V848" s="321"/>
      <c r="W848" s="321"/>
      <c r="X848" s="321"/>
      <c r="Y848" s="321"/>
      <c r="Z848" s="321"/>
      <c r="AA848" s="321"/>
      <c r="AB848" s="324"/>
      <c r="AC848" s="324"/>
      <c r="AD848" s="321"/>
      <c r="AE848" s="325"/>
      <c r="AF848" s="323"/>
      <c r="AG848" s="321"/>
      <c r="AH848" s="321"/>
      <c r="AI848" s="321"/>
      <c r="AJ848" s="321"/>
      <c r="AK848" s="321"/>
      <c r="AL848" s="321"/>
      <c r="AM848" s="148"/>
    </row>
    <row r="849" spans="2:39" ht="15" customHeight="1" x14ac:dyDescent="0.25">
      <c r="B849" s="321"/>
      <c r="C849" s="322"/>
      <c r="D849" s="323"/>
      <c r="E849" s="321"/>
      <c r="F849" s="321"/>
      <c r="G849" s="321"/>
      <c r="H849" s="321"/>
      <c r="I849" s="321"/>
      <c r="J849" s="321"/>
      <c r="K849" s="321"/>
      <c r="L849" s="321"/>
      <c r="M849" s="321"/>
      <c r="N849" s="323"/>
      <c r="O849" s="321"/>
      <c r="P849" s="321"/>
      <c r="Q849" s="321"/>
      <c r="R849" s="321"/>
      <c r="S849" s="321"/>
      <c r="T849" s="321"/>
      <c r="U849" s="322"/>
      <c r="V849" s="321"/>
      <c r="W849" s="321"/>
      <c r="X849" s="321"/>
      <c r="Y849" s="321"/>
      <c r="Z849" s="321"/>
      <c r="AA849" s="321"/>
      <c r="AB849" s="324"/>
      <c r="AC849" s="324"/>
      <c r="AD849" s="321"/>
      <c r="AE849" s="325"/>
      <c r="AF849" s="323"/>
      <c r="AG849" s="321"/>
      <c r="AH849" s="321"/>
      <c r="AI849" s="321"/>
      <c r="AJ849" s="321"/>
      <c r="AK849" s="321"/>
      <c r="AL849" s="321"/>
      <c r="AM849" s="148"/>
    </row>
    <row r="850" spans="2:39" ht="15" customHeight="1" x14ac:dyDescent="0.25">
      <c r="B850" s="321"/>
      <c r="C850" s="322"/>
      <c r="D850" s="323"/>
      <c r="E850" s="321"/>
      <c r="F850" s="321"/>
      <c r="G850" s="321"/>
      <c r="H850" s="321"/>
      <c r="I850" s="321"/>
      <c r="J850" s="321"/>
      <c r="K850" s="321"/>
      <c r="L850" s="321"/>
      <c r="M850" s="321"/>
      <c r="N850" s="323"/>
      <c r="O850" s="321"/>
      <c r="P850" s="321"/>
      <c r="Q850" s="321"/>
      <c r="R850" s="321"/>
      <c r="S850" s="321"/>
      <c r="T850" s="321"/>
      <c r="U850" s="322"/>
      <c r="V850" s="321"/>
      <c r="W850" s="321"/>
      <c r="X850" s="321"/>
      <c r="Y850" s="321"/>
      <c r="Z850" s="321"/>
      <c r="AA850" s="321"/>
      <c r="AB850" s="324"/>
      <c r="AC850" s="324"/>
      <c r="AD850" s="321"/>
      <c r="AE850" s="325"/>
      <c r="AF850" s="323"/>
      <c r="AG850" s="321"/>
      <c r="AH850" s="321"/>
      <c r="AI850" s="321"/>
      <c r="AJ850" s="321"/>
      <c r="AK850" s="321"/>
      <c r="AL850" s="321"/>
      <c r="AM850" s="148"/>
    </row>
    <row r="851" spans="2:39" ht="15" customHeight="1" x14ac:dyDescent="0.25">
      <c r="B851" s="321"/>
      <c r="C851" s="322"/>
      <c r="D851" s="323"/>
      <c r="E851" s="321"/>
      <c r="F851" s="321"/>
      <c r="G851" s="321"/>
      <c r="H851" s="321"/>
      <c r="I851" s="321"/>
      <c r="J851" s="321"/>
      <c r="K851" s="321"/>
      <c r="L851" s="321"/>
      <c r="M851" s="321"/>
      <c r="N851" s="323"/>
      <c r="O851" s="321"/>
      <c r="P851" s="321"/>
      <c r="Q851" s="321"/>
      <c r="R851" s="321"/>
      <c r="S851" s="321"/>
      <c r="T851" s="321"/>
      <c r="U851" s="322"/>
      <c r="V851" s="321"/>
      <c r="W851" s="321"/>
      <c r="X851" s="321"/>
      <c r="Y851" s="321"/>
      <c r="Z851" s="321"/>
      <c r="AA851" s="321"/>
      <c r="AB851" s="324"/>
      <c r="AC851" s="324"/>
      <c r="AD851" s="321"/>
      <c r="AE851" s="325"/>
      <c r="AF851" s="323"/>
      <c r="AG851" s="321"/>
      <c r="AH851" s="321"/>
      <c r="AI851" s="321"/>
      <c r="AJ851" s="321"/>
      <c r="AK851" s="321"/>
      <c r="AL851" s="321"/>
      <c r="AM851" s="148"/>
    </row>
    <row r="852" spans="2:39" ht="15" customHeight="1" x14ac:dyDescent="0.25">
      <c r="B852" s="321"/>
      <c r="C852" s="322"/>
      <c r="D852" s="323"/>
      <c r="E852" s="321"/>
      <c r="F852" s="321"/>
      <c r="G852" s="321"/>
      <c r="H852" s="321"/>
      <c r="I852" s="321"/>
      <c r="J852" s="321"/>
      <c r="K852" s="321"/>
      <c r="L852" s="321"/>
      <c r="M852" s="321"/>
      <c r="N852" s="323"/>
      <c r="O852" s="321"/>
      <c r="P852" s="321"/>
      <c r="Q852" s="321"/>
      <c r="R852" s="321"/>
      <c r="S852" s="321"/>
      <c r="T852" s="321"/>
      <c r="U852" s="322"/>
      <c r="V852" s="321"/>
      <c r="W852" s="321"/>
      <c r="X852" s="321"/>
      <c r="Y852" s="321"/>
      <c r="Z852" s="321"/>
      <c r="AA852" s="321"/>
      <c r="AB852" s="324"/>
      <c r="AC852" s="324"/>
      <c r="AD852" s="321"/>
      <c r="AE852" s="325"/>
      <c r="AF852" s="323"/>
      <c r="AG852" s="321"/>
      <c r="AH852" s="321"/>
      <c r="AI852" s="321"/>
      <c r="AJ852" s="321"/>
      <c r="AK852" s="321"/>
      <c r="AL852" s="321"/>
      <c r="AM852" s="148"/>
    </row>
    <row r="853" spans="2:39" ht="15" customHeight="1" x14ac:dyDescent="0.25">
      <c r="B853" s="321"/>
      <c r="C853" s="322"/>
      <c r="D853" s="323"/>
      <c r="E853" s="321"/>
      <c r="F853" s="321"/>
      <c r="G853" s="321"/>
      <c r="H853" s="321"/>
      <c r="I853" s="321"/>
      <c r="J853" s="321"/>
      <c r="K853" s="321"/>
      <c r="L853" s="321"/>
      <c r="M853" s="321"/>
      <c r="N853" s="323"/>
      <c r="O853" s="321"/>
      <c r="P853" s="321"/>
      <c r="Q853" s="321"/>
      <c r="R853" s="321"/>
      <c r="S853" s="321"/>
      <c r="T853" s="321"/>
      <c r="U853" s="322"/>
      <c r="V853" s="321"/>
      <c r="W853" s="321"/>
      <c r="X853" s="321"/>
      <c r="Y853" s="321"/>
      <c r="Z853" s="321"/>
      <c r="AA853" s="321"/>
      <c r="AB853" s="324"/>
      <c r="AC853" s="324"/>
      <c r="AD853" s="321"/>
      <c r="AE853" s="325"/>
      <c r="AF853" s="323"/>
      <c r="AG853" s="321"/>
      <c r="AH853" s="321"/>
      <c r="AI853" s="321"/>
      <c r="AJ853" s="321"/>
      <c r="AK853" s="321"/>
      <c r="AL853" s="321"/>
      <c r="AM853" s="148"/>
    </row>
    <row r="854" spans="2:39" ht="15" customHeight="1" x14ac:dyDescent="0.25">
      <c r="B854" s="321"/>
      <c r="C854" s="322"/>
      <c r="D854" s="323"/>
      <c r="E854" s="321"/>
      <c r="F854" s="321"/>
      <c r="G854" s="321"/>
      <c r="H854" s="321"/>
      <c r="I854" s="321"/>
      <c r="J854" s="321"/>
      <c r="K854" s="321"/>
      <c r="L854" s="321"/>
      <c r="M854" s="321"/>
      <c r="N854" s="323"/>
      <c r="O854" s="321"/>
      <c r="P854" s="321"/>
      <c r="Q854" s="321"/>
      <c r="R854" s="321"/>
      <c r="S854" s="321"/>
      <c r="T854" s="321"/>
      <c r="U854" s="322"/>
      <c r="V854" s="321"/>
      <c r="W854" s="321"/>
      <c r="X854" s="321"/>
      <c r="Y854" s="321"/>
      <c r="Z854" s="321"/>
      <c r="AA854" s="321"/>
      <c r="AB854" s="324"/>
      <c r="AC854" s="324"/>
      <c r="AD854" s="321"/>
      <c r="AE854" s="325"/>
      <c r="AF854" s="323"/>
      <c r="AG854" s="321"/>
      <c r="AH854" s="321"/>
      <c r="AI854" s="321"/>
      <c r="AJ854" s="321"/>
      <c r="AK854" s="321"/>
      <c r="AL854" s="321"/>
      <c r="AM854" s="148"/>
    </row>
    <row r="855" spans="2:39" ht="15" customHeight="1" x14ac:dyDescent="0.25">
      <c r="B855" s="321"/>
      <c r="C855" s="322"/>
      <c r="D855" s="323"/>
      <c r="E855" s="321"/>
      <c r="F855" s="321"/>
      <c r="G855" s="321"/>
      <c r="H855" s="321"/>
      <c r="I855" s="321"/>
      <c r="J855" s="321"/>
      <c r="K855" s="321"/>
      <c r="L855" s="321"/>
      <c r="M855" s="321"/>
      <c r="N855" s="323"/>
      <c r="O855" s="321"/>
      <c r="P855" s="321"/>
      <c r="Q855" s="321"/>
      <c r="R855" s="321"/>
      <c r="S855" s="321"/>
      <c r="T855" s="321"/>
      <c r="U855" s="322"/>
      <c r="V855" s="321"/>
      <c r="W855" s="321"/>
      <c r="X855" s="321"/>
      <c r="Y855" s="321"/>
      <c r="Z855" s="321"/>
      <c r="AA855" s="321"/>
      <c r="AB855" s="324"/>
      <c r="AC855" s="324"/>
      <c r="AD855" s="321"/>
      <c r="AE855" s="325"/>
      <c r="AF855" s="323"/>
      <c r="AG855" s="321"/>
      <c r="AH855" s="321"/>
      <c r="AI855" s="321"/>
      <c r="AJ855" s="321"/>
      <c r="AK855" s="321"/>
      <c r="AL855" s="321"/>
      <c r="AM855" s="148"/>
    </row>
    <row r="856" spans="2:39" ht="15" customHeight="1" x14ac:dyDescent="0.25">
      <c r="B856" s="321"/>
      <c r="C856" s="322"/>
      <c r="D856" s="323"/>
      <c r="E856" s="321"/>
      <c r="F856" s="321"/>
      <c r="G856" s="321"/>
      <c r="H856" s="321"/>
      <c r="I856" s="321"/>
      <c r="J856" s="321"/>
      <c r="K856" s="321"/>
      <c r="L856" s="321"/>
      <c r="M856" s="321"/>
      <c r="N856" s="323"/>
      <c r="O856" s="321"/>
      <c r="P856" s="321"/>
      <c r="Q856" s="321"/>
      <c r="R856" s="321"/>
      <c r="S856" s="321"/>
      <c r="T856" s="321"/>
      <c r="U856" s="322"/>
      <c r="V856" s="321"/>
      <c r="W856" s="321"/>
      <c r="X856" s="321"/>
      <c r="Y856" s="321"/>
      <c r="Z856" s="321"/>
      <c r="AA856" s="321"/>
      <c r="AB856" s="324"/>
      <c r="AC856" s="324"/>
      <c r="AD856" s="321"/>
      <c r="AE856" s="325"/>
      <c r="AF856" s="323"/>
      <c r="AG856" s="321"/>
      <c r="AH856" s="321"/>
      <c r="AI856" s="321"/>
      <c r="AJ856" s="321"/>
      <c r="AK856" s="321"/>
      <c r="AL856" s="321"/>
      <c r="AM856" s="148"/>
    </row>
    <row r="857" spans="2:39" ht="15" customHeight="1" x14ac:dyDescent="0.25">
      <c r="B857" s="321"/>
      <c r="C857" s="322"/>
      <c r="D857" s="323"/>
      <c r="E857" s="321"/>
      <c r="F857" s="321"/>
      <c r="G857" s="321"/>
      <c r="H857" s="321"/>
      <c r="I857" s="321"/>
      <c r="J857" s="321"/>
      <c r="K857" s="321"/>
      <c r="L857" s="321"/>
      <c r="M857" s="321"/>
      <c r="N857" s="323"/>
      <c r="O857" s="321"/>
      <c r="P857" s="321"/>
      <c r="Q857" s="321"/>
      <c r="R857" s="321"/>
      <c r="S857" s="321"/>
      <c r="T857" s="321"/>
      <c r="U857" s="322"/>
      <c r="V857" s="321"/>
      <c r="W857" s="321"/>
      <c r="X857" s="321"/>
      <c r="Y857" s="321"/>
      <c r="Z857" s="321"/>
      <c r="AA857" s="321"/>
      <c r="AB857" s="324"/>
      <c r="AC857" s="324"/>
      <c r="AD857" s="321"/>
      <c r="AE857" s="325"/>
      <c r="AF857" s="323"/>
      <c r="AG857" s="321"/>
      <c r="AH857" s="321"/>
      <c r="AI857" s="321"/>
      <c r="AJ857" s="321"/>
      <c r="AK857" s="321"/>
      <c r="AL857" s="321"/>
      <c r="AM857" s="148"/>
    </row>
    <row r="858" spans="2:39" ht="15" customHeight="1" x14ac:dyDescent="0.25">
      <c r="B858" s="321"/>
      <c r="C858" s="322"/>
      <c r="D858" s="323"/>
      <c r="E858" s="321"/>
      <c r="F858" s="321"/>
      <c r="G858" s="321"/>
      <c r="H858" s="321"/>
      <c r="I858" s="321"/>
      <c r="J858" s="321"/>
      <c r="K858" s="321"/>
      <c r="L858" s="321"/>
      <c r="M858" s="321"/>
      <c r="N858" s="323"/>
      <c r="O858" s="321"/>
      <c r="P858" s="321"/>
      <c r="Q858" s="321"/>
      <c r="R858" s="321"/>
      <c r="S858" s="321"/>
      <c r="T858" s="321"/>
      <c r="U858" s="322"/>
      <c r="V858" s="321"/>
      <c r="W858" s="321"/>
      <c r="X858" s="321"/>
      <c r="Y858" s="321"/>
      <c r="Z858" s="321"/>
      <c r="AA858" s="321"/>
      <c r="AB858" s="324"/>
      <c r="AC858" s="324"/>
      <c r="AD858" s="321"/>
      <c r="AE858" s="325"/>
      <c r="AF858" s="323"/>
      <c r="AG858" s="321"/>
      <c r="AH858" s="321"/>
      <c r="AI858" s="321"/>
      <c r="AJ858" s="321"/>
      <c r="AK858" s="321"/>
      <c r="AL858" s="321"/>
      <c r="AM858" s="148"/>
    </row>
    <row r="859" spans="2:39" ht="15" customHeight="1" x14ac:dyDescent="0.25">
      <c r="B859" s="321"/>
      <c r="C859" s="322"/>
      <c r="D859" s="323"/>
      <c r="E859" s="321"/>
      <c r="F859" s="321"/>
      <c r="G859" s="321"/>
      <c r="H859" s="321"/>
      <c r="I859" s="321"/>
      <c r="J859" s="321"/>
      <c r="K859" s="321"/>
      <c r="L859" s="321"/>
      <c r="M859" s="321"/>
      <c r="N859" s="323"/>
      <c r="O859" s="321"/>
      <c r="P859" s="321"/>
      <c r="Q859" s="321"/>
      <c r="R859" s="321"/>
      <c r="S859" s="321"/>
      <c r="T859" s="321"/>
      <c r="U859" s="322"/>
      <c r="V859" s="321"/>
      <c r="W859" s="321"/>
      <c r="X859" s="321"/>
      <c r="Y859" s="321"/>
      <c r="Z859" s="321"/>
      <c r="AA859" s="321"/>
      <c r="AB859" s="324"/>
      <c r="AC859" s="324"/>
      <c r="AD859" s="321"/>
      <c r="AE859" s="325"/>
      <c r="AF859" s="323"/>
      <c r="AG859" s="321"/>
      <c r="AH859" s="321"/>
      <c r="AI859" s="321"/>
      <c r="AJ859" s="321"/>
      <c r="AK859" s="321"/>
      <c r="AL859" s="321"/>
      <c r="AM859" s="148"/>
    </row>
    <row r="860" spans="2:39" ht="15" customHeight="1" x14ac:dyDescent="0.25">
      <c r="B860" s="321"/>
      <c r="C860" s="322"/>
      <c r="D860" s="323"/>
      <c r="E860" s="321"/>
      <c r="F860" s="321"/>
      <c r="G860" s="321"/>
      <c r="H860" s="321"/>
      <c r="I860" s="321"/>
      <c r="J860" s="321"/>
      <c r="K860" s="321"/>
      <c r="L860" s="321"/>
      <c r="M860" s="321"/>
      <c r="N860" s="323"/>
      <c r="O860" s="321"/>
      <c r="P860" s="321"/>
      <c r="Q860" s="321"/>
      <c r="R860" s="321"/>
      <c r="S860" s="321"/>
      <c r="T860" s="321"/>
      <c r="U860" s="322"/>
      <c r="V860" s="321"/>
      <c r="W860" s="321"/>
      <c r="X860" s="321"/>
      <c r="Y860" s="321"/>
      <c r="Z860" s="321"/>
      <c r="AA860" s="321"/>
      <c r="AB860" s="324"/>
      <c r="AC860" s="324"/>
      <c r="AD860" s="321"/>
      <c r="AE860" s="325"/>
      <c r="AF860" s="323"/>
      <c r="AG860" s="321"/>
      <c r="AH860" s="321"/>
      <c r="AI860" s="321"/>
      <c r="AJ860" s="321"/>
      <c r="AK860" s="321"/>
      <c r="AL860" s="321"/>
      <c r="AM860" s="148"/>
    </row>
    <row r="861" spans="2:39" ht="15" customHeight="1" x14ac:dyDescent="0.25">
      <c r="B861" s="321"/>
      <c r="C861" s="322"/>
      <c r="D861" s="323"/>
      <c r="E861" s="321"/>
      <c r="F861" s="321"/>
      <c r="G861" s="321"/>
      <c r="H861" s="321"/>
      <c r="I861" s="321"/>
      <c r="J861" s="321"/>
      <c r="K861" s="321"/>
      <c r="L861" s="321"/>
      <c r="M861" s="321"/>
      <c r="N861" s="323"/>
      <c r="O861" s="321"/>
      <c r="P861" s="321"/>
      <c r="Q861" s="321"/>
      <c r="R861" s="321"/>
      <c r="S861" s="321"/>
      <c r="T861" s="321"/>
      <c r="U861" s="322"/>
      <c r="V861" s="321"/>
      <c r="W861" s="321"/>
      <c r="X861" s="321"/>
      <c r="Y861" s="321"/>
      <c r="Z861" s="321"/>
      <c r="AA861" s="321"/>
      <c r="AB861" s="324"/>
      <c r="AC861" s="324"/>
      <c r="AD861" s="321"/>
      <c r="AE861" s="325"/>
      <c r="AF861" s="323"/>
      <c r="AG861" s="321"/>
      <c r="AH861" s="321"/>
      <c r="AI861" s="321"/>
      <c r="AJ861" s="321"/>
      <c r="AK861" s="321"/>
      <c r="AL861" s="321"/>
      <c r="AM861" s="148"/>
    </row>
    <row r="862" spans="2:39" ht="15" customHeight="1" x14ac:dyDescent="0.25">
      <c r="B862" s="321"/>
      <c r="C862" s="322"/>
      <c r="D862" s="323"/>
      <c r="E862" s="321"/>
      <c r="F862" s="321"/>
      <c r="G862" s="321"/>
      <c r="H862" s="321"/>
      <c r="I862" s="321"/>
      <c r="J862" s="321"/>
      <c r="K862" s="321"/>
      <c r="L862" s="321"/>
      <c r="M862" s="321"/>
      <c r="N862" s="323"/>
      <c r="O862" s="321"/>
      <c r="P862" s="321"/>
      <c r="Q862" s="321"/>
      <c r="R862" s="321"/>
      <c r="S862" s="321"/>
      <c r="T862" s="321"/>
      <c r="U862" s="322"/>
      <c r="V862" s="321"/>
      <c r="W862" s="321"/>
      <c r="X862" s="321"/>
      <c r="Y862" s="321"/>
      <c r="Z862" s="321"/>
      <c r="AA862" s="321"/>
      <c r="AB862" s="324"/>
      <c r="AC862" s="324"/>
      <c r="AD862" s="321"/>
      <c r="AE862" s="325"/>
      <c r="AF862" s="323"/>
      <c r="AG862" s="321"/>
      <c r="AH862" s="321"/>
      <c r="AI862" s="321"/>
      <c r="AJ862" s="321"/>
      <c r="AK862" s="321"/>
      <c r="AL862" s="321"/>
      <c r="AM862" s="148"/>
    </row>
    <row r="863" spans="2:39" ht="15" customHeight="1" x14ac:dyDescent="0.25">
      <c r="B863" s="321"/>
      <c r="C863" s="322"/>
      <c r="D863" s="323"/>
      <c r="E863" s="321"/>
      <c r="F863" s="321"/>
      <c r="G863" s="321"/>
      <c r="H863" s="321"/>
      <c r="I863" s="321"/>
      <c r="J863" s="321"/>
      <c r="K863" s="321"/>
      <c r="L863" s="321"/>
      <c r="M863" s="321"/>
      <c r="N863" s="323"/>
      <c r="O863" s="321"/>
      <c r="P863" s="321"/>
      <c r="Q863" s="321"/>
      <c r="R863" s="321"/>
      <c r="S863" s="321"/>
      <c r="T863" s="321"/>
      <c r="U863" s="322"/>
      <c r="V863" s="321"/>
      <c r="W863" s="321"/>
      <c r="X863" s="321"/>
      <c r="Y863" s="321"/>
      <c r="Z863" s="321"/>
      <c r="AA863" s="321"/>
      <c r="AB863" s="324"/>
      <c r="AC863" s="324"/>
      <c r="AD863" s="321"/>
      <c r="AE863" s="325"/>
      <c r="AF863" s="323"/>
      <c r="AG863" s="321"/>
      <c r="AH863" s="321"/>
      <c r="AI863" s="321"/>
      <c r="AJ863" s="321"/>
      <c r="AK863" s="321"/>
      <c r="AL863" s="321"/>
      <c r="AM863" s="148"/>
    </row>
    <row r="864" spans="2:39" ht="15" customHeight="1" x14ac:dyDescent="0.25">
      <c r="B864" s="321"/>
      <c r="C864" s="322"/>
      <c r="D864" s="323"/>
      <c r="E864" s="321"/>
      <c r="F864" s="321"/>
      <c r="G864" s="321"/>
      <c r="H864" s="321"/>
      <c r="I864" s="321"/>
      <c r="J864" s="321"/>
      <c r="K864" s="321"/>
      <c r="L864" s="321"/>
      <c r="M864" s="321"/>
      <c r="N864" s="323"/>
      <c r="O864" s="321"/>
      <c r="P864" s="321"/>
      <c r="Q864" s="321"/>
      <c r="R864" s="321"/>
      <c r="S864" s="321"/>
      <c r="T864" s="321"/>
      <c r="U864" s="322"/>
      <c r="V864" s="321"/>
      <c r="W864" s="321"/>
      <c r="X864" s="321"/>
      <c r="Y864" s="321"/>
      <c r="Z864" s="321"/>
      <c r="AA864" s="321"/>
      <c r="AB864" s="324"/>
      <c r="AC864" s="324"/>
      <c r="AD864" s="321"/>
      <c r="AE864" s="325"/>
      <c r="AF864" s="323"/>
      <c r="AG864" s="321"/>
      <c r="AH864" s="321"/>
      <c r="AI864" s="321"/>
      <c r="AJ864" s="321"/>
      <c r="AK864" s="321"/>
      <c r="AL864" s="321"/>
      <c r="AM864" s="148"/>
    </row>
    <row r="865" spans="2:39" ht="15" customHeight="1" x14ac:dyDescent="0.25">
      <c r="B865" s="321"/>
      <c r="C865" s="322"/>
      <c r="D865" s="323"/>
      <c r="E865" s="321"/>
      <c r="F865" s="321"/>
      <c r="G865" s="321"/>
      <c r="H865" s="321"/>
      <c r="I865" s="321"/>
      <c r="J865" s="321"/>
      <c r="K865" s="321"/>
      <c r="L865" s="321"/>
      <c r="M865" s="321"/>
      <c r="N865" s="323"/>
      <c r="O865" s="321"/>
      <c r="P865" s="321"/>
      <c r="Q865" s="321"/>
      <c r="R865" s="321"/>
      <c r="S865" s="321"/>
      <c r="T865" s="321"/>
      <c r="U865" s="322"/>
      <c r="V865" s="321"/>
      <c r="W865" s="321"/>
      <c r="X865" s="321"/>
      <c r="Y865" s="321"/>
      <c r="Z865" s="321"/>
      <c r="AA865" s="321"/>
      <c r="AB865" s="324"/>
      <c r="AC865" s="324"/>
      <c r="AD865" s="321"/>
      <c r="AE865" s="325"/>
      <c r="AF865" s="323"/>
      <c r="AG865" s="321"/>
      <c r="AH865" s="321"/>
      <c r="AI865" s="321"/>
      <c r="AJ865" s="321"/>
      <c r="AK865" s="321"/>
      <c r="AL865" s="321"/>
      <c r="AM865" s="148"/>
    </row>
    <row r="866" spans="2:39" ht="15" customHeight="1" x14ac:dyDescent="0.25">
      <c r="B866" s="321"/>
      <c r="C866" s="322"/>
      <c r="D866" s="323"/>
      <c r="E866" s="321"/>
      <c r="F866" s="321"/>
      <c r="G866" s="321"/>
      <c r="H866" s="321"/>
      <c r="I866" s="321"/>
      <c r="J866" s="321"/>
      <c r="K866" s="321"/>
      <c r="L866" s="321"/>
      <c r="M866" s="321"/>
      <c r="N866" s="323"/>
      <c r="O866" s="321"/>
      <c r="P866" s="321"/>
      <c r="Q866" s="321"/>
      <c r="R866" s="321"/>
      <c r="S866" s="321"/>
      <c r="T866" s="321"/>
      <c r="U866" s="322"/>
      <c r="V866" s="321"/>
      <c r="W866" s="321"/>
      <c r="X866" s="321"/>
      <c r="Y866" s="321"/>
      <c r="Z866" s="321"/>
      <c r="AA866" s="321"/>
      <c r="AB866" s="324"/>
      <c r="AC866" s="324"/>
      <c r="AD866" s="321"/>
      <c r="AE866" s="325"/>
      <c r="AF866" s="323"/>
      <c r="AG866" s="321"/>
      <c r="AH866" s="321"/>
      <c r="AI866" s="321"/>
      <c r="AJ866" s="321"/>
      <c r="AK866" s="321"/>
      <c r="AL866" s="321"/>
      <c r="AM866" s="148"/>
    </row>
    <row r="867" spans="2:39" ht="15" customHeight="1" x14ac:dyDescent="0.25">
      <c r="B867" s="321"/>
      <c r="C867" s="322"/>
      <c r="D867" s="323"/>
      <c r="E867" s="321"/>
      <c r="F867" s="321"/>
      <c r="G867" s="321"/>
      <c r="H867" s="321"/>
      <c r="I867" s="321"/>
      <c r="J867" s="321"/>
      <c r="K867" s="321"/>
      <c r="L867" s="321"/>
      <c r="M867" s="321"/>
      <c r="N867" s="323"/>
      <c r="O867" s="321"/>
      <c r="P867" s="321"/>
      <c r="Q867" s="321"/>
      <c r="R867" s="321"/>
      <c r="S867" s="321"/>
      <c r="T867" s="321"/>
      <c r="U867" s="322"/>
      <c r="V867" s="321"/>
      <c r="W867" s="321"/>
      <c r="X867" s="321"/>
      <c r="Y867" s="321"/>
      <c r="Z867" s="321"/>
      <c r="AA867" s="321"/>
      <c r="AB867" s="324"/>
      <c r="AC867" s="324"/>
      <c r="AD867" s="321"/>
      <c r="AE867" s="325"/>
      <c r="AF867" s="323"/>
      <c r="AG867" s="321"/>
      <c r="AH867" s="321"/>
      <c r="AI867" s="321"/>
      <c r="AJ867" s="321"/>
      <c r="AK867" s="321"/>
      <c r="AL867" s="321"/>
      <c r="AM867" s="148"/>
    </row>
    <row r="868" spans="2:39" ht="15" customHeight="1" x14ac:dyDescent="0.25">
      <c r="B868" s="321"/>
      <c r="C868" s="322"/>
      <c r="D868" s="323"/>
      <c r="E868" s="321"/>
      <c r="F868" s="321"/>
      <c r="G868" s="321"/>
      <c r="H868" s="321"/>
      <c r="I868" s="321"/>
      <c r="J868" s="321"/>
      <c r="K868" s="321"/>
      <c r="L868" s="321"/>
      <c r="M868" s="321"/>
      <c r="N868" s="323"/>
      <c r="O868" s="321"/>
      <c r="P868" s="321"/>
      <c r="Q868" s="321"/>
      <c r="R868" s="321"/>
      <c r="S868" s="321"/>
      <c r="T868" s="321"/>
      <c r="U868" s="322"/>
      <c r="V868" s="321"/>
      <c r="W868" s="321"/>
      <c r="X868" s="321"/>
      <c r="Y868" s="321"/>
      <c r="Z868" s="321"/>
      <c r="AA868" s="321"/>
      <c r="AB868" s="324"/>
      <c r="AC868" s="324"/>
      <c r="AD868" s="321"/>
      <c r="AE868" s="325"/>
      <c r="AF868" s="323"/>
      <c r="AG868" s="321"/>
      <c r="AH868" s="321"/>
      <c r="AI868" s="321"/>
      <c r="AJ868" s="321"/>
      <c r="AK868" s="321"/>
      <c r="AL868" s="321"/>
      <c r="AM868" s="148"/>
    </row>
    <row r="869" spans="2:39" ht="15" customHeight="1" x14ac:dyDescent="0.25">
      <c r="B869" s="321"/>
      <c r="C869" s="322"/>
      <c r="D869" s="323"/>
      <c r="E869" s="321"/>
      <c r="F869" s="321"/>
      <c r="G869" s="321"/>
      <c r="H869" s="321"/>
      <c r="I869" s="321"/>
      <c r="J869" s="321"/>
      <c r="K869" s="321"/>
      <c r="L869" s="321"/>
      <c r="M869" s="321"/>
      <c r="N869" s="323"/>
      <c r="O869" s="321"/>
      <c r="P869" s="321"/>
      <c r="Q869" s="321"/>
      <c r="R869" s="321"/>
      <c r="S869" s="321"/>
      <c r="T869" s="321"/>
      <c r="U869" s="322"/>
      <c r="V869" s="321"/>
      <c r="W869" s="321"/>
      <c r="X869" s="321"/>
      <c r="Y869" s="321"/>
      <c r="Z869" s="321"/>
      <c r="AA869" s="321"/>
      <c r="AB869" s="324"/>
      <c r="AC869" s="324"/>
      <c r="AD869" s="321"/>
      <c r="AE869" s="325"/>
      <c r="AF869" s="323"/>
      <c r="AG869" s="321"/>
      <c r="AH869" s="321"/>
      <c r="AI869" s="321"/>
      <c r="AJ869" s="321"/>
      <c r="AK869" s="321"/>
      <c r="AL869" s="321"/>
      <c r="AM869" s="148"/>
    </row>
    <row r="870" spans="2:39" ht="15" customHeight="1" x14ac:dyDescent="0.25">
      <c r="B870" s="321"/>
      <c r="C870" s="322"/>
      <c r="D870" s="323"/>
      <c r="E870" s="321"/>
      <c r="F870" s="321"/>
      <c r="G870" s="321"/>
      <c r="H870" s="321"/>
      <c r="I870" s="321"/>
      <c r="J870" s="321"/>
      <c r="K870" s="321"/>
      <c r="L870" s="321"/>
      <c r="M870" s="321"/>
      <c r="N870" s="323"/>
      <c r="O870" s="321"/>
      <c r="P870" s="321"/>
      <c r="Q870" s="321"/>
      <c r="R870" s="321"/>
      <c r="S870" s="321"/>
      <c r="T870" s="321"/>
      <c r="U870" s="322"/>
      <c r="V870" s="321"/>
      <c r="W870" s="321"/>
      <c r="X870" s="321"/>
      <c r="Y870" s="321"/>
      <c r="Z870" s="321"/>
      <c r="AA870" s="321"/>
      <c r="AB870" s="324"/>
      <c r="AC870" s="324"/>
      <c r="AD870" s="321"/>
      <c r="AE870" s="325"/>
      <c r="AF870" s="323"/>
      <c r="AG870" s="321"/>
      <c r="AH870" s="321"/>
      <c r="AI870" s="321"/>
      <c r="AJ870" s="321"/>
      <c r="AK870" s="321"/>
      <c r="AL870" s="321"/>
      <c r="AM870" s="148"/>
    </row>
    <row r="871" spans="2:39" ht="15" customHeight="1" x14ac:dyDescent="0.25">
      <c r="B871" s="321"/>
      <c r="C871" s="322"/>
      <c r="D871" s="323"/>
      <c r="E871" s="321"/>
      <c r="F871" s="321"/>
      <c r="G871" s="321"/>
      <c r="H871" s="321"/>
      <c r="I871" s="321"/>
      <c r="J871" s="321"/>
      <c r="K871" s="321"/>
      <c r="L871" s="321"/>
      <c r="M871" s="321"/>
      <c r="N871" s="323"/>
      <c r="O871" s="321"/>
      <c r="P871" s="321"/>
      <c r="Q871" s="321"/>
      <c r="R871" s="321"/>
      <c r="S871" s="321"/>
      <c r="T871" s="321"/>
      <c r="U871" s="322"/>
      <c r="V871" s="321"/>
      <c r="W871" s="321"/>
      <c r="X871" s="321"/>
      <c r="Y871" s="321"/>
      <c r="Z871" s="321"/>
      <c r="AA871" s="321"/>
      <c r="AB871" s="324"/>
      <c r="AC871" s="324"/>
      <c r="AD871" s="321"/>
      <c r="AE871" s="325"/>
      <c r="AF871" s="323"/>
      <c r="AG871" s="321"/>
      <c r="AH871" s="321"/>
      <c r="AI871" s="321"/>
      <c r="AJ871" s="321"/>
      <c r="AK871" s="321"/>
      <c r="AL871" s="321"/>
      <c r="AM871" s="148"/>
    </row>
    <row r="872" spans="2:39" ht="15" customHeight="1" x14ac:dyDescent="0.25">
      <c r="B872" s="321"/>
      <c r="C872" s="322"/>
      <c r="D872" s="323"/>
      <c r="E872" s="321"/>
      <c r="F872" s="321"/>
      <c r="G872" s="321"/>
      <c r="H872" s="321"/>
      <c r="I872" s="321"/>
      <c r="J872" s="321"/>
      <c r="K872" s="321"/>
      <c r="L872" s="321"/>
      <c r="M872" s="321"/>
      <c r="N872" s="323"/>
      <c r="O872" s="321"/>
      <c r="P872" s="321"/>
      <c r="Q872" s="321"/>
      <c r="R872" s="321"/>
      <c r="S872" s="321"/>
      <c r="T872" s="321"/>
      <c r="U872" s="322"/>
      <c r="V872" s="321"/>
      <c r="W872" s="321"/>
      <c r="X872" s="321"/>
      <c r="Y872" s="321"/>
      <c r="Z872" s="321"/>
      <c r="AA872" s="321"/>
      <c r="AB872" s="324"/>
      <c r="AC872" s="324"/>
      <c r="AD872" s="321"/>
      <c r="AE872" s="325"/>
      <c r="AF872" s="323"/>
      <c r="AG872" s="321"/>
      <c r="AH872" s="321"/>
      <c r="AI872" s="321"/>
      <c r="AJ872" s="321"/>
      <c r="AK872" s="321"/>
      <c r="AL872" s="321"/>
      <c r="AM872" s="148"/>
    </row>
    <row r="873" spans="2:39" ht="15" customHeight="1" x14ac:dyDescent="0.25">
      <c r="B873" s="321"/>
      <c r="C873" s="322"/>
      <c r="D873" s="323"/>
      <c r="E873" s="321"/>
      <c r="F873" s="321"/>
      <c r="G873" s="321"/>
      <c r="H873" s="321"/>
      <c r="I873" s="321"/>
      <c r="J873" s="321"/>
      <c r="K873" s="321"/>
      <c r="L873" s="321"/>
      <c r="M873" s="321"/>
      <c r="N873" s="323"/>
      <c r="O873" s="321"/>
      <c r="P873" s="321"/>
      <c r="Q873" s="321"/>
      <c r="R873" s="321"/>
      <c r="S873" s="321"/>
      <c r="T873" s="321"/>
      <c r="U873" s="322"/>
      <c r="V873" s="321"/>
      <c r="W873" s="321"/>
      <c r="X873" s="321"/>
      <c r="Y873" s="321"/>
      <c r="Z873" s="321"/>
      <c r="AA873" s="321"/>
      <c r="AB873" s="324"/>
      <c r="AC873" s="324"/>
      <c r="AD873" s="321"/>
      <c r="AE873" s="325"/>
      <c r="AF873" s="323"/>
      <c r="AG873" s="321"/>
      <c r="AH873" s="321"/>
      <c r="AI873" s="321"/>
      <c r="AJ873" s="321"/>
      <c r="AK873" s="321"/>
      <c r="AL873" s="321"/>
      <c r="AM873" s="148"/>
    </row>
    <row r="874" spans="2:39" ht="15" customHeight="1" x14ac:dyDescent="0.25">
      <c r="B874" s="321"/>
      <c r="C874" s="322"/>
      <c r="D874" s="323"/>
      <c r="E874" s="321"/>
      <c r="F874" s="321"/>
      <c r="G874" s="321"/>
      <c r="H874" s="321"/>
      <c r="I874" s="321"/>
      <c r="J874" s="321"/>
      <c r="K874" s="321"/>
      <c r="L874" s="321"/>
      <c r="M874" s="321"/>
      <c r="N874" s="323"/>
      <c r="O874" s="321"/>
      <c r="P874" s="321"/>
      <c r="Q874" s="321"/>
      <c r="R874" s="321"/>
      <c r="S874" s="321"/>
      <c r="T874" s="321"/>
      <c r="U874" s="322"/>
      <c r="V874" s="321"/>
      <c r="W874" s="321"/>
      <c r="X874" s="321"/>
      <c r="Y874" s="321"/>
      <c r="Z874" s="321"/>
      <c r="AA874" s="321"/>
      <c r="AB874" s="324"/>
      <c r="AC874" s="324"/>
      <c r="AD874" s="321"/>
      <c r="AE874" s="325"/>
      <c r="AF874" s="323"/>
      <c r="AG874" s="321"/>
      <c r="AH874" s="321"/>
      <c r="AI874" s="321"/>
      <c r="AJ874" s="321"/>
      <c r="AK874" s="321"/>
      <c r="AL874" s="321"/>
      <c r="AM874" s="148"/>
    </row>
    <row r="875" spans="2:39" ht="15" customHeight="1" x14ac:dyDescent="0.25">
      <c r="B875" s="321"/>
      <c r="C875" s="322"/>
      <c r="D875" s="323"/>
      <c r="E875" s="321"/>
      <c r="F875" s="321"/>
      <c r="G875" s="321"/>
      <c r="H875" s="321"/>
      <c r="I875" s="321"/>
      <c r="J875" s="321"/>
      <c r="K875" s="321"/>
      <c r="L875" s="321"/>
      <c r="M875" s="321"/>
      <c r="N875" s="323"/>
      <c r="O875" s="321"/>
      <c r="P875" s="321"/>
      <c r="Q875" s="321"/>
      <c r="R875" s="321"/>
      <c r="S875" s="321"/>
      <c r="T875" s="321"/>
      <c r="U875" s="322"/>
      <c r="V875" s="321"/>
      <c r="W875" s="321"/>
      <c r="X875" s="321"/>
      <c r="Y875" s="321"/>
      <c r="Z875" s="321"/>
      <c r="AA875" s="321"/>
      <c r="AB875" s="324"/>
      <c r="AC875" s="324"/>
      <c r="AD875" s="321"/>
      <c r="AE875" s="325"/>
      <c r="AF875" s="323"/>
      <c r="AG875" s="321"/>
      <c r="AH875" s="321"/>
      <c r="AI875" s="321"/>
      <c r="AJ875" s="321"/>
      <c r="AK875" s="321"/>
      <c r="AL875" s="321"/>
      <c r="AM875" s="148"/>
    </row>
    <row r="876" spans="2:39" ht="15" customHeight="1" x14ac:dyDescent="0.25">
      <c r="B876" s="321"/>
      <c r="C876" s="322"/>
      <c r="D876" s="323"/>
      <c r="E876" s="321"/>
      <c r="F876" s="321"/>
      <c r="G876" s="321"/>
      <c r="H876" s="321"/>
      <c r="I876" s="321"/>
      <c r="J876" s="321"/>
      <c r="K876" s="321"/>
      <c r="L876" s="321"/>
      <c r="M876" s="321"/>
      <c r="N876" s="323"/>
      <c r="O876" s="321"/>
      <c r="P876" s="321"/>
      <c r="Q876" s="321"/>
      <c r="R876" s="321"/>
      <c r="S876" s="321"/>
      <c r="T876" s="321"/>
      <c r="U876" s="322"/>
      <c r="V876" s="321"/>
      <c r="W876" s="321"/>
      <c r="X876" s="321"/>
      <c r="Y876" s="321"/>
      <c r="Z876" s="321"/>
      <c r="AA876" s="321"/>
      <c r="AB876" s="324"/>
      <c r="AC876" s="324"/>
      <c r="AD876" s="321"/>
      <c r="AE876" s="325"/>
      <c r="AF876" s="323"/>
      <c r="AG876" s="321"/>
      <c r="AH876" s="321"/>
      <c r="AI876" s="321"/>
      <c r="AJ876" s="321"/>
      <c r="AK876" s="321"/>
      <c r="AL876" s="321"/>
      <c r="AM876" s="148"/>
    </row>
    <row r="877" spans="2:39" ht="15" customHeight="1" x14ac:dyDescent="0.25">
      <c r="B877" s="321"/>
      <c r="C877" s="322"/>
      <c r="D877" s="323"/>
      <c r="E877" s="321"/>
      <c r="F877" s="321"/>
      <c r="G877" s="321"/>
      <c r="H877" s="321"/>
      <c r="I877" s="321"/>
      <c r="J877" s="321"/>
      <c r="K877" s="321"/>
      <c r="L877" s="321"/>
      <c r="M877" s="321"/>
      <c r="N877" s="323"/>
      <c r="O877" s="321"/>
      <c r="P877" s="321"/>
      <c r="Q877" s="321"/>
      <c r="R877" s="321"/>
      <c r="S877" s="321"/>
      <c r="T877" s="321"/>
      <c r="U877" s="322"/>
      <c r="V877" s="321"/>
      <c r="W877" s="321"/>
      <c r="X877" s="321"/>
      <c r="Y877" s="321"/>
      <c r="Z877" s="321"/>
      <c r="AA877" s="321"/>
      <c r="AB877" s="324"/>
      <c r="AC877" s="324"/>
      <c r="AD877" s="321"/>
      <c r="AE877" s="325"/>
      <c r="AF877" s="323"/>
      <c r="AG877" s="321"/>
      <c r="AH877" s="321"/>
      <c r="AI877" s="321"/>
      <c r="AJ877" s="321"/>
      <c r="AK877" s="321"/>
      <c r="AL877" s="321"/>
      <c r="AM877" s="148"/>
    </row>
    <row r="878" spans="2:39" ht="15" customHeight="1" x14ac:dyDescent="0.25">
      <c r="B878" s="321"/>
      <c r="C878" s="322"/>
      <c r="D878" s="323"/>
      <c r="E878" s="321"/>
      <c r="F878" s="321"/>
      <c r="G878" s="321"/>
      <c r="H878" s="321"/>
      <c r="I878" s="321"/>
      <c r="J878" s="321"/>
      <c r="K878" s="321"/>
      <c r="L878" s="321"/>
      <c r="M878" s="321"/>
      <c r="N878" s="323"/>
      <c r="O878" s="321"/>
      <c r="P878" s="321"/>
      <c r="Q878" s="321"/>
      <c r="R878" s="321"/>
      <c r="S878" s="321"/>
      <c r="T878" s="321"/>
      <c r="U878" s="322"/>
      <c r="V878" s="321"/>
      <c r="W878" s="321"/>
      <c r="X878" s="321"/>
      <c r="Y878" s="321"/>
      <c r="Z878" s="321"/>
      <c r="AA878" s="321"/>
      <c r="AB878" s="324"/>
      <c r="AC878" s="324"/>
      <c r="AD878" s="321"/>
      <c r="AE878" s="325"/>
      <c r="AF878" s="323"/>
      <c r="AG878" s="321"/>
      <c r="AH878" s="321"/>
      <c r="AI878" s="321"/>
      <c r="AJ878" s="321"/>
      <c r="AK878" s="321"/>
      <c r="AL878" s="321"/>
      <c r="AM878" s="148"/>
    </row>
    <row r="879" spans="2:39" ht="15" customHeight="1" x14ac:dyDescent="0.25">
      <c r="B879" s="321"/>
      <c r="C879" s="322"/>
      <c r="D879" s="323"/>
      <c r="E879" s="321"/>
      <c r="F879" s="321"/>
      <c r="G879" s="321"/>
      <c r="H879" s="321"/>
      <c r="I879" s="321"/>
      <c r="J879" s="321"/>
      <c r="K879" s="321"/>
      <c r="L879" s="321"/>
      <c r="M879" s="321"/>
      <c r="N879" s="323"/>
      <c r="O879" s="321"/>
      <c r="P879" s="321"/>
      <c r="Q879" s="321"/>
      <c r="R879" s="321"/>
      <c r="S879" s="321"/>
      <c r="T879" s="321"/>
      <c r="U879" s="322"/>
      <c r="V879" s="321"/>
      <c r="W879" s="321"/>
      <c r="X879" s="321"/>
      <c r="Y879" s="321"/>
      <c r="Z879" s="321"/>
      <c r="AA879" s="321"/>
      <c r="AB879" s="324"/>
      <c r="AC879" s="324"/>
      <c r="AD879" s="321"/>
      <c r="AE879" s="325"/>
      <c r="AF879" s="323"/>
      <c r="AG879" s="321"/>
      <c r="AH879" s="321"/>
      <c r="AI879" s="321"/>
      <c r="AJ879" s="321"/>
      <c r="AK879" s="321"/>
      <c r="AL879" s="321"/>
      <c r="AM879" s="148"/>
    </row>
    <row r="880" spans="2:39" ht="15" customHeight="1" x14ac:dyDescent="0.25">
      <c r="B880" s="321"/>
      <c r="C880" s="322"/>
      <c r="D880" s="323"/>
      <c r="E880" s="321"/>
      <c r="F880" s="321"/>
      <c r="G880" s="321"/>
      <c r="H880" s="321"/>
      <c r="I880" s="321"/>
      <c r="J880" s="321"/>
      <c r="K880" s="321"/>
      <c r="L880" s="321"/>
      <c r="M880" s="321"/>
      <c r="N880" s="323"/>
      <c r="O880" s="321"/>
      <c r="P880" s="321"/>
      <c r="Q880" s="321"/>
      <c r="R880" s="321"/>
      <c r="S880" s="321"/>
      <c r="T880" s="321"/>
      <c r="U880" s="322"/>
      <c r="V880" s="321"/>
      <c r="W880" s="321"/>
      <c r="X880" s="321"/>
      <c r="Y880" s="321"/>
      <c r="Z880" s="321"/>
      <c r="AA880" s="321"/>
      <c r="AB880" s="324"/>
      <c r="AC880" s="324"/>
      <c r="AD880" s="321"/>
      <c r="AE880" s="325"/>
      <c r="AF880" s="323"/>
      <c r="AG880" s="321"/>
      <c r="AH880" s="321"/>
      <c r="AI880" s="321"/>
      <c r="AJ880" s="321"/>
      <c r="AK880" s="321"/>
      <c r="AL880" s="321"/>
      <c r="AM880" s="148"/>
    </row>
    <row r="881" spans="2:39" ht="15" customHeight="1" x14ac:dyDescent="0.25">
      <c r="B881" s="321"/>
      <c r="C881" s="322"/>
      <c r="D881" s="323"/>
      <c r="E881" s="321"/>
      <c r="F881" s="321"/>
      <c r="G881" s="321"/>
      <c r="H881" s="321"/>
      <c r="I881" s="321"/>
      <c r="J881" s="321"/>
      <c r="K881" s="321"/>
      <c r="L881" s="321"/>
      <c r="M881" s="321"/>
      <c r="N881" s="323"/>
      <c r="O881" s="321"/>
      <c r="P881" s="321"/>
      <c r="Q881" s="321"/>
      <c r="R881" s="321"/>
      <c r="S881" s="321"/>
      <c r="T881" s="321"/>
      <c r="U881" s="322"/>
      <c r="V881" s="321"/>
      <c r="W881" s="321"/>
      <c r="X881" s="321"/>
      <c r="Y881" s="321"/>
      <c r="Z881" s="321"/>
      <c r="AA881" s="321"/>
      <c r="AB881" s="324"/>
      <c r="AC881" s="324"/>
      <c r="AD881" s="321"/>
      <c r="AE881" s="325"/>
      <c r="AF881" s="323"/>
      <c r="AG881" s="321"/>
      <c r="AH881" s="321"/>
      <c r="AI881" s="321"/>
      <c r="AJ881" s="321"/>
      <c r="AK881" s="321"/>
      <c r="AL881" s="321"/>
      <c r="AM881" s="148"/>
    </row>
    <row r="882" spans="2:39" ht="15" customHeight="1" x14ac:dyDescent="0.25">
      <c r="B882" s="321"/>
      <c r="C882" s="322"/>
      <c r="D882" s="323"/>
      <c r="E882" s="321"/>
      <c r="F882" s="321"/>
      <c r="G882" s="321"/>
      <c r="H882" s="321"/>
      <c r="I882" s="321"/>
      <c r="J882" s="321"/>
      <c r="K882" s="321"/>
      <c r="L882" s="321"/>
      <c r="M882" s="321"/>
      <c r="N882" s="323"/>
      <c r="O882" s="321"/>
      <c r="P882" s="321"/>
      <c r="Q882" s="321"/>
      <c r="R882" s="321"/>
      <c r="S882" s="321"/>
      <c r="T882" s="321"/>
      <c r="U882" s="322"/>
      <c r="V882" s="321"/>
      <c r="W882" s="321"/>
      <c r="X882" s="321"/>
      <c r="Y882" s="321"/>
      <c r="Z882" s="321"/>
      <c r="AA882" s="321"/>
      <c r="AB882" s="324"/>
      <c r="AC882" s="324"/>
      <c r="AD882" s="321"/>
      <c r="AE882" s="325"/>
      <c r="AF882" s="323"/>
      <c r="AG882" s="321"/>
      <c r="AH882" s="321"/>
      <c r="AI882" s="321"/>
      <c r="AJ882" s="321"/>
      <c r="AK882" s="321"/>
      <c r="AL882" s="321"/>
      <c r="AM882" s="148"/>
    </row>
    <row r="883" spans="2:39" ht="15" customHeight="1" x14ac:dyDescent="0.25">
      <c r="B883" s="321"/>
      <c r="C883" s="322"/>
      <c r="D883" s="323"/>
      <c r="E883" s="321"/>
      <c r="F883" s="321"/>
      <c r="G883" s="321"/>
      <c r="H883" s="321"/>
      <c r="I883" s="321"/>
      <c r="J883" s="321"/>
      <c r="K883" s="321"/>
      <c r="L883" s="321"/>
      <c r="M883" s="321"/>
      <c r="N883" s="323"/>
      <c r="O883" s="321"/>
      <c r="P883" s="321"/>
      <c r="Q883" s="321"/>
      <c r="R883" s="321"/>
      <c r="S883" s="321"/>
      <c r="T883" s="321"/>
      <c r="U883" s="322"/>
      <c r="V883" s="321"/>
      <c r="W883" s="321"/>
      <c r="X883" s="321"/>
      <c r="Y883" s="321"/>
      <c r="Z883" s="321"/>
      <c r="AA883" s="321"/>
      <c r="AB883" s="324"/>
      <c r="AC883" s="324"/>
      <c r="AD883" s="321"/>
      <c r="AE883" s="325"/>
      <c r="AF883" s="323"/>
      <c r="AG883" s="321"/>
      <c r="AH883" s="321"/>
      <c r="AI883" s="321"/>
      <c r="AJ883" s="321"/>
      <c r="AK883" s="321"/>
      <c r="AL883" s="321"/>
      <c r="AM883" s="148"/>
    </row>
    <row r="884" spans="2:39" ht="15" customHeight="1" x14ac:dyDescent="0.25">
      <c r="B884" s="321"/>
      <c r="C884" s="322"/>
      <c r="D884" s="323"/>
      <c r="E884" s="321"/>
      <c r="F884" s="321"/>
      <c r="G884" s="321"/>
      <c r="H884" s="321"/>
      <c r="I884" s="321"/>
      <c r="J884" s="321"/>
      <c r="K884" s="321"/>
      <c r="L884" s="321"/>
      <c r="M884" s="321"/>
      <c r="N884" s="323"/>
      <c r="O884" s="321"/>
      <c r="P884" s="321"/>
      <c r="Q884" s="321"/>
      <c r="R884" s="321"/>
      <c r="S884" s="321"/>
      <c r="T884" s="321"/>
      <c r="U884" s="322"/>
      <c r="V884" s="321"/>
      <c r="W884" s="321"/>
      <c r="X884" s="321"/>
      <c r="Y884" s="321"/>
      <c r="Z884" s="321"/>
      <c r="AA884" s="321"/>
      <c r="AB884" s="324"/>
      <c r="AC884" s="324"/>
      <c r="AD884" s="321"/>
      <c r="AE884" s="325"/>
      <c r="AF884" s="323"/>
      <c r="AG884" s="321"/>
      <c r="AH884" s="321"/>
      <c r="AI884" s="321"/>
      <c r="AJ884" s="321"/>
      <c r="AK884" s="321"/>
      <c r="AL884" s="321"/>
      <c r="AM884" s="148"/>
    </row>
    <row r="885" spans="2:39" ht="15" customHeight="1" x14ac:dyDescent="0.25">
      <c r="B885" s="321"/>
      <c r="C885" s="322"/>
      <c r="D885" s="323"/>
      <c r="E885" s="321"/>
      <c r="F885" s="321"/>
      <c r="G885" s="321"/>
      <c r="H885" s="321"/>
      <c r="I885" s="321"/>
      <c r="J885" s="321"/>
      <c r="K885" s="321"/>
      <c r="L885" s="321"/>
      <c r="M885" s="321"/>
      <c r="N885" s="323"/>
      <c r="O885" s="321"/>
      <c r="P885" s="321"/>
      <c r="Q885" s="321"/>
      <c r="R885" s="321"/>
      <c r="S885" s="321"/>
      <c r="T885" s="321"/>
      <c r="U885" s="322"/>
      <c r="V885" s="321"/>
      <c r="W885" s="321"/>
      <c r="X885" s="321"/>
      <c r="Y885" s="321"/>
      <c r="Z885" s="321"/>
      <c r="AA885" s="321"/>
      <c r="AB885" s="324"/>
      <c r="AC885" s="324"/>
      <c r="AD885" s="321"/>
      <c r="AE885" s="325"/>
      <c r="AF885" s="323"/>
      <c r="AG885" s="321"/>
      <c r="AH885" s="321"/>
      <c r="AI885" s="321"/>
      <c r="AJ885" s="321"/>
      <c r="AK885" s="321"/>
      <c r="AL885" s="321"/>
      <c r="AM885" s="148"/>
    </row>
    <row r="886" spans="2:39" ht="15" customHeight="1" x14ac:dyDescent="0.25">
      <c r="B886" s="321"/>
      <c r="C886" s="322"/>
      <c r="D886" s="323"/>
      <c r="E886" s="321"/>
      <c r="F886" s="321"/>
      <c r="G886" s="321"/>
      <c r="H886" s="321"/>
      <c r="I886" s="321"/>
      <c r="J886" s="321"/>
      <c r="K886" s="321"/>
      <c r="L886" s="321"/>
      <c r="M886" s="321"/>
      <c r="N886" s="323"/>
      <c r="O886" s="321"/>
      <c r="P886" s="321"/>
      <c r="Q886" s="321"/>
      <c r="R886" s="321"/>
      <c r="S886" s="321"/>
      <c r="T886" s="321"/>
      <c r="U886" s="322"/>
      <c r="V886" s="321"/>
      <c r="W886" s="321"/>
      <c r="X886" s="321"/>
      <c r="Y886" s="321"/>
      <c r="Z886" s="321"/>
      <c r="AA886" s="321"/>
      <c r="AB886" s="324"/>
      <c r="AC886" s="324"/>
      <c r="AD886" s="321"/>
      <c r="AE886" s="325"/>
      <c r="AF886" s="323"/>
      <c r="AG886" s="321"/>
      <c r="AH886" s="321"/>
      <c r="AI886" s="321"/>
      <c r="AJ886" s="321"/>
      <c r="AK886" s="321"/>
      <c r="AL886" s="321"/>
      <c r="AM886" s="148"/>
    </row>
    <row r="887" spans="2:39" ht="15" customHeight="1" x14ac:dyDescent="0.25">
      <c r="B887" s="321"/>
      <c r="C887" s="322"/>
      <c r="D887" s="323"/>
      <c r="E887" s="321"/>
      <c r="F887" s="321"/>
      <c r="G887" s="321"/>
      <c r="H887" s="321"/>
      <c r="I887" s="321"/>
      <c r="J887" s="321"/>
      <c r="K887" s="321"/>
      <c r="L887" s="321"/>
      <c r="M887" s="321"/>
      <c r="N887" s="323"/>
      <c r="O887" s="321"/>
      <c r="P887" s="321"/>
      <c r="Q887" s="321"/>
      <c r="R887" s="321"/>
      <c r="S887" s="321"/>
      <c r="T887" s="321"/>
      <c r="U887" s="322"/>
      <c r="V887" s="321"/>
      <c r="W887" s="321"/>
      <c r="X887" s="321"/>
      <c r="Y887" s="321"/>
      <c r="Z887" s="321"/>
      <c r="AA887" s="321"/>
      <c r="AB887" s="324"/>
      <c r="AC887" s="324"/>
      <c r="AD887" s="321"/>
      <c r="AE887" s="325"/>
      <c r="AF887" s="323"/>
      <c r="AG887" s="321"/>
      <c r="AH887" s="321"/>
      <c r="AI887" s="321"/>
      <c r="AJ887" s="321"/>
      <c r="AK887" s="321"/>
      <c r="AL887" s="321"/>
      <c r="AM887" s="148"/>
    </row>
    <row r="888" spans="2:39" ht="15" customHeight="1" x14ac:dyDescent="0.25">
      <c r="B888" s="321"/>
      <c r="C888" s="322"/>
      <c r="D888" s="323"/>
      <c r="E888" s="321"/>
      <c r="F888" s="321"/>
      <c r="G888" s="321"/>
      <c r="H888" s="321"/>
      <c r="I888" s="321"/>
      <c r="J888" s="321"/>
      <c r="K888" s="321"/>
      <c r="L888" s="321"/>
      <c r="M888" s="321"/>
      <c r="N888" s="323"/>
      <c r="O888" s="321"/>
      <c r="P888" s="321"/>
      <c r="Q888" s="321"/>
      <c r="R888" s="321"/>
      <c r="S888" s="321"/>
      <c r="T888" s="321"/>
      <c r="U888" s="322"/>
      <c r="V888" s="321"/>
      <c r="W888" s="321"/>
      <c r="X888" s="321"/>
      <c r="Y888" s="321"/>
      <c r="Z888" s="321"/>
      <c r="AA888" s="321"/>
      <c r="AB888" s="324"/>
      <c r="AC888" s="324"/>
      <c r="AD888" s="321"/>
      <c r="AE888" s="325"/>
      <c r="AF888" s="323"/>
      <c r="AG888" s="321"/>
      <c r="AH888" s="321"/>
      <c r="AI888" s="321"/>
      <c r="AJ888" s="321"/>
      <c r="AK888" s="321"/>
      <c r="AL888" s="321"/>
      <c r="AM888" s="148"/>
    </row>
    <row r="889" spans="2:39" ht="15" customHeight="1" x14ac:dyDescent="0.25">
      <c r="B889" s="321"/>
      <c r="C889" s="322"/>
      <c r="D889" s="323"/>
      <c r="E889" s="321"/>
      <c r="F889" s="321"/>
      <c r="G889" s="321"/>
      <c r="H889" s="321"/>
      <c r="I889" s="321"/>
      <c r="J889" s="321"/>
      <c r="K889" s="321"/>
      <c r="L889" s="321"/>
      <c r="M889" s="321"/>
      <c r="N889" s="323"/>
      <c r="O889" s="321"/>
      <c r="P889" s="321"/>
      <c r="Q889" s="321"/>
      <c r="R889" s="321"/>
      <c r="S889" s="321"/>
      <c r="T889" s="321"/>
      <c r="U889" s="322"/>
      <c r="V889" s="321"/>
      <c r="W889" s="321"/>
      <c r="X889" s="321"/>
      <c r="Y889" s="321"/>
      <c r="Z889" s="321"/>
      <c r="AA889" s="321"/>
      <c r="AB889" s="324"/>
      <c r="AC889" s="324"/>
      <c r="AD889" s="321"/>
      <c r="AE889" s="325"/>
      <c r="AF889" s="323"/>
      <c r="AG889" s="321"/>
      <c r="AH889" s="321"/>
      <c r="AI889" s="321"/>
      <c r="AJ889" s="321"/>
      <c r="AK889" s="321"/>
      <c r="AL889" s="321"/>
      <c r="AM889" s="148"/>
    </row>
    <row r="890" spans="2:39" ht="15" customHeight="1" x14ac:dyDescent="0.25">
      <c r="B890" s="321"/>
      <c r="C890" s="322"/>
      <c r="D890" s="323"/>
      <c r="E890" s="321"/>
      <c r="F890" s="321"/>
      <c r="G890" s="321"/>
      <c r="H890" s="321"/>
      <c r="I890" s="321"/>
      <c r="J890" s="321"/>
      <c r="K890" s="321"/>
      <c r="L890" s="321"/>
      <c r="M890" s="321"/>
      <c r="N890" s="323"/>
      <c r="O890" s="321"/>
      <c r="P890" s="321"/>
      <c r="Q890" s="321"/>
      <c r="R890" s="321"/>
      <c r="S890" s="321"/>
      <c r="T890" s="321"/>
      <c r="U890" s="322"/>
      <c r="V890" s="321"/>
      <c r="W890" s="321"/>
      <c r="X890" s="321"/>
      <c r="Y890" s="321"/>
      <c r="Z890" s="321"/>
      <c r="AA890" s="321"/>
      <c r="AB890" s="324"/>
      <c r="AC890" s="324"/>
      <c r="AD890" s="321"/>
      <c r="AE890" s="325"/>
      <c r="AF890" s="323"/>
      <c r="AG890" s="321"/>
      <c r="AH890" s="321"/>
      <c r="AI890" s="321"/>
      <c r="AJ890" s="321"/>
      <c r="AK890" s="321"/>
      <c r="AL890" s="321"/>
      <c r="AM890" s="148"/>
    </row>
    <row r="891" spans="2:39" ht="15" customHeight="1" x14ac:dyDescent="0.25">
      <c r="B891" s="321"/>
      <c r="C891" s="322"/>
      <c r="D891" s="323"/>
      <c r="E891" s="321"/>
      <c r="F891" s="321"/>
      <c r="G891" s="321"/>
      <c r="H891" s="321"/>
      <c r="I891" s="321"/>
      <c r="J891" s="321"/>
      <c r="K891" s="321"/>
      <c r="L891" s="321"/>
      <c r="M891" s="321"/>
      <c r="N891" s="323"/>
      <c r="O891" s="321"/>
      <c r="P891" s="321"/>
      <c r="Q891" s="321"/>
      <c r="R891" s="321"/>
      <c r="S891" s="321"/>
      <c r="T891" s="321"/>
      <c r="U891" s="322"/>
      <c r="V891" s="321"/>
      <c r="W891" s="321"/>
      <c r="X891" s="321"/>
      <c r="Y891" s="321"/>
      <c r="Z891" s="321"/>
      <c r="AA891" s="321"/>
      <c r="AB891" s="324"/>
      <c r="AC891" s="324"/>
      <c r="AD891" s="321"/>
      <c r="AE891" s="325"/>
      <c r="AF891" s="323"/>
      <c r="AG891" s="321"/>
      <c r="AH891" s="321"/>
      <c r="AI891" s="321"/>
      <c r="AJ891" s="321"/>
      <c r="AK891" s="321"/>
      <c r="AL891" s="321"/>
      <c r="AM891" s="148"/>
    </row>
    <row r="892" spans="2:39" ht="15" customHeight="1" x14ac:dyDescent="0.25">
      <c r="B892" s="321"/>
      <c r="C892" s="322"/>
      <c r="D892" s="323"/>
      <c r="E892" s="321"/>
      <c r="F892" s="321"/>
      <c r="G892" s="321"/>
      <c r="H892" s="321"/>
      <c r="I892" s="321"/>
      <c r="J892" s="321"/>
      <c r="K892" s="321"/>
      <c r="L892" s="321"/>
      <c r="M892" s="321"/>
      <c r="N892" s="323"/>
      <c r="O892" s="321"/>
      <c r="P892" s="321"/>
      <c r="Q892" s="321"/>
      <c r="R892" s="321"/>
      <c r="S892" s="321"/>
      <c r="T892" s="321"/>
      <c r="U892" s="322"/>
      <c r="V892" s="321"/>
      <c r="W892" s="321"/>
      <c r="X892" s="321"/>
      <c r="Y892" s="321"/>
      <c r="Z892" s="321"/>
      <c r="AA892" s="321"/>
      <c r="AB892" s="324"/>
      <c r="AC892" s="324"/>
      <c r="AD892" s="321"/>
      <c r="AE892" s="325"/>
      <c r="AF892" s="323"/>
      <c r="AG892" s="321"/>
      <c r="AH892" s="321"/>
      <c r="AI892" s="321"/>
      <c r="AJ892" s="321"/>
      <c r="AK892" s="321"/>
      <c r="AL892" s="321"/>
      <c r="AM892" s="148"/>
    </row>
    <row r="893" spans="2:39" ht="15" customHeight="1" x14ac:dyDescent="0.25">
      <c r="B893" s="321"/>
      <c r="C893" s="322"/>
      <c r="D893" s="323"/>
      <c r="E893" s="321"/>
      <c r="F893" s="321"/>
      <c r="G893" s="321"/>
      <c r="H893" s="321"/>
      <c r="I893" s="321"/>
      <c r="J893" s="321"/>
      <c r="K893" s="321"/>
      <c r="L893" s="321"/>
      <c r="M893" s="321"/>
      <c r="N893" s="323"/>
      <c r="O893" s="321"/>
      <c r="P893" s="321"/>
      <c r="Q893" s="321"/>
      <c r="R893" s="321"/>
      <c r="S893" s="321"/>
      <c r="T893" s="321"/>
      <c r="U893" s="322"/>
      <c r="V893" s="321"/>
      <c r="W893" s="321"/>
      <c r="X893" s="321"/>
      <c r="Y893" s="321"/>
      <c r="Z893" s="321"/>
      <c r="AA893" s="321"/>
      <c r="AB893" s="324"/>
      <c r="AC893" s="324"/>
      <c r="AD893" s="321"/>
      <c r="AE893" s="325"/>
      <c r="AF893" s="323"/>
      <c r="AG893" s="321"/>
      <c r="AH893" s="321"/>
      <c r="AI893" s="321"/>
      <c r="AJ893" s="321"/>
      <c r="AK893" s="321"/>
      <c r="AL893" s="321"/>
      <c r="AM893" s="148"/>
    </row>
    <row r="894" spans="2:39" ht="15" customHeight="1" x14ac:dyDescent="0.25">
      <c r="B894" s="321"/>
      <c r="C894" s="322"/>
      <c r="D894" s="323"/>
      <c r="E894" s="321"/>
      <c r="F894" s="321"/>
      <c r="G894" s="321"/>
      <c r="H894" s="321"/>
      <c r="I894" s="321"/>
      <c r="J894" s="321"/>
      <c r="K894" s="321"/>
      <c r="L894" s="321"/>
      <c r="M894" s="321"/>
      <c r="N894" s="323"/>
      <c r="O894" s="321"/>
      <c r="P894" s="321"/>
      <c r="Q894" s="321"/>
      <c r="R894" s="321"/>
      <c r="S894" s="321"/>
      <c r="T894" s="321"/>
      <c r="U894" s="322"/>
      <c r="V894" s="321"/>
      <c r="W894" s="321"/>
      <c r="X894" s="321"/>
      <c r="Y894" s="321"/>
      <c r="Z894" s="321"/>
      <c r="AA894" s="321"/>
      <c r="AB894" s="324"/>
      <c r="AC894" s="324"/>
      <c r="AD894" s="321"/>
      <c r="AE894" s="325"/>
      <c r="AF894" s="323"/>
      <c r="AG894" s="321"/>
      <c r="AH894" s="321"/>
      <c r="AI894" s="321"/>
      <c r="AJ894" s="321"/>
      <c r="AK894" s="321"/>
      <c r="AL894" s="321"/>
      <c r="AM894" s="148"/>
    </row>
    <row r="895" spans="2:39" ht="15" customHeight="1" x14ac:dyDescent="0.25">
      <c r="B895" s="321"/>
      <c r="C895" s="322"/>
      <c r="D895" s="323"/>
      <c r="E895" s="321"/>
      <c r="F895" s="321"/>
      <c r="G895" s="321"/>
      <c r="H895" s="321"/>
      <c r="I895" s="321"/>
      <c r="J895" s="321"/>
      <c r="K895" s="321"/>
      <c r="L895" s="321"/>
      <c r="M895" s="321"/>
      <c r="N895" s="323"/>
      <c r="O895" s="321"/>
      <c r="P895" s="321"/>
      <c r="Q895" s="321"/>
      <c r="R895" s="321"/>
      <c r="S895" s="321"/>
      <c r="T895" s="321"/>
      <c r="U895" s="322"/>
      <c r="V895" s="321"/>
      <c r="W895" s="321"/>
      <c r="X895" s="321"/>
      <c r="Y895" s="321"/>
      <c r="Z895" s="321"/>
      <c r="AA895" s="321"/>
      <c r="AB895" s="324"/>
      <c r="AC895" s="324"/>
      <c r="AD895" s="321"/>
      <c r="AE895" s="325"/>
      <c r="AF895" s="323"/>
      <c r="AG895" s="321"/>
      <c r="AH895" s="321"/>
      <c r="AI895" s="321"/>
      <c r="AJ895" s="321"/>
      <c r="AK895" s="321"/>
      <c r="AL895" s="321"/>
      <c r="AM895" s="148"/>
    </row>
    <row r="896" spans="2:39" ht="15" customHeight="1" x14ac:dyDescent="0.25">
      <c r="B896" s="321"/>
      <c r="C896" s="322"/>
      <c r="D896" s="323"/>
      <c r="E896" s="321"/>
      <c r="F896" s="321"/>
      <c r="G896" s="321"/>
      <c r="H896" s="321"/>
      <c r="I896" s="321"/>
      <c r="J896" s="321"/>
      <c r="K896" s="321"/>
      <c r="L896" s="321"/>
      <c r="M896" s="321"/>
      <c r="N896" s="323"/>
      <c r="O896" s="321"/>
      <c r="P896" s="321"/>
      <c r="Q896" s="321"/>
      <c r="R896" s="321"/>
      <c r="S896" s="321"/>
      <c r="T896" s="321"/>
      <c r="U896" s="322"/>
      <c r="V896" s="321"/>
      <c r="W896" s="321"/>
      <c r="X896" s="321"/>
      <c r="Y896" s="321"/>
      <c r="Z896" s="321"/>
      <c r="AA896" s="321"/>
      <c r="AB896" s="324"/>
      <c r="AC896" s="324"/>
      <c r="AD896" s="321"/>
      <c r="AE896" s="325"/>
      <c r="AF896" s="323"/>
      <c r="AG896" s="321"/>
      <c r="AH896" s="321"/>
      <c r="AI896" s="321"/>
      <c r="AJ896" s="321"/>
      <c r="AK896" s="321"/>
      <c r="AL896" s="321"/>
      <c r="AM896" s="148"/>
    </row>
    <row r="897" spans="2:39" ht="15" customHeight="1" x14ac:dyDescent="0.25">
      <c r="B897" s="321"/>
      <c r="C897" s="322"/>
      <c r="D897" s="323"/>
      <c r="E897" s="321"/>
      <c r="F897" s="321"/>
      <c r="G897" s="321"/>
      <c r="H897" s="321"/>
      <c r="I897" s="321"/>
      <c r="J897" s="321"/>
      <c r="K897" s="321"/>
      <c r="L897" s="321"/>
      <c r="M897" s="321"/>
      <c r="N897" s="323"/>
      <c r="O897" s="321"/>
      <c r="P897" s="321"/>
      <c r="Q897" s="321"/>
      <c r="R897" s="321"/>
      <c r="S897" s="321"/>
      <c r="T897" s="321"/>
      <c r="U897" s="322"/>
      <c r="V897" s="321"/>
      <c r="W897" s="321"/>
      <c r="X897" s="321"/>
      <c r="Y897" s="321"/>
      <c r="Z897" s="321"/>
      <c r="AA897" s="321"/>
      <c r="AB897" s="324"/>
      <c r="AC897" s="324"/>
      <c r="AD897" s="321"/>
      <c r="AE897" s="325"/>
      <c r="AF897" s="323"/>
      <c r="AG897" s="321"/>
      <c r="AH897" s="321"/>
      <c r="AI897" s="321"/>
      <c r="AJ897" s="321"/>
      <c r="AK897" s="321"/>
      <c r="AL897" s="321"/>
      <c r="AM897" s="148"/>
    </row>
    <row r="898" spans="2:39" ht="15" customHeight="1" x14ac:dyDescent="0.25">
      <c r="B898" s="321"/>
      <c r="C898" s="322"/>
      <c r="D898" s="323"/>
      <c r="E898" s="321"/>
      <c r="F898" s="321"/>
      <c r="G898" s="321"/>
      <c r="H898" s="321"/>
      <c r="I898" s="321"/>
      <c r="J898" s="321"/>
      <c r="K898" s="321"/>
      <c r="L898" s="321"/>
      <c r="M898" s="321"/>
      <c r="N898" s="323"/>
      <c r="O898" s="321"/>
      <c r="P898" s="321"/>
      <c r="Q898" s="321"/>
      <c r="R898" s="321"/>
      <c r="S898" s="321"/>
      <c r="T898" s="321"/>
      <c r="U898" s="322"/>
      <c r="V898" s="321"/>
      <c r="W898" s="321"/>
      <c r="X898" s="321"/>
      <c r="Y898" s="321"/>
      <c r="Z898" s="321"/>
      <c r="AA898" s="321"/>
      <c r="AB898" s="324"/>
      <c r="AC898" s="324"/>
      <c r="AD898" s="321"/>
      <c r="AE898" s="325"/>
      <c r="AF898" s="323"/>
      <c r="AG898" s="321"/>
      <c r="AH898" s="321"/>
      <c r="AI898" s="321"/>
      <c r="AJ898" s="321"/>
      <c r="AK898" s="321"/>
      <c r="AL898" s="321"/>
      <c r="AM898" s="148"/>
    </row>
    <row r="899" spans="2:39" ht="15" customHeight="1" x14ac:dyDescent="0.25">
      <c r="B899" s="321"/>
      <c r="C899" s="322"/>
      <c r="D899" s="323"/>
      <c r="E899" s="321"/>
      <c r="F899" s="321"/>
      <c r="G899" s="321"/>
      <c r="H899" s="321"/>
      <c r="I899" s="321"/>
      <c r="J899" s="321"/>
      <c r="K899" s="321"/>
      <c r="L899" s="321"/>
      <c r="M899" s="321"/>
      <c r="N899" s="323"/>
      <c r="O899" s="321"/>
      <c r="P899" s="321"/>
      <c r="Q899" s="321"/>
      <c r="R899" s="321"/>
      <c r="S899" s="321"/>
      <c r="T899" s="321"/>
      <c r="U899" s="322"/>
      <c r="V899" s="321"/>
      <c r="W899" s="321"/>
      <c r="X899" s="321"/>
      <c r="Y899" s="321"/>
      <c r="Z899" s="321"/>
      <c r="AA899" s="321"/>
      <c r="AB899" s="324"/>
      <c r="AC899" s="324"/>
      <c r="AD899" s="321"/>
      <c r="AE899" s="325"/>
      <c r="AF899" s="323"/>
      <c r="AG899" s="321"/>
      <c r="AH899" s="321"/>
      <c r="AI899" s="321"/>
      <c r="AJ899" s="321"/>
      <c r="AK899" s="321"/>
      <c r="AL899" s="321"/>
      <c r="AM899" s="148"/>
    </row>
    <row r="900" spans="2:39" ht="15" customHeight="1" x14ac:dyDescent="0.25">
      <c r="B900" s="321"/>
      <c r="C900" s="322"/>
      <c r="D900" s="323"/>
      <c r="E900" s="321"/>
      <c r="F900" s="321"/>
      <c r="G900" s="321"/>
      <c r="H900" s="321"/>
      <c r="I900" s="321"/>
      <c r="J900" s="321"/>
      <c r="K900" s="321"/>
      <c r="L900" s="321"/>
      <c r="M900" s="321"/>
      <c r="N900" s="323"/>
      <c r="O900" s="321"/>
      <c r="P900" s="321"/>
      <c r="Q900" s="321"/>
      <c r="R900" s="321"/>
      <c r="S900" s="321"/>
      <c r="T900" s="321"/>
      <c r="U900" s="322"/>
      <c r="V900" s="321"/>
      <c r="W900" s="321"/>
      <c r="X900" s="321"/>
      <c r="Y900" s="321"/>
      <c r="Z900" s="321"/>
      <c r="AA900" s="321"/>
      <c r="AB900" s="324"/>
      <c r="AC900" s="324"/>
      <c r="AD900" s="321"/>
      <c r="AE900" s="325"/>
      <c r="AF900" s="323"/>
      <c r="AG900" s="321"/>
      <c r="AH900" s="321"/>
      <c r="AI900" s="321"/>
      <c r="AJ900" s="321"/>
      <c r="AK900" s="321"/>
      <c r="AL900" s="321"/>
      <c r="AM900" s="148"/>
    </row>
    <row r="901" spans="2:39" ht="15" customHeight="1" x14ac:dyDescent="0.25">
      <c r="B901" s="321"/>
      <c r="C901" s="322"/>
      <c r="D901" s="323"/>
      <c r="E901" s="321"/>
      <c r="F901" s="321"/>
      <c r="G901" s="321"/>
      <c r="H901" s="321"/>
      <c r="I901" s="321"/>
      <c r="J901" s="321"/>
      <c r="K901" s="321"/>
      <c r="L901" s="321"/>
      <c r="M901" s="321"/>
      <c r="N901" s="323"/>
      <c r="O901" s="321"/>
      <c r="P901" s="321"/>
      <c r="Q901" s="321"/>
      <c r="R901" s="321"/>
      <c r="S901" s="321"/>
      <c r="T901" s="321"/>
      <c r="U901" s="322"/>
      <c r="V901" s="321"/>
      <c r="W901" s="321"/>
      <c r="X901" s="321"/>
      <c r="Y901" s="321"/>
      <c r="Z901" s="321"/>
      <c r="AA901" s="321"/>
      <c r="AB901" s="324"/>
      <c r="AC901" s="324"/>
      <c r="AD901" s="321"/>
      <c r="AE901" s="325"/>
      <c r="AF901" s="323"/>
      <c r="AG901" s="321"/>
      <c r="AH901" s="321"/>
      <c r="AI901" s="321"/>
      <c r="AJ901" s="321"/>
      <c r="AK901" s="321"/>
      <c r="AL901" s="321"/>
      <c r="AM901" s="148"/>
    </row>
    <row r="902" spans="2:39" ht="15" customHeight="1" x14ac:dyDescent="0.25">
      <c r="B902" s="321"/>
      <c r="C902" s="322"/>
      <c r="D902" s="323"/>
      <c r="E902" s="321"/>
      <c r="F902" s="321"/>
      <c r="G902" s="321"/>
      <c r="H902" s="321"/>
      <c r="I902" s="321"/>
      <c r="J902" s="321"/>
      <c r="K902" s="321"/>
      <c r="L902" s="321"/>
      <c r="M902" s="321"/>
      <c r="N902" s="323"/>
      <c r="O902" s="321"/>
      <c r="P902" s="321"/>
      <c r="Q902" s="321"/>
      <c r="R902" s="321"/>
      <c r="S902" s="321"/>
      <c r="T902" s="321"/>
      <c r="U902" s="322"/>
      <c r="V902" s="321"/>
      <c r="W902" s="321"/>
      <c r="X902" s="321"/>
      <c r="Y902" s="321"/>
      <c r="Z902" s="321"/>
      <c r="AA902" s="321"/>
      <c r="AB902" s="324"/>
      <c r="AC902" s="324"/>
      <c r="AD902" s="321"/>
      <c r="AE902" s="325"/>
      <c r="AF902" s="323"/>
      <c r="AG902" s="321"/>
      <c r="AH902" s="321"/>
      <c r="AI902" s="321"/>
      <c r="AJ902" s="321"/>
      <c r="AK902" s="321"/>
      <c r="AL902" s="321"/>
      <c r="AM902" s="148"/>
    </row>
    <row r="903" spans="2:39" ht="15" customHeight="1" x14ac:dyDescent="0.25">
      <c r="B903" s="321"/>
      <c r="C903" s="322"/>
      <c r="D903" s="323"/>
      <c r="E903" s="321"/>
      <c r="F903" s="321"/>
      <c r="G903" s="321"/>
      <c r="H903" s="321"/>
      <c r="I903" s="321"/>
      <c r="J903" s="321"/>
      <c r="K903" s="321"/>
      <c r="L903" s="321"/>
      <c r="M903" s="321"/>
      <c r="N903" s="323"/>
      <c r="O903" s="321"/>
      <c r="P903" s="321"/>
      <c r="Q903" s="321"/>
      <c r="R903" s="321"/>
      <c r="S903" s="321"/>
      <c r="T903" s="321"/>
      <c r="U903" s="322"/>
      <c r="V903" s="321"/>
      <c r="W903" s="321"/>
      <c r="X903" s="321"/>
      <c r="Y903" s="321"/>
      <c r="Z903" s="321"/>
      <c r="AA903" s="321"/>
      <c r="AB903" s="324"/>
      <c r="AC903" s="324"/>
      <c r="AD903" s="321"/>
      <c r="AE903" s="325"/>
      <c r="AF903" s="323"/>
      <c r="AG903" s="321"/>
      <c r="AH903" s="321"/>
      <c r="AI903" s="321"/>
      <c r="AJ903" s="321"/>
      <c r="AK903" s="321"/>
      <c r="AL903" s="321"/>
      <c r="AM903" s="148"/>
    </row>
    <row r="904" spans="2:39" ht="15" customHeight="1" x14ac:dyDescent="0.25">
      <c r="B904" s="321"/>
      <c r="C904" s="322"/>
      <c r="D904" s="323"/>
      <c r="E904" s="321"/>
      <c r="F904" s="321"/>
      <c r="G904" s="321"/>
      <c r="H904" s="321"/>
      <c r="I904" s="321"/>
      <c r="J904" s="321"/>
      <c r="K904" s="321"/>
      <c r="L904" s="321"/>
      <c r="M904" s="321"/>
      <c r="N904" s="323"/>
      <c r="O904" s="321"/>
      <c r="P904" s="321"/>
      <c r="Q904" s="321"/>
      <c r="R904" s="321"/>
      <c r="S904" s="321"/>
      <c r="T904" s="321"/>
      <c r="U904" s="322"/>
      <c r="V904" s="321"/>
      <c r="W904" s="321"/>
      <c r="X904" s="321"/>
      <c r="Y904" s="321"/>
      <c r="Z904" s="321"/>
      <c r="AA904" s="321"/>
      <c r="AB904" s="324"/>
      <c r="AC904" s="324"/>
      <c r="AD904" s="321"/>
      <c r="AE904" s="325"/>
      <c r="AF904" s="323"/>
      <c r="AG904" s="321"/>
      <c r="AH904" s="321"/>
      <c r="AI904" s="321"/>
      <c r="AJ904" s="321"/>
      <c r="AK904" s="321"/>
      <c r="AL904" s="321"/>
      <c r="AM904" s="148"/>
    </row>
    <row r="905" spans="2:39" ht="15" customHeight="1" x14ac:dyDescent="0.25">
      <c r="B905" s="321"/>
      <c r="C905" s="322"/>
      <c r="D905" s="323"/>
      <c r="E905" s="321"/>
      <c r="F905" s="321"/>
      <c r="G905" s="321"/>
      <c r="H905" s="321"/>
      <c r="I905" s="321"/>
      <c r="J905" s="321"/>
      <c r="K905" s="321"/>
      <c r="L905" s="321"/>
      <c r="M905" s="321"/>
      <c r="N905" s="323"/>
      <c r="O905" s="321"/>
      <c r="P905" s="321"/>
      <c r="Q905" s="321"/>
      <c r="R905" s="321"/>
      <c r="S905" s="321"/>
      <c r="T905" s="321"/>
      <c r="U905" s="322"/>
      <c r="V905" s="321"/>
      <c r="W905" s="321"/>
      <c r="X905" s="321"/>
      <c r="Y905" s="321"/>
      <c r="Z905" s="321"/>
      <c r="AA905" s="321"/>
      <c r="AB905" s="324"/>
      <c r="AC905" s="324"/>
      <c r="AD905" s="321"/>
      <c r="AE905" s="325"/>
      <c r="AF905" s="323"/>
      <c r="AG905" s="321"/>
      <c r="AH905" s="321"/>
      <c r="AI905" s="321"/>
      <c r="AJ905" s="321"/>
      <c r="AK905" s="321"/>
      <c r="AL905" s="321"/>
      <c r="AM905" s="148"/>
    </row>
    <row r="906" spans="2:39" ht="15" customHeight="1" x14ac:dyDescent="0.25">
      <c r="B906" s="321"/>
      <c r="C906" s="322"/>
      <c r="D906" s="323"/>
      <c r="E906" s="321"/>
      <c r="F906" s="321"/>
      <c r="G906" s="321"/>
      <c r="H906" s="321"/>
      <c r="I906" s="321"/>
      <c r="J906" s="321"/>
      <c r="K906" s="321"/>
      <c r="L906" s="321"/>
      <c r="M906" s="321"/>
      <c r="N906" s="323"/>
      <c r="O906" s="321"/>
      <c r="P906" s="321"/>
      <c r="Q906" s="321"/>
      <c r="R906" s="321"/>
      <c r="S906" s="321"/>
      <c r="T906" s="321"/>
      <c r="U906" s="322"/>
      <c r="V906" s="321"/>
      <c r="W906" s="321"/>
      <c r="X906" s="321"/>
      <c r="Y906" s="321"/>
      <c r="Z906" s="321"/>
      <c r="AA906" s="321"/>
      <c r="AB906" s="324"/>
      <c r="AC906" s="324"/>
      <c r="AD906" s="321"/>
      <c r="AE906" s="325"/>
      <c r="AF906" s="323"/>
      <c r="AG906" s="321"/>
      <c r="AH906" s="321"/>
      <c r="AI906" s="321"/>
      <c r="AJ906" s="321"/>
      <c r="AK906" s="321"/>
      <c r="AL906" s="321"/>
      <c r="AM906" s="148"/>
    </row>
    <row r="907" spans="2:39" ht="15" customHeight="1" x14ac:dyDescent="0.25">
      <c r="B907" s="321"/>
      <c r="C907" s="322"/>
      <c r="D907" s="323"/>
      <c r="E907" s="321"/>
      <c r="F907" s="321"/>
      <c r="G907" s="321"/>
      <c r="H907" s="321"/>
      <c r="I907" s="321"/>
      <c r="J907" s="321"/>
      <c r="K907" s="321"/>
      <c r="L907" s="321"/>
      <c r="M907" s="321"/>
      <c r="N907" s="323"/>
      <c r="O907" s="321"/>
      <c r="P907" s="321"/>
      <c r="Q907" s="321"/>
      <c r="R907" s="321"/>
      <c r="S907" s="321"/>
      <c r="T907" s="321"/>
      <c r="U907" s="322"/>
      <c r="V907" s="321"/>
      <c r="W907" s="321"/>
      <c r="X907" s="321"/>
      <c r="Y907" s="321"/>
      <c r="Z907" s="321"/>
      <c r="AA907" s="321"/>
      <c r="AB907" s="324"/>
      <c r="AC907" s="324"/>
      <c r="AD907" s="321"/>
      <c r="AE907" s="325"/>
      <c r="AF907" s="323"/>
      <c r="AG907" s="321"/>
      <c r="AH907" s="321"/>
      <c r="AI907" s="321"/>
      <c r="AJ907" s="321"/>
      <c r="AK907" s="321"/>
      <c r="AL907" s="321"/>
      <c r="AM907" s="148"/>
    </row>
    <row r="908" spans="2:39" ht="15" customHeight="1" x14ac:dyDescent="0.25">
      <c r="B908" s="321"/>
      <c r="C908" s="322"/>
      <c r="D908" s="323"/>
      <c r="E908" s="321"/>
      <c r="F908" s="321"/>
      <c r="G908" s="321"/>
      <c r="H908" s="321"/>
      <c r="I908" s="321"/>
      <c r="J908" s="321"/>
      <c r="K908" s="321"/>
      <c r="L908" s="321"/>
      <c r="M908" s="321"/>
      <c r="N908" s="323"/>
      <c r="O908" s="321"/>
      <c r="P908" s="321"/>
      <c r="Q908" s="321"/>
      <c r="R908" s="321"/>
      <c r="S908" s="321"/>
      <c r="T908" s="321"/>
      <c r="U908" s="322"/>
      <c r="V908" s="321"/>
      <c r="W908" s="321"/>
      <c r="X908" s="321"/>
      <c r="Y908" s="321"/>
      <c r="Z908" s="321"/>
      <c r="AA908" s="321"/>
      <c r="AB908" s="324"/>
      <c r="AC908" s="324"/>
      <c r="AD908" s="321"/>
      <c r="AE908" s="325"/>
      <c r="AF908" s="323"/>
      <c r="AG908" s="321"/>
      <c r="AH908" s="321"/>
      <c r="AI908" s="321"/>
      <c r="AJ908" s="321"/>
      <c r="AK908" s="321"/>
      <c r="AL908" s="321"/>
      <c r="AM908" s="148"/>
    </row>
    <row r="909" spans="2:39" ht="15" customHeight="1" x14ac:dyDescent="0.25">
      <c r="B909" s="321"/>
      <c r="C909" s="322"/>
      <c r="D909" s="323"/>
      <c r="E909" s="321"/>
      <c r="F909" s="321"/>
      <c r="G909" s="321"/>
      <c r="H909" s="321"/>
      <c r="I909" s="321"/>
      <c r="J909" s="321"/>
      <c r="K909" s="321"/>
      <c r="L909" s="321"/>
      <c r="M909" s="321"/>
      <c r="N909" s="323"/>
      <c r="O909" s="321"/>
      <c r="P909" s="321"/>
      <c r="Q909" s="321"/>
      <c r="R909" s="321"/>
      <c r="S909" s="321"/>
      <c r="T909" s="321"/>
      <c r="U909" s="322"/>
      <c r="V909" s="321"/>
      <c r="W909" s="321"/>
      <c r="X909" s="321"/>
      <c r="Y909" s="321"/>
      <c r="Z909" s="321"/>
      <c r="AA909" s="321"/>
      <c r="AB909" s="324"/>
      <c r="AC909" s="324"/>
      <c r="AD909" s="321"/>
      <c r="AE909" s="325"/>
      <c r="AF909" s="323"/>
      <c r="AG909" s="321"/>
      <c r="AH909" s="321"/>
      <c r="AI909" s="321"/>
      <c r="AJ909" s="321"/>
      <c r="AK909" s="321"/>
      <c r="AL909" s="321"/>
      <c r="AM909" s="148"/>
    </row>
    <row r="910" spans="2:39" ht="15" customHeight="1" x14ac:dyDescent="0.25">
      <c r="B910" s="321"/>
      <c r="C910" s="322"/>
      <c r="D910" s="323"/>
      <c r="E910" s="321"/>
      <c r="F910" s="321"/>
      <c r="G910" s="321"/>
      <c r="H910" s="321"/>
      <c r="I910" s="321"/>
      <c r="J910" s="321"/>
      <c r="K910" s="321"/>
      <c r="L910" s="321"/>
      <c r="M910" s="321"/>
      <c r="N910" s="323"/>
      <c r="O910" s="321"/>
      <c r="P910" s="321"/>
      <c r="Q910" s="321"/>
      <c r="R910" s="321"/>
      <c r="S910" s="321"/>
      <c r="T910" s="321"/>
      <c r="U910" s="322"/>
      <c r="V910" s="321"/>
      <c r="W910" s="321"/>
      <c r="X910" s="321"/>
      <c r="Y910" s="321"/>
      <c r="Z910" s="321"/>
      <c r="AA910" s="321"/>
      <c r="AB910" s="324"/>
      <c r="AC910" s="324"/>
      <c r="AD910" s="321"/>
      <c r="AE910" s="325"/>
      <c r="AF910" s="323"/>
      <c r="AG910" s="321"/>
      <c r="AH910" s="321"/>
      <c r="AI910" s="321"/>
      <c r="AJ910" s="321"/>
      <c r="AK910" s="321"/>
      <c r="AL910" s="321"/>
      <c r="AM910" s="148"/>
    </row>
    <row r="911" spans="2:39" ht="15" customHeight="1" x14ac:dyDescent="0.25">
      <c r="B911" s="321"/>
      <c r="C911" s="322"/>
      <c r="D911" s="323"/>
      <c r="E911" s="321"/>
      <c r="F911" s="321"/>
      <c r="G911" s="321"/>
      <c r="H911" s="321"/>
      <c r="I911" s="321"/>
      <c r="J911" s="321"/>
      <c r="K911" s="321"/>
      <c r="L911" s="321"/>
      <c r="M911" s="321"/>
      <c r="N911" s="323"/>
      <c r="O911" s="321"/>
      <c r="P911" s="321"/>
      <c r="Q911" s="321"/>
      <c r="R911" s="321"/>
      <c r="S911" s="321"/>
      <c r="T911" s="321"/>
      <c r="U911" s="322"/>
      <c r="V911" s="321"/>
      <c r="W911" s="321"/>
      <c r="X911" s="321"/>
      <c r="Y911" s="321"/>
      <c r="Z911" s="321"/>
      <c r="AA911" s="321"/>
      <c r="AB911" s="324"/>
      <c r="AC911" s="324"/>
      <c r="AD911" s="321"/>
      <c r="AE911" s="325"/>
      <c r="AF911" s="323"/>
      <c r="AG911" s="321"/>
      <c r="AH911" s="321"/>
      <c r="AI911" s="321"/>
      <c r="AJ911" s="321"/>
      <c r="AK911" s="321"/>
      <c r="AL911" s="321"/>
      <c r="AM911" s="148"/>
    </row>
    <row r="912" spans="2:39" ht="15" customHeight="1" x14ac:dyDescent="0.25">
      <c r="B912" s="321"/>
      <c r="C912" s="322"/>
      <c r="D912" s="323"/>
      <c r="E912" s="321"/>
      <c r="F912" s="321"/>
      <c r="G912" s="321"/>
      <c r="H912" s="321"/>
      <c r="I912" s="321"/>
      <c r="J912" s="321"/>
      <c r="K912" s="321"/>
      <c r="L912" s="321"/>
      <c r="M912" s="321"/>
      <c r="N912" s="323"/>
      <c r="O912" s="321"/>
      <c r="P912" s="321"/>
      <c r="Q912" s="321"/>
      <c r="R912" s="321"/>
      <c r="S912" s="321"/>
      <c r="T912" s="321"/>
      <c r="U912" s="322"/>
      <c r="V912" s="321"/>
      <c r="W912" s="321"/>
      <c r="X912" s="321"/>
      <c r="Y912" s="321"/>
      <c r="Z912" s="321"/>
      <c r="AA912" s="321"/>
      <c r="AB912" s="324"/>
      <c r="AC912" s="324"/>
      <c r="AD912" s="321"/>
      <c r="AE912" s="325"/>
      <c r="AF912" s="323"/>
      <c r="AG912" s="321"/>
      <c r="AH912" s="321"/>
      <c r="AI912" s="321"/>
      <c r="AJ912" s="321"/>
      <c r="AK912" s="321"/>
      <c r="AL912" s="321"/>
      <c r="AM912" s="148"/>
    </row>
    <row r="913" spans="2:39" ht="15" customHeight="1" x14ac:dyDescent="0.25">
      <c r="B913" s="321"/>
      <c r="C913" s="322"/>
      <c r="D913" s="323"/>
      <c r="E913" s="321"/>
      <c r="F913" s="321"/>
      <c r="G913" s="321"/>
      <c r="H913" s="321"/>
      <c r="I913" s="321"/>
      <c r="J913" s="321"/>
      <c r="K913" s="321"/>
      <c r="L913" s="321"/>
      <c r="M913" s="321"/>
      <c r="N913" s="323"/>
      <c r="O913" s="321"/>
      <c r="P913" s="321"/>
      <c r="Q913" s="321"/>
      <c r="R913" s="321"/>
      <c r="S913" s="321"/>
      <c r="T913" s="321"/>
      <c r="U913" s="322"/>
      <c r="V913" s="321"/>
      <c r="W913" s="321"/>
      <c r="X913" s="321"/>
      <c r="Y913" s="321"/>
      <c r="Z913" s="321"/>
      <c r="AA913" s="321"/>
      <c r="AB913" s="324"/>
      <c r="AC913" s="324"/>
      <c r="AD913" s="321"/>
      <c r="AE913" s="325"/>
      <c r="AF913" s="323"/>
      <c r="AG913" s="321"/>
      <c r="AH913" s="321"/>
      <c r="AI913" s="321"/>
      <c r="AJ913" s="321"/>
      <c r="AK913" s="321"/>
      <c r="AL913" s="321"/>
      <c r="AM913" s="148"/>
    </row>
    <row r="914" spans="2:39" ht="15" customHeight="1" x14ac:dyDescent="0.25">
      <c r="B914" s="321"/>
      <c r="C914" s="322"/>
      <c r="D914" s="323"/>
      <c r="E914" s="321"/>
      <c r="F914" s="321"/>
      <c r="G914" s="321"/>
      <c r="H914" s="321"/>
      <c r="I914" s="321"/>
      <c r="J914" s="321"/>
      <c r="K914" s="321"/>
      <c r="L914" s="321"/>
      <c r="M914" s="321"/>
      <c r="N914" s="323"/>
      <c r="O914" s="321"/>
      <c r="P914" s="321"/>
      <c r="Q914" s="321"/>
      <c r="R914" s="321"/>
      <c r="S914" s="321"/>
      <c r="T914" s="321"/>
      <c r="U914" s="322"/>
      <c r="V914" s="321"/>
      <c r="W914" s="321"/>
      <c r="X914" s="321"/>
      <c r="Y914" s="321"/>
      <c r="Z914" s="321"/>
      <c r="AA914" s="321"/>
      <c r="AB914" s="324"/>
      <c r="AC914" s="324"/>
      <c r="AD914" s="321"/>
      <c r="AE914" s="325"/>
      <c r="AF914" s="323"/>
      <c r="AG914" s="321"/>
      <c r="AH914" s="321"/>
      <c r="AI914" s="321"/>
      <c r="AJ914" s="321"/>
      <c r="AK914" s="321"/>
      <c r="AL914" s="321"/>
      <c r="AM914" s="148"/>
    </row>
    <row r="915" spans="2:39" ht="15" customHeight="1" x14ac:dyDescent="0.25">
      <c r="B915" s="321"/>
      <c r="C915" s="322"/>
      <c r="D915" s="323"/>
      <c r="E915" s="321"/>
      <c r="F915" s="321"/>
      <c r="G915" s="321"/>
      <c r="H915" s="321"/>
      <c r="I915" s="321"/>
      <c r="J915" s="321"/>
      <c r="K915" s="321"/>
      <c r="L915" s="321"/>
      <c r="M915" s="321"/>
      <c r="N915" s="323"/>
      <c r="O915" s="321"/>
      <c r="P915" s="321"/>
      <c r="Q915" s="321"/>
      <c r="R915" s="321"/>
      <c r="S915" s="321"/>
      <c r="T915" s="321"/>
      <c r="U915" s="322"/>
      <c r="V915" s="321"/>
      <c r="W915" s="321"/>
      <c r="X915" s="321"/>
      <c r="Y915" s="321"/>
      <c r="Z915" s="321"/>
      <c r="AA915" s="321"/>
      <c r="AB915" s="324"/>
      <c r="AC915" s="324"/>
      <c r="AD915" s="321"/>
      <c r="AE915" s="325"/>
      <c r="AF915" s="323"/>
      <c r="AG915" s="321"/>
      <c r="AH915" s="321"/>
      <c r="AI915" s="321"/>
      <c r="AJ915" s="321"/>
      <c r="AK915" s="321"/>
      <c r="AL915" s="321"/>
      <c r="AM915" s="148"/>
    </row>
    <row r="916" spans="2:39" ht="15" customHeight="1" x14ac:dyDescent="0.25">
      <c r="B916" s="321"/>
      <c r="C916" s="322"/>
      <c r="D916" s="323"/>
      <c r="E916" s="321"/>
      <c r="F916" s="321"/>
      <c r="G916" s="321"/>
      <c r="H916" s="321"/>
      <c r="I916" s="321"/>
      <c r="J916" s="321"/>
      <c r="K916" s="321"/>
      <c r="L916" s="321"/>
      <c r="M916" s="321"/>
      <c r="N916" s="323"/>
      <c r="O916" s="321"/>
      <c r="P916" s="321"/>
      <c r="Q916" s="321"/>
      <c r="R916" s="321"/>
      <c r="S916" s="321"/>
      <c r="T916" s="321"/>
      <c r="U916" s="322"/>
      <c r="V916" s="321"/>
      <c r="W916" s="321"/>
      <c r="X916" s="321"/>
      <c r="Y916" s="321"/>
      <c r="Z916" s="321"/>
      <c r="AA916" s="321"/>
      <c r="AB916" s="324"/>
      <c r="AC916" s="324"/>
      <c r="AD916" s="321"/>
      <c r="AE916" s="325"/>
      <c r="AF916" s="323"/>
      <c r="AG916" s="321"/>
      <c r="AH916" s="321"/>
      <c r="AI916" s="321"/>
      <c r="AJ916" s="321"/>
      <c r="AK916" s="321"/>
      <c r="AL916" s="321"/>
      <c r="AM916" s="148"/>
    </row>
    <row r="917" spans="2:39" ht="15" customHeight="1" x14ac:dyDescent="0.25">
      <c r="B917" s="321"/>
      <c r="C917" s="322"/>
      <c r="D917" s="323"/>
      <c r="E917" s="321"/>
      <c r="F917" s="321"/>
      <c r="G917" s="321"/>
      <c r="H917" s="321"/>
      <c r="I917" s="321"/>
      <c r="J917" s="321"/>
      <c r="K917" s="321"/>
      <c r="L917" s="321"/>
      <c r="M917" s="321"/>
      <c r="N917" s="323"/>
      <c r="O917" s="321"/>
      <c r="P917" s="321"/>
      <c r="Q917" s="321"/>
      <c r="R917" s="321"/>
      <c r="S917" s="321"/>
      <c r="T917" s="321"/>
      <c r="U917" s="322"/>
      <c r="V917" s="321"/>
      <c r="W917" s="321"/>
      <c r="X917" s="321"/>
      <c r="Y917" s="321"/>
      <c r="Z917" s="321"/>
      <c r="AA917" s="321"/>
      <c r="AB917" s="324"/>
      <c r="AC917" s="324"/>
      <c r="AD917" s="321"/>
      <c r="AE917" s="325"/>
      <c r="AF917" s="323"/>
      <c r="AG917" s="321"/>
      <c r="AH917" s="321"/>
      <c r="AI917" s="321"/>
      <c r="AJ917" s="321"/>
      <c r="AK917" s="321"/>
      <c r="AL917" s="321"/>
      <c r="AM917" s="148"/>
    </row>
    <row r="918" spans="2:39" ht="15" customHeight="1" x14ac:dyDescent="0.25">
      <c r="B918" s="321"/>
      <c r="C918" s="322"/>
      <c r="D918" s="323"/>
      <c r="E918" s="321"/>
      <c r="F918" s="321"/>
      <c r="G918" s="321"/>
      <c r="H918" s="321"/>
      <c r="I918" s="321"/>
      <c r="J918" s="321"/>
      <c r="K918" s="321"/>
      <c r="L918" s="321"/>
      <c r="M918" s="321"/>
      <c r="N918" s="323"/>
      <c r="O918" s="321"/>
      <c r="P918" s="321"/>
      <c r="Q918" s="321"/>
      <c r="R918" s="321"/>
      <c r="S918" s="321"/>
      <c r="T918" s="321"/>
      <c r="U918" s="322"/>
      <c r="V918" s="321"/>
      <c r="W918" s="321"/>
      <c r="X918" s="321"/>
      <c r="Y918" s="321"/>
      <c r="Z918" s="321"/>
      <c r="AA918" s="321"/>
      <c r="AB918" s="324"/>
      <c r="AC918" s="324"/>
      <c r="AD918" s="321"/>
      <c r="AE918" s="325"/>
      <c r="AF918" s="323"/>
      <c r="AG918" s="321"/>
      <c r="AH918" s="321"/>
      <c r="AI918" s="321"/>
      <c r="AJ918" s="321"/>
      <c r="AK918" s="321"/>
      <c r="AL918" s="321"/>
      <c r="AM918" s="148"/>
    </row>
    <row r="919" spans="2:39" ht="15" customHeight="1" x14ac:dyDescent="0.25">
      <c r="B919" s="321"/>
      <c r="C919" s="322"/>
      <c r="D919" s="323"/>
      <c r="E919" s="321"/>
      <c r="F919" s="321"/>
      <c r="G919" s="321"/>
      <c r="H919" s="321"/>
      <c r="I919" s="321"/>
      <c r="J919" s="321"/>
      <c r="K919" s="321"/>
      <c r="L919" s="321"/>
      <c r="M919" s="321"/>
      <c r="N919" s="323"/>
      <c r="O919" s="321"/>
      <c r="P919" s="321"/>
      <c r="Q919" s="321"/>
      <c r="R919" s="321"/>
      <c r="S919" s="321"/>
      <c r="T919" s="321"/>
      <c r="U919" s="322"/>
      <c r="V919" s="321"/>
      <c r="W919" s="321"/>
      <c r="X919" s="321"/>
      <c r="Y919" s="321"/>
      <c r="Z919" s="321"/>
      <c r="AA919" s="321"/>
      <c r="AB919" s="324"/>
      <c r="AC919" s="324"/>
      <c r="AD919" s="321"/>
      <c r="AE919" s="325"/>
      <c r="AF919" s="323"/>
      <c r="AG919" s="321"/>
      <c r="AH919" s="321"/>
      <c r="AI919" s="321"/>
      <c r="AJ919" s="321"/>
      <c r="AK919" s="321"/>
      <c r="AL919" s="321"/>
      <c r="AM919" s="148"/>
    </row>
    <row r="920" spans="2:39" ht="15" customHeight="1" x14ac:dyDescent="0.25">
      <c r="B920" s="321"/>
      <c r="C920" s="322"/>
      <c r="D920" s="323"/>
      <c r="E920" s="321"/>
      <c r="F920" s="321"/>
      <c r="G920" s="321"/>
      <c r="H920" s="321"/>
      <c r="I920" s="321"/>
      <c r="J920" s="321"/>
      <c r="K920" s="321"/>
      <c r="L920" s="321"/>
      <c r="M920" s="321"/>
      <c r="N920" s="323"/>
      <c r="O920" s="321"/>
      <c r="P920" s="321"/>
      <c r="Q920" s="321"/>
      <c r="R920" s="321"/>
      <c r="S920" s="321"/>
      <c r="T920" s="321"/>
      <c r="U920" s="322"/>
      <c r="V920" s="321"/>
      <c r="W920" s="321"/>
      <c r="X920" s="321"/>
      <c r="Y920" s="321"/>
      <c r="Z920" s="321"/>
      <c r="AA920" s="321"/>
      <c r="AB920" s="324"/>
      <c r="AC920" s="324"/>
      <c r="AD920" s="321"/>
      <c r="AE920" s="325"/>
      <c r="AF920" s="323"/>
      <c r="AG920" s="321"/>
      <c r="AH920" s="321"/>
      <c r="AI920" s="321"/>
      <c r="AJ920" s="321"/>
      <c r="AK920" s="321"/>
      <c r="AL920" s="321"/>
      <c r="AM920" s="148"/>
    </row>
    <row r="921" spans="2:39" ht="15" customHeight="1" x14ac:dyDescent="0.25">
      <c r="B921" s="321"/>
      <c r="C921" s="322"/>
      <c r="D921" s="323"/>
      <c r="E921" s="321"/>
      <c r="F921" s="321"/>
      <c r="G921" s="321"/>
      <c r="H921" s="321"/>
      <c r="I921" s="321"/>
      <c r="J921" s="321"/>
      <c r="K921" s="321"/>
      <c r="L921" s="321"/>
      <c r="M921" s="321"/>
      <c r="N921" s="323"/>
      <c r="O921" s="321"/>
      <c r="P921" s="321"/>
      <c r="Q921" s="321"/>
      <c r="R921" s="321"/>
      <c r="S921" s="321"/>
      <c r="T921" s="321"/>
      <c r="U921" s="322"/>
      <c r="V921" s="321"/>
      <c r="W921" s="321"/>
      <c r="X921" s="321"/>
      <c r="Y921" s="321"/>
      <c r="Z921" s="321"/>
      <c r="AA921" s="321"/>
      <c r="AB921" s="324"/>
      <c r="AC921" s="324"/>
      <c r="AD921" s="321"/>
      <c r="AE921" s="325"/>
      <c r="AF921" s="323"/>
      <c r="AG921" s="321"/>
      <c r="AH921" s="321"/>
      <c r="AI921" s="321"/>
      <c r="AJ921" s="321"/>
      <c r="AK921" s="321"/>
      <c r="AL921" s="321"/>
      <c r="AM921" s="148"/>
    </row>
    <row r="922" spans="2:39" ht="15" customHeight="1" x14ac:dyDescent="0.25">
      <c r="B922" s="321"/>
      <c r="C922" s="322"/>
      <c r="D922" s="323"/>
      <c r="E922" s="321"/>
      <c r="F922" s="321"/>
      <c r="G922" s="321"/>
      <c r="H922" s="321"/>
      <c r="I922" s="321"/>
      <c r="J922" s="321"/>
      <c r="K922" s="321"/>
      <c r="L922" s="321"/>
      <c r="M922" s="321"/>
      <c r="N922" s="323"/>
      <c r="O922" s="321"/>
      <c r="P922" s="321"/>
      <c r="Q922" s="321"/>
      <c r="R922" s="321"/>
      <c r="S922" s="321"/>
      <c r="T922" s="321"/>
      <c r="U922" s="322"/>
      <c r="V922" s="321"/>
      <c r="W922" s="321"/>
      <c r="X922" s="321"/>
      <c r="Y922" s="321"/>
      <c r="Z922" s="321"/>
      <c r="AA922" s="321"/>
      <c r="AB922" s="324"/>
      <c r="AC922" s="324"/>
      <c r="AD922" s="321"/>
      <c r="AE922" s="325"/>
      <c r="AF922" s="323"/>
      <c r="AG922" s="321"/>
      <c r="AH922" s="321"/>
      <c r="AI922" s="321"/>
      <c r="AJ922" s="321"/>
      <c r="AK922" s="321"/>
      <c r="AL922" s="321"/>
      <c r="AM922" s="148"/>
    </row>
    <row r="923" spans="2:39" ht="15" customHeight="1" x14ac:dyDescent="0.25">
      <c r="B923" s="321"/>
      <c r="C923" s="322"/>
      <c r="D923" s="323"/>
      <c r="E923" s="321"/>
      <c r="F923" s="321"/>
      <c r="G923" s="321"/>
      <c r="H923" s="321"/>
      <c r="I923" s="321"/>
      <c r="J923" s="321"/>
      <c r="K923" s="321"/>
      <c r="L923" s="321"/>
      <c r="M923" s="321"/>
      <c r="N923" s="323"/>
      <c r="O923" s="321"/>
      <c r="P923" s="321"/>
      <c r="Q923" s="321"/>
      <c r="R923" s="321"/>
      <c r="S923" s="321"/>
      <c r="T923" s="321"/>
      <c r="U923" s="322"/>
      <c r="V923" s="321"/>
      <c r="W923" s="321"/>
      <c r="X923" s="321"/>
      <c r="Y923" s="321"/>
      <c r="Z923" s="321"/>
      <c r="AA923" s="321"/>
      <c r="AB923" s="324"/>
      <c r="AC923" s="324"/>
      <c r="AD923" s="321"/>
      <c r="AE923" s="325"/>
      <c r="AF923" s="323"/>
      <c r="AG923" s="321"/>
      <c r="AH923" s="321"/>
      <c r="AI923" s="321"/>
      <c r="AJ923" s="321"/>
      <c r="AK923" s="321"/>
      <c r="AL923" s="321"/>
      <c r="AM923" s="148"/>
    </row>
    <row r="924" spans="2:39" ht="15" customHeight="1" x14ac:dyDescent="0.25">
      <c r="B924" s="321"/>
      <c r="C924" s="322"/>
      <c r="D924" s="323"/>
      <c r="E924" s="321"/>
      <c r="F924" s="321"/>
      <c r="G924" s="321"/>
      <c r="H924" s="321"/>
      <c r="I924" s="321"/>
      <c r="J924" s="321"/>
      <c r="K924" s="321"/>
      <c r="L924" s="321"/>
      <c r="M924" s="321"/>
      <c r="N924" s="323"/>
      <c r="O924" s="321"/>
      <c r="P924" s="321"/>
      <c r="Q924" s="321"/>
      <c r="R924" s="321"/>
      <c r="S924" s="321"/>
      <c r="T924" s="321"/>
      <c r="U924" s="322"/>
      <c r="V924" s="321"/>
      <c r="W924" s="321"/>
      <c r="X924" s="321"/>
      <c r="Y924" s="321"/>
      <c r="Z924" s="321"/>
      <c r="AA924" s="321"/>
      <c r="AB924" s="324"/>
      <c r="AC924" s="324"/>
      <c r="AD924" s="321"/>
      <c r="AE924" s="325"/>
      <c r="AF924" s="323"/>
      <c r="AG924" s="321"/>
      <c r="AH924" s="321"/>
      <c r="AI924" s="321"/>
      <c r="AJ924" s="321"/>
      <c r="AK924" s="321"/>
      <c r="AL924" s="321"/>
      <c r="AM924" s="148"/>
    </row>
    <row r="925" spans="2:39" ht="15" customHeight="1" x14ac:dyDescent="0.25">
      <c r="B925" s="321"/>
      <c r="C925" s="322"/>
      <c r="D925" s="323"/>
      <c r="E925" s="321"/>
      <c r="F925" s="321"/>
      <c r="G925" s="321"/>
      <c r="H925" s="321"/>
      <c r="I925" s="321"/>
      <c r="J925" s="321"/>
      <c r="K925" s="321"/>
      <c r="L925" s="321"/>
      <c r="M925" s="321"/>
      <c r="N925" s="323"/>
      <c r="O925" s="321"/>
      <c r="P925" s="321"/>
      <c r="Q925" s="321"/>
      <c r="R925" s="321"/>
      <c r="S925" s="321"/>
      <c r="T925" s="321"/>
      <c r="U925" s="322"/>
      <c r="V925" s="321"/>
      <c r="W925" s="321"/>
      <c r="X925" s="321"/>
      <c r="Y925" s="321"/>
      <c r="Z925" s="321"/>
      <c r="AA925" s="321"/>
      <c r="AB925" s="324"/>
      <c r="AC925" s="324"/>
      <c r="AD925" s="321"/>
      <c r="AE925" s="325"/>
      <c r="AF925" s="323"/>
      <c r="AG925" s="321"/>
      <c r="AH925" s="321"/>
      <c r="AI925" s="321"/>
      <c r="AJ925" s="321"/>
      <c r="AK925" s="321"/>
      <c r="AL925" s="321"/>
      <c r="AM925" s="148"/>
    </row>
    <row r="926" spans="2:39" ht="15" customHeight="1" x14ac:dyDescent="0.25">
      <c r="B926" s="321"/>
      <c r="C926" s="322"/>
      <c r="D926" s="323"/>
      <c r="E926" s="321"/>
      <c r="F926" s="321"/>
      <c r="G926" s="321"/>
      <c r="H926" s="321"/>
      <c r="I926" s="321"/>
      <c r="J926" s="321"/>
      <c r="K926" s="321"/>
      <c r="L926" s="321"/>
      <c r="M926" s="321"/>
      <c r="N926" s="323"/>
      <c r="O926" s="321"/>
      <c r="P926" s="321"/>
      <c r="Q926" s="321"/>
      <c r="R926" s="321"/>
      <c r="S926" s="321"/>
      <c r="T926" s="321"/>
      <c r="U926" s="322"/>
      <c r="V926" s="321"/>
      <c r="W926" s="321"/>
      <c r="X926" s="321"/>
      <c r="Y926" s="321"/>
      <c r="Z926" s="321"/>
      <c r="AA926" s="321"/>
      <c r="AB926" s="324"/>
      <c r="AC926" s="324"/>
      <c r="AD926" s="321"/>
      <c r="AE926" s="325"/>
      <c r="AF926" s="323"/>
      <c r="AG926" s="321"/>
      <c r="AH926" s="321"/>
      <c r="AI926" s="321"/>
      <c r="AJ926" s="321"/>
      <c r="AK926" s="321"/>
      <c r="AL926" s="321"/>
      <c r="AM926" s="148"/>
    </row>
    <row r="927" spans="2:39" ht="15" customHeight="1" x14ac:dyDescent="0.25">
      <c r="B927" s="321"/>
      <c r="C927" s="322"/>
      <c r="D927" s="323"/>
      <c r="E927" s="321"/>
      <c r="F927" s="321"/>
      <c r="G927" s="321"/>
      <c r="H927" s="321"/>
      <c r="I927" s="321"/>
      <c r="J927" s="321"/>
      <c r="K927" s="321"/>
      <c r="L927" s="321"/>
      <c r="M927" s="321"/>
      <c r="N927" s="323"/>
      <c r="O927" s="321"/>
      <c r="P927" s="321"/>
      <c r="Q927" s="321"/>
      <c r="R927" s="321"/>
      <c r="S927" s="321"/>
      <c r="T927" s="321"/>
      <c r="U927" s="322"/>
      <c r="V927" s="321"/>
      <c r="W927" s="321"/>
      <c r="X927" s="321"/>
      <c r="Y927" s="321"/>
      <c r="Z927" s="321"/>
      <c r="AA927" s="321"/>
      <c r="AB927" s="324"/>
      <c r="AC927" s="324"/>
      <c r="AD927" s="321"/>
      <c r="AE927" s="325"/>
      <c r="AF927" s="323"/>
      <c r="AG927" s="321"/>
      <c r="AH927" s="321"/>
      <c r="AI927" s="321"/>
      <c r="AJ927" s="321"/>
      <c r="AK927" s="321"/>
      <c r="AL927" s="321"/>
      <c r="AM927" s="148"/>
    </row>
    <row r="928" spans="2:39" ht="15" customHeight="1" x14ac:dyDescent="0.25">
      <c r="B928" s="321"/>
      <c r="C928" s="322"/>
      <c r="D928" s="323"/>
      <c r="E928" s="321"/>
      <c r="F928" s="321"/>
      <c r="G928" s="321"/>
      <c r="H928" s="321"/>
      <c r="I928" s="321"/>
      <c r="J928" s="321"/>
      <c r="K928" s="321"/>
      <c r="L928" s="321"/>
      <c r="M928" s="321"/>
      <c r="N928" s="323"/>
      <c r="O928" s="321"/>
      <c r="P928" s="321"/>
      <c r="Q928" s="321"/>
      <c r="R928" s="321"/>
      <c r="S928" s="321"/>
      <c r="T928" s="321"/>
      <c r="U928" s="322"/>
      <c r="V928" s="321"/>
      <c r="W928" s="321"/>
      <c r="X928" s="321"/>
      <c r="Y928" s="321"/>
      <c r="Z928" s="321"/>
      <c r="AA928" s="321"/>
      <c r="AB928" s="324"/>
      <c r="AC928" s="324"/>
      <c r="AD928" s="321"/>
      <c r="AE928" s="325"/>
      <c r="AF928" s="323"/>
      <c r="AG928" s="321"/>
      <c r="AH928" s="321"/>
      <c r="AI928" s="321"/>
      <c r="AJ928" s="321"/>
      <c r="AK928" s="321"/>
      <c r="AL928" s="321"/>
      <c r="AM928" s="148"/>
    </row>
    <row r="929" spans="2:39" ht="15" customHeight="1" x14ac:dyDescent="0.25">
      <c r="B929" s="321"/>
      <c r="C929" s="322"/>
      <c r="D929" s="323"/>
      <c r="E929" s="321"/>
      <c r="F929" s="321"/>
      <c r="G929" s="321"/>
      <c r="H929" s="321"/>
      <c r="I929" s="321"/>
      <c r="J929" s="321"/>
      <c r="K929" s="321"/>
      <c r="L929" s="321"/>
      <c r="M929" s="321"/>
      <c r="N929" s="323"/>
      <c r="O929" s="321"/>
      <c r="P929" s="321"/>
      <c r="Q929" s="321"/>
      <c r="R929" s="321"/>
      <c r="S929" s="321"/>
      <c r="T929" s="321"/>
      <c r="U929" s="322"/>
      <c r="V929" s="321"/>
      <c r="W929" s="321"/>
      <c r="X929" s="321"/>
      <c r="Y929" s="321"/>
      <c r="Z929" s="321"/>
      <c r="AA929" s="321"/>
      <c r="AB929" s="324"/>
      <c r="AC929" s="324"/>
      <c r="AD929" s="321"/>
      <c r="AE929" s="325"/>
      <c r="AF929" s="323"/>
      <c r="AG929" s="321"/>
      <c r="AH929" s="321"/>
      <c r="AI929" s="321"/>
      <c r="AJ929" s="321"/>
      <c r="AK929" s="321"/>
      <c r="AL929" s="321"/>
      <c r="AM929" s="148"/>
    </row>
    <row r="930" spans="2:39" ht="15" customHeight="1" x14ac:dyDescent="0.25">
      <c r="B930" s="321"/>
      <c r="C930" s="322"/>
      <c r="D930" s="323"/>
      <c r="E930" s="321"/>
      <c r="F930" s="321"/>
      <c r="G930" s="321"/>
      <c r="H930" s="321"/>
      <c r="I930" s="321"/>
      <c r="J930" s="321"/>
      <c r="K930" s="321"/>
      <c r="L930" s="321"/>
      <c r="M930" s="321"/>
      <c r="N930" s="323"/>
      <c r="O930" s="321"/>
      <c r="P930" s="321"/>
      <c r="Q930" s="321"/>
      <c r="R930" s="321"/>
      <c r="S930" s="321"/>
      <c r="T930" s="321"/>
      <c r="U930" s="322"/>
      <c r="V930" s="321"/>
      <c r="W930" s="321"/>
      <c r="X930" s="321"/>
      <c r="Y930" s="321"/>
      <c r="Z930" s="321"/>
      <c r="AA930" s="321"/>
      <c r="AB930" s="324"/>
      <c r="AC930" s="324"/>
      <c r="AD930" s="321"/>
      <c r="AE930" s="325"/>
      <c r="AF930" s="323"/>
      <c r="AG930" s="321"/>
      <c r="AH930" s="321"/>
      <c r="AI930" s="321"/>
      <c r="AJ930" s="321"/>
      <c r="AK930" s="321"/>
      <c r="AL930" s="321"/>
      <c r="AM930" s="148"/>
    </row>
    <row r="931" spans="2:39" ht="15" customHeight="1" x14ac:dyDescent="0.25">
      <c r="B931" s="321"/>
      <c r="C931" s="322"/>
      <c r="D931" s="323"/>
      <c r="E931" s="321"/>
      <c r="F931" s="321"/>
      <c r="G931" s="321"/>
      <c r="H931" s="321"/>
      <c r="I931" s="321"/>
      <c r="J931" s="321"/>
      <c r="K931" s="321"/>
      <c r="L931" s="321"/>
      <c r="M931" s="321"/>
      <c r="N931" s="323"/>
      <c r="O931" s="321"/>
      <c r="P931" s="321"/>
      <c r="Q931" s="321"/>
      <c r="R931" s="321"/>
      <c r="S931" s="321"/>
      <c r="T931" s="321"/>
      <c r="U931" s="322"/>
      <c r="V931" s="321"/>
      <c r="W931" s="321"/>
      <c r="X931" s="321"/>
      <c r="Y931" s="321"/>
      <c r="Z931" s="321"/>
      <c r="AA931" s="321"/>
      <c r="AB931" s="324"/>
      <c r="AC931" s="324"/>
      <c r="AD931" s="321"/>
      <c r="AE931" s="325"/>
      <c r="AF931" s="323"/>
      <c r="AG931" s="321"/>
      <c r="AH931" s="321"/>
      <c r="AI931" s="321"/>
      <c r="AJ931" s="321"/>
      <c r="AK931" s="321"/>
      <c r="AL931" s="321"/>
      <c r="AM931" s="148"/>
    </row>
    <row r="932" spans="2:39" ht="15" customHeight="1" x14ac:dyDescent="0.25">
      <c r="B932" s="321"/>
      <c r="C932" s="322"/>
      <c r="D932" s="323"/>
      <c r="E932" s="321"/>
      <c r="F932" s="321"/>
      <c r="G932" s="321"/>
      <c r="H932" s="321"/>
      <c r="I932" s="321"/>
      <c r="J932" s="321"/>
      <c r="K932" s="321"/>
      <c r="L932" s="321"/>
      <c r="M932" s="321"/>
      <c r="N932" s="323"/>
      <c r="O932" s="321"/>
      <c r="P932" s="321"/>
      <c r="Q932" s="321"/>
      <c r="R932" s="321"/>
      <c r="S932" s="321"/>
      <c r="T932" s="321"/>
      <c r="U932" s="322"/>
      <c r="V932" s="321"/>
      <c r="W932" s="321"/>
      <c r="X932" s="321"/>
      <c r="Y932" s="321"/>
      <c r="Z932" s="321"/>
      <c r="AA932" s="321"/>
      <c r="AB932" s="324"/>
      <c r="AC932" s="324"/>
      <c r="AD932" s="321"/>
      <c r="AE932" s="325"/>
      <c r="AF932" s="323"/>
      <c r="AG932" s="321"/>
      <c r="AH932" s="321"/>
      <c r="AI932" s="321"/>
      <c r="AJ932" s="321"/>
      <c r="AK932" s="321"/>
      <c r="AL932" s="321"/>
      <c r="AM932" s="148"/>
    </row>
    <row r="933" spans="2:39" ht="15" customHeight="1" x14ac:dyDescent="0.25">
      <c r="B933" s="321"/>
      <c r="C933" s="322"/>
      <c r="D933" s="323"/>
      <c r="E933" s="321"/>
      <c r="F933" s="321"/>
      <c r="G933" s="321"/>
      <c r="H933" s="321"/>
      <c r="I933" s="321"/>
      <c r="J933" s="321"/>
      <c r="K933" s="321"/>
      <c r="L933" s="321"/>
      <c r="M933" s="321"/>
      <c r="N933" s="323"/>
      <c r="O933" s="321"/>
      <c r="P933" s="321"/>
      <c r="Q933" s="321"/>
      <c r="R933" s="321"/>
      <c r="S933" s="321"/>
      <c r="T933" s="321"/>
      <c r="U933" s="322"/>
      <c r="V933" s="321"/>
      <c r="W933" s="321"/>
      <c r="X933" s="321"/>
      <c r="Y933" s="321"/>
      <c r="Z933" s="321"/>
      <c r="AA933" s="321"/>
      <c r="AB933" s="324"/>
      <c r="AC933" s="324"/>
      <c r="AD933" s="321"/>
      <c r="AE933" s="325"/>
      <c r="AF933" s="323"/>
      <c r="AG933" s="321"/>
      <c r="AH933" s="321"/>
      <c r="AI933" s="321"/>
      <c r="AJ933" s="321"/>
      <c r="AK933" s="321"/>
      <c r="AL933" s="321"/>
      <c r="AM933" s="148"/>
    </row>
    <row r="934" spans="2:39" ht="15" customHeight="1" x14ac:dyDescent="0.25">
      <c r="B934" s="321"/>
      <c r="C934" s="322"/>
      <c r="D934" s="323"/>
      <c r="E934" s="321"/>
      <c r="F934" s="321"/>
      <c r="G934" s="321"/>
      <c r="H934" s="321"/>
      <c r="I934" s="321"/>
      <c r="J934" s="321"/>
      <c r="K934" s="321"/>
      <c r="L934" s="321"/>
      <c r="M934" s="321"/>
      <c r="N934" s="323"/>
      <c r="O934" s="321"/>
      <c r="P934" s="321"/>
      <c r="Q934" s="321"/>
      <c r="R934" s="321"/>
      <c r="S934" s="321"/>
      <c r="T934" s="321"/>
      <c r="U934" s="322"/>
      <c r="V934" s="321"/>
      <c r="W934" s="321"/>
      <c r="X934" s="321"/>
      <c r="Y934" s="321"/>
      <c r="Z934" s="321"/>
      <c r="AA934" s="321"/>
      <c r="AB934" s="324"/>
      <c r="AC934" s="324"/>
      <c r="AD934" s="321"/>
      <c r="AE934" s="325"/>
      <c r="AF934" s="323"/>
      <c r="AG934" s="321"/>
      <c r="AH934" s="321"/>
      <c r="AI934" s="321"/>
      <c r="AJ934" s="321"/>
      <c r="AK934" s="321"/>
      <c r="AL934" s="321"/>
      <c r="AM934" s="148"/>
    </row>
    <row r="935" spans="2:39" ht="15" customHeight="1" x14ac:dyDescent="0.25">
      <c r="B935" s="321"/>
      <c r="C935" s="322"/>
      <c r="D935" s="323"/>
      <c r="E935" s="321"/>
      <c r="F935" s="321"/>
      <c r="G935" s="321"/>
      <c r="H935" s="321"/>
      <c r="I935" s="321"/>
      <c r="J935" s="321"/>
      <c r="K935" s="321"/>
      <c r="L935" s="321"/>
      <c r="M935" s="321"/>
      <c r="N935" s="323"/>
      <c r="O935" s="321"/>
      <c r="P935" s="321"/>
      <c r="Q935" s="321"/>
      <c r="R935" s="321"/>
      <c r="S935" s="321"/>
      <c r="T935" s="321"/>
      <c r="U935" s="322"/>
      <c r="V935" s="321"/>
      <c r="W935" s="321"/>
      <c r="X935" s="321"/>
      <c r="Y935" s="321"/>
      <c r="Z935" s="321"/>
      <c r="AA935" s="321"/>
      <c r="AB935" s="324"/>
      <c r="AC935" s="324"/>
      <c r="AD935" s="321"/>
      <c r="AE935" s="325"/>
      <c r="AF935" s="323"/>
      <c r="AG935" s="321"/>
      <c r="AH935" s="321"/>
      <c r="AI935" s="321"/>
      <c r="AJ935" s="321"/>
      <c r="AK935" s="321"/>
      <c r="AL935" s="321"/>
      <c r="AM935" s="148"/>
    </row>
    <row r="936" spans="2:39" ht="15" customHeight="1" x14ac:dyDescent="0.25">
      <c r="B936" s="321"/>
      <c r="C936" s="322"/>
      <c r="D936" s="323"/>
      <c r="E936" s="321"/>
      <c r="F936" s="321"/>
      <c r="G936" s="321"/>
      <c r="H936" s="321"/>
      <c r="I936" s="321"/>
      <c r="J936" s="321"/>
      <c r="K936" s="321"/>
      <c r="L936" s="321"/>
      <c r="M936" s="321"/>
      <c r="N936" s="323"/>
      <c r="O936" s="321"/>
      <c r="P936" s="321"/>
      <c r="Q936" s="321"/>
      <c r="R936" s="321"/>
      <c r="S936" s="321"/>
      <c r="T936" s="321"/>
      <c r="U936" s="322"/>
      <c r="V936" s="321"/>
      <c r="W936" s="321"/>
      <c r="X936" s="321"/>
      <c r="Y936" s="321"/>
      <c r="Z936" s="321"/>
      <c r="AA936" s="321"/>
      <c r="AB936" s="324"/>
      <c r="AC936" s="324"/>
      <c r="AD936" s="321"/>
      <c r="AE936" s="325"/>
      <c r="AF936" s="323"/>
      <c r="AG936" s="321"/>
      <c r="AH936" s="321"/>
      <c r="AI936" s="321"/>
      <c r="AJ936" s="321"/>
      <c r="AK936" s="321"/>
      <c r="AL936" s="321"/>
      <c r="AM936" s="148"/>
    </row>
    <row r="937" spans="2:39" ht="15" customHeight="1" x14ac:dyDescent="0.25">
      <c r="B937" s="321"/>
      <c r="C937" s="322"/>
      <c r="D937" s="323"/>
      <c r="E937" s="321"/>
      <c r="F937" s="321"/>
      <c r="G937" s="321"/>
      <c r="H937" s="321"/>
      <c r="I937" s="321"/>
      <c r="J937" s="321"/>
      <c r="K937" s="321"/>
      <c r="L937" s="321"/>
      <c r="M937" s="321"/>
      <c r="N937" s="323"/>
      <c r="O937" s="321"/>
      <c r="P937" s="321"/>
      <c r="Q937" s="321"/>
      <c r="R937" s="321"/>
      <c r="S937" s="321"/>
      <c r="T937" s="321"/>
      <c r="U937" s="322"/>
      <c r="V937" s="321"/>
      <c r="W937" s="321"/>
      <c r="X937" s="321"/>
      <c r="Y937" s="321"/>
      <c r="Z937" s="321"/>
      <c r="AA937" s="321"/>
      <c r="AB937" s="324"/>
      <c r="AC937" s="324"/>
      <c r="AD937" s="321"/>
      <c r="AE937" s="325"/>
      <c r="AF937" s="323"/>
      <c r="AG937" s="321"/>
      <c r="AH937" s="321"/>
      <c r="AI937" s="321"/>
      <c r="AJ937" s="321"/>
      <c r="AK937" s="321"/>
      <c r="AL937" s="321"/>
      <c r="AM937" s="148"/>
    </row>
    <row r="938" spans="2:39" ht="15" customHeight="1" x14ac:dyDescent="0.25">
      <c r="B938" s="321"/>
      <c r="C938" s="322"/>
      <c r="D938" s="323"/>
      <c r="E938" s="321"/>
      <c r="F938" s="321"/>
      <c r="G938" s="321"/>
      <c r="H938" s="321"/>
      <c r="I938" s="321"/>
      <c r="J938" s="321"/>
      <c r="K938" s="321"/>
      <c r="L938" s="321"/>
      <c r="M938" s="321"/>
      <c r="N938" s="323"/>
      <c r="O938" s="321"/>
      <c r="P938" s="321"/>
      <c r="Q938" s="321"/>
      <c r="R938" s="321"/>
      <c r="S938" s="321"/>
      <c r="T938" s="321"/>
      <c r="U938" s="322"/>
      <c r="V938" s="321"/>
      <c r="W938" s="321"/>
      <c r="X938" s="321"/>
      <c r="Y938" s="321"/>
      <c r="Z938" s="321"/>
      <c r="AA938" s="321"/>
      <c r="AB938" s="324"/>
      <c r="AC938" s="324"/>
      <c r="AD938" s="321"/>
      <c r="AE938" s="325"/>
      <c r="AF938" s="323"/>
      <c r="AG938" s="321"/>
      <c r="AH938" s="321"/>
      <c r="AI938" s="321"/>
      <c r="AJ938" s="321"/>
      <c r="AK938" s="321"/>
      <c r="AL938" s="321"/>
      <c r="AM938" s="148"/>
    </row>
    <row r="939" spans="2:39" ht="15" customHeight="1" x14ac:dyDescent="0.25">
      <c r="B939" s="321"/>
      <c r="C939" s="322"/>
      <c r="D939" s="323"/>
      <c r="E939" s="321"/>
      <c r="F939" s="321"/>
      <c r="G939" s="321"/>
      <c r="H939" s="321"/>
      <c r="I939" s="321"/>
      <c r="J939" s="321"/>
      <c r="K939" s="321"/>
      <c r="L939" s="321"/>
      <c r="M939" s="321"/>
      <c r="N939" s="323"/>
      <c r="O939" s="321"/>
      <c r="P939" s="321"/>
      <c r="Q939" s="321"/>
      <c r="R939" s="321"/>
      <c r="S939" s="321"/>
      <c r="T939" s="321"/>
      <c r="U939" s="322"/>
      <c r="V939" s="321"/>
      <c r="W939" s="321"/>
      <c r="X939" s="321"/>
      <c r="Y939" s="321"/>
      <c r="Z939" s="321"/>
      <c r="AA939" s="321"/>
      <c r="AB939" s="324"/>
      <c r="AC939" s="324"/>
      <c r="AD939" s="321"/>
      <c r="AE939" s="325"/>
      <c r="AF939" s="323"/>
      <c r="AG939" s="321"/>
      <c r="AH939" s="321"/>
      <c r="AI939" s="321"/>
      <c r="AJ939" s="321"/>
      <c r="AK939" s="321"/>
      <c r="AL939" s="321"/>
      <c r="AM939" s="148"/>
    </row>
    <row r="940" spans="2:39" ht="15" customHeight="1" x14ac:dyDescent="0.25">
      <c r="B940" s="321"/>
      <c r="C940" s="322"/>
      <c r="D940" s="323"/>
      <c r="E940" s="321"/>
      <c r="F940" s="321"/>
      <c r="G940" s="321"/>
      <c r="H940" s="321"/>
      <c r="I940" s="321"/>
      <c r="J940" s="321"/>
      <c r="K940" s="321"/>
      <c r="L940" s="321"/>
      <c r="M940" s="321"/>
      <c r="N940" s="323"/>
      <c r="O940" s="321"/>
      <c r="P940" s="321"/>
      <c r="Q940" s="321"/>
      <c r="R940" s="321"/>
      <c r="S940" s="321"/>
      <c r="T940" s="321"/>
      <c r="U940" s="322"/>
      <c r="V940" s="321"/>
      <c r="W940" s="321"/>
      <c r="X940" s="321"/>
      <c r="Y940" s="321"/>
      <c r="Z940" s="321"/>
      <c r="AA940" s="321"/>
      <c r="AB940" s="324"/>
      <c r="AC940" s="324"/>
      <c r="AD940" s="321"/>
      <c r="AE940" s="325"/>
      <c r="AF940" s="323"/>
      <c r="AG940" s="321"/>
      <c r="AH940" s="321"/>
      <c r="AI940" s="321"/>
      <c r="AJ940" s="321"/>
      <c r="AK940" s="321"/>
      <c r="AL940" s="321"/>
      <c r="AM940" s="148"/>
    </row>
    <row r="941" spans="2:39" ht="15" customHeight="1" x14ac:dyDescent="0.25">
      <c r="B941" s="321"/>
      <c r="C941" s="322"/>
      <c r="D941" s="323"/>
      <c r="E941" s="321"/>
      <c r="F941" s="321"/>
      <c r="G941" s="321"/>
      <c r="H941" s="321"/>
      <c r="I941" s="321"/>
      <c r="J941" s="321"/>
      <c r="K941" s="321"/>
      <c r="L941" s="321"/>
      <c r="M941" s="321"/>
      <c r="N941" s="323"/>
      <c r="O941" s="321"/>
      <c r="P941" s="321"/>
      <c r="Q941" s="321"/>
      <c r="R941" s="321"/>
      <c r="S941" s="321"/>
      <c r="T941" s="321"/>
      <c r="U941" s="322"/>
      <c r="V941" s="321"/>
      <c r="W941" s="321"/>
      <c r="X941" s="321"/>
      <c r="Y941" s="321"/>
      <c r="Z941" s="321"/>
      <c r="AA941" s="321"/>
      <c r="AB941" s="324"/>
      <c r="AC941" s="324"/>
      <c r="AD941" s="321"/>
      <c r="AE941" s="325"/>
      <c r="AF941" s="323"/>
      <c r="AG941" s="321"/>
      <c r="AH941" s="321"/>
      <c r="AI941" s="321"/>
      <c r="AJ941" s="321"/>
      <c r="AK941" s="321"/>
      <c r="AL941" s="321"/>
      <c r="AM941" s="148"/>
    </row>
    <row r="942" spans="2:39" ht="15" customHeight="1" x14ac:dyDescent="0.25">
      <c r="B942" s="321"/>
      <c r="C942" s="322"/>
      <c r="D942" s="323"/>
      <c r="E942" s="321"/>
      <c r="F942" s="321"/>
      <c r="G942" s="321"/>
      <c r="H942" s="321"/>
      <c r="I942" s="321"/>
      <c r="J942" s="321"/>
      <c r="K942" s="321"/>
      <c r="L942" s="321"/>
      <c r="M942" s="321"/>
      <c r="N942" s="323"/>
      <c r="O942" s="321"/>
      <c r="P942" s="321"/>
      <c r="Q942" s="321"/>
      <c r="R942" s="321"/>
      <c r="S942" s="321"/>
      <c r="T942" s="321"/>
      <c r="U942" s="322"/>
      <c r="V942" s="321"/>
      <c r="W942" s="321"/>
      <c r="X942" s="321"/>
      <c r="Y942" s="321"/>
      <c r="Z942" s="321"/>
      <c r="AA942" s="321"/>
      <c r="AB942" s="324"/>
      <c r="AC942" s="324"/>
      <c r="AD942" s="321"/>
      <c r="AE942" s="325"/>
      <c r="AF942" s="323"/>
      <c r="AG942" s="321"/>
      <c r="AH942" s="321"/>
      <c r="AI942" s="321"/>
      <c r="AJ942" s="321"/>
      <c r="AK942" s="321"/>
      <c r="AL942" s="321"/>
      <c r="AM942" s="148"/>
    </row>
    <row r="943" spans="2:39" ht="15" customHeight="1" x14ac:dyDescent="0.25">
      <c r="B943" s="321"/>
      <c r="C943" s="322"/>
      <c r="D943" s="323"/>
      <c r="E943" s="321"/>
      <c r="F943" s="321"/>
      <c r="G943" s="321"/>
      <c r="H943" s="321"/>
      <c r="I943" s="321"/>
      <c r="J943" s="321"/>
      <c r="K943" s="321"/>
      <c r="L943" s="321"/>
      <c r="M943" s="321"/>
      <c r="N943" s="323"/>
      <c r="O943" s="321"/>
      <c r="P943" s="321"/>
      <c r="Q943" s="321"/>
      <c r="R943" s="321"/>
      <c r="S943" s="321"/>
      <c r="T943" s="321"/>
      <c r="U943" s="322"/>
      <c r="V943" s="321"/>
      <c r="W943" s="321"/>
      <c r="X943" s="321"/>
      <c r="Y943" s="321"/>
      <c r="Z943" s="321"/>
      <c r="AA943" s="321"/>
      <c r="AB943" s="324"/>
      <c r="AC943" s="324"/>
      <c r="AD943" s="321"/>
      <c r="AE943" s="325"/>
      <c r="AF943" s="323"/>
      <c r="AG943" s="321"/>
      <c r="AH943" s="321"/>
      <c r="AI943" s="321"/>
      <c r="AJ943" s="321"/>
      <c r="AK943" s="321"/>
      <c r="AL943" s="321"/>
      <c r="AM943" s="148"/>
    </row>
    <row r="944" spans="2:39" ht="15" customHeight="1" x14ac:dyDescent="0.25">
      <c r="B944" s="321"/>
      <c r="C944" s="322"/>
      <c r="D944" s="323"/>
      <c r="E944" s="321"/>
      <c r="F944" s="321"/>
      <c r="G944" s="321"/>
      <c r="H944" s="321"/>
      <c r="I944" s="321"/>
      <c r="J944" s="321"/>
      <c r="K944" s="321"/>
      <c r="L944" s="321"/>
      <c r="M944" s="321"/>
      <c r="N944" s="323"/>
      <c r="O944" s="321"/>
      <c r="P944" s="321"/>
      <c r="Q944" s="321"/>
      <c r="R944" s="321"/>
      <c r="S944" s="321"/>
      <c r="T944" s="321"/>
      <c r="U944" s="322"/>
      <c r="V944" s="321"/>
      <c r="W944" s="321"/>
      <c r="X944" s="321"/>
      <c r="Y944" s="321"/>
      <c r="Z944" s="321"/>
      <c r="AA944" s="321"/>
      <c r="AB944" s="324"/>
      <c r="AC944" s="324"/>
      <c r="AD944" s="321"/>
      <c r="AE944" s="325"/>
      <c r="AF944" s="323"/>
      <c r="AG944" s="321"/>
      <c r="AH944" s="321"/>
      <c r="AI944" s="321"/>
      <c r="AJ944" s="321"/>
      <c r="AK944" s="321"/>
      <c r="AL944" s="321"/>
      <c r="AM944" s="148"/>
    </row>
    <row r="945" spans="2:39" ht="15" customHeight="1" x14ac:dyDescent="0.25">
      <c r="B945" s="321"/>
      <c r="C945" s="322"/>
      <c r="D945" s="323"/>
      <c r="E945" s="321"/>
      <c r="F945" s="321"/>
      <c r="G945" s="321"/>
      <c r="H945" s="321"/>
      <c r="I945" s="321"/>
      <c r="J945" s="321"/>
      <c r="K945" s="321"/>
      <c r="L945" s="321"/>
      <c r="M945" s="321"/>
      <c r="N945" s="323"/>
      <c r="O945" s="321"/>
      <c r="P945" s="321"/>
      <c r="Q945" s="321"/>
      <c r="R945" s="321"/>
      <c r="S945" s="321"/>
      <c r="T945" s="321"/>
      <c r="U945" s="322"/>
      <c r="V945" s="321"/>
      <c r="W945" s="321"/>
      <c r="X945" s="321"/>
      <c r="Y945" s="321"/>
      <c r="Z945" s="321"/>
      <c r="AA945" s="321"/>
      <c r="AB945" s="324"/>
      <c r="AC945" s="324"/>
      <c r="AD945" s="321"/>
      <c r="AE945" s="325"/>
      <c r="AF945" s="323"/>
      <c r="AG945" s="321"/>
      <c r="AH945" s="321"/>
      <c r="AI945" s="321"/>
      <c r="AJ945" s="321"/>
      <c r="AK945" s="321"/>
      <c r="AL945" s="321"/>
      <c r="AM945" s="148"/>
    </row>
    <row r="946" spans="2:39" ht="15" customHeight="1" x14ac:dyDescent="0.25">
      <c r="B946" s="321"/>
      <c r="C946" s="322"/>
      <c r="D946" s="323"/>
      <c r="E946" s="321"/>
      <c r="F946" s="321"/>
      <c r="G946" s="321"/>
      <c r="H946" s="321"/>
      <c r="I946" s="321"/>
      <c r="J946" s="321"/>
      <c r="K946" s="321"/>
      <c r="L946" s="321"/>
      <c r="M946" s="321"/>
      <c r="N946" s="323"/>
      <c r="O946" s="321"/>
      <c r="P946" s="321"/>
      <c r="Q946" s="321"/>
      <c r="R946" s="321"/>
      <c r="S946" s="321"/>
      <c r="T946" s="321"/>
      <c r="U946" s="322"/>
      <c r="V946" s="321"/>
      <c r="W946" s="321"/>
      <c r="X946" s="321"/>
      <c r="Y946" s="321"/>
      <c r="Z946" s="321"/>
      <c r="AA946" s="321"/>
      <c r="AB946" s="324"/>
      <c r="AC946" s="324"/>
      <c r="AD946" s="321"/>
      <c r="AE946" s="325"/>
      <c r="AF946" s="323"/>
      <c r="AG946" s="321"/>
      <c r="AH946" s="321"/>
      <c r="AI946" s="321"/>
      <c r="AJ946" s="321"/>
      <c r="AK946" s="321"/>
      <c r="AL946" s="321"/>
      <c r="AM946" s="148"/>
    </row>
    <row r="947" spans="2:39" ht="15" customHeight="1" x14ac:dyDescent="0.25">
      <c r="B947" s="321"/>
      <c r="C947" s="322"/>
      <c r="D947" s="323"/>
      <c r="E947" s="321"/>
      <c r="F947" s="321"/>
      <c r="G947" s="321"/>
      <c r="H947" s="321"/>
      <c r="I947" s="321"/>
      <c r="J947" s="321"/>
      <c r="K947" s="321"/>
      <c r="L947" s="321"/>
      <c r="M947" s="321"/>
      <c r="N947" s="323"/>
      <c r="O947" s="321"/>
      <c r="P947" s="321"/>
      <c r="Q947" s="321"/>
      <c r="R947" s="321"/>
      <c r="S947" s="321"/>
      <c r="T947" s="321"/>
      <c r="U947" s="322"/>
      <c r="V947" s="321"/>
      <c r="W947" s="321"/>
      <c r="X947" s="321"/>
      <c r="Y947" s="321"/>
      <c r="Z947" s="321"/>
      <c r="AA947" s="321"/>
      <c r="AB947" s="324"/>
      <c r="AC947" s="324"/>
      <c r="AD947" s="321"/>
      <c r="AE947" s="325"/>
      <c r="AF947" s="323"/>
      <c r="AG947" s="321"/>
      <c r="AH947" s="321"/>
      <c r="AI947" s="321"/>
      <c r="AJ947" s="321"/>
      <c r="AK947" s="321"/>
      <c r="AL947" s="321"/>
      <c r="AM947" s="148"/>
    </row>
    <row r="948" spans="2:39" ht="15" customHeight="1" x14ac:dyDescent="0.25">
      <c r="B948" s="321"/>
      <c r="C948" s="322"/>
      <c r="D948" s="323"/>
      <c r="E948" s="321"/>
      <c r="F948" s="321"/>
      <c r="G948" s="321"/>
      <c r="H948" s="321"/>
      <c r="I948" s="321"/>
      <c r="J948" s="321"/>
      <c r="K948" s="321"/>
      <c r="L948" s="321"/>
      <c r="M948" s="321"/>
      <c r="N948" s="323"/>
      <c r="O948" s="321"/>
      <c r="P948" s="321"/>
      <c r="Q948" s="321"/>
      <c r="R948" s="321"/>
      <c r="S948" s="321"/>
      <c r="T948" s="321"/>
      <c r="U948" s="322"/>
      <c r="V948" s="321"/>
      <c r="W948" s="321"/>
      <c r="X948" s="321"/>
      <c r="Y948" s="321"/>
      <c r="Z948" s="321"/>
      <c r="AA948" s="321"/>
      <c r="AB948" s="324"/>
      <c r="AC948" s="324"/>
      <c r="AD948" s="321"/>
      <c r="AE948" s="325"/>
      <c r="AF948" s="323"/>
      <c r="AG948" s="321"/>
      <c r="AH948" s="321"/>
      <c r="AI948" s="321"/>
      <c r="AJ948" s="321"/>
      <c r="AK948" s="321"/>
      <c r="AL948" s="321"/>
      <c r="AM948" s="148"/>
    </row>
    <row r="949" spans="2:39" ht="15" customHeight="1" x14ac:dyDescent="0.25">
      <c r="B949" s="321"/>
      <c r="C949" s="322"/>
      <c r="D949" s="323"/>
      <c r="E949" s="321"/>
      <c r="F949" s="321"/>
      <c r="G949" s="321"/>
      <c r="H949" s="321"/>
      <c r="I949" s="321"/>
      <c r="J949" s="321"/>
      <c r="K949" s="321"/>
      <c r="L949" s="321"/>
      <c r="M949" s="321"/>
      <c r="N949" s="323"/>
      <c r="O949" s="321"/>
      <c r="P949" s="321"/>
      <c r="Q949" s="321"/>
      <c r="R949" s="321"/>
      <c r="S949" s="321"/>
      <c r="T949" s="321"/>
      <c r="U949" s="322"/>
      <c r="V949" s="321"/>
      <c r="W949" s="321"/>
      <c r="X949" s="321"/>
      <c r="Y949" s="321"/>
      <c r="Z949" s="321"/>
      <c r="AA949" s="321"/>
      <c r="AB949" s="324"/>
      <c r="AC949" s="324"/>
      <c r="AD949" s="321"/>
      <c r="AE949" s="325"/>
      <c r="AF949" s="323"/>
      <c r="AG949" s="321"/>
      <c r="AH949" s="321"/>
      <c r="AI949" s="321"/>
      <c r="AJ949" s="321"/>
      <c r="AK949" s="321"/>
      <c r="AL949" s="321"/>
      <c r="AM949" s="148"/>
    </row>
    <row r="950" spans="2:39" ht="15" customHeight="1" x14ac:dyDescent="0.25">
      <c r="B950" s="321"/>
      <c r="C950" s="322"/>
      <c r="D950" s="323"/>
      <c r="E950" s="321"/>
      <c r="F950" s="321"/>
      <c r="G950" s="321"/>
      <c r="H950" s="321"/>
      <c r="I950" s="321"/>
      <c r="J950" s="321"/>
      <c r="K950" s="321"/>
      <c r="L950" s="321"/>
      <c r="M950" s="321"/>
      <c r="N950" s="323"/>
      <c r="O950" s="321"/>
      <c r="P950" s="321"/>
      <c r="Q950" s="321"/>
      <c r="R950" s="321"/>
      <c r="S950" s="321"/>
      <c r="T950" s="321"/>
      <c r="U950" s="322"/>
      <c r="V950" s="321"/>
      <c r="W950" s="321"/>
      <c r="X950" s="321"/>
      <c r="Y950" s="321"/>
      <c r="Z950" s="321"/>
      <c r="AA950" s="321"/>
      <c r="AB950" s="324"/>
      <c r="AC950" s="324"/>
      <c r="AD950" s="321"/>
      <c r="AE950" s="325"/>
      <c r="AF950" s="323"/>
      <c r="AG950" s="321"/>
      <c r="AH950" s="321"/>
      <c r="AI950" s="321"/>
      <c r="AJ950" s="321"/>
      <c r="AK950" s="321"/>
      <c r="AL950" s="321"/>
      <c r="AM950" s="148"/>
    </row>
    <row r="951" spans="2:39" ht="15" customHeight="1" x14ac:dyDescent="0.25">
      <c r="B951" s="321"/>
      <c r="C951" s="322"/>
      <c r="D951" s="323"/>
      <c r="E951" s="321"/>
      <c r="F951" s="321"/>
      <c r="G951" s="321"/>
      <c r="H951" s="321"/>
      <c r="I951" s="321"/>
      <c r="J951" s="321"/>
      <c r="K951" s="321"/>
      <c r="L951" s="321"/>
      <c r="M951" s="321"/>
      <c r="N951" s="323"/>
      <c r="O951" s="321"/>
      <c r="P951" s="321"/>
      <c r="Q951" s="321"/>
      <c r="R951" s="321"/>
      <c r="S951" s="321"/>
      <c r="T951" s="321"/>
      <c r="U951" s="322"/>
      <c r="V951" s="321"/>
      <c r="W951" s="321"/>
      <c r="X951" s="321"/>
      <c r="Y951" s="321"/>
      <c r="Z951" s="321"/>
      <c r="AA951" s="321"/>
      <c r="AB951" s="324"/>
      <c r="AC951" s="324"/>
      <c r="AD951" s="321"/>
      <c r="AE951" s="325"/>
      <c r="AF951" s="323"/>
      <c r="AG951" s="321"/>
      <c r="AH951" s="321"/>
      <c r="AI951" s="321"/>
      <c r="AJ951" s="321"/>
      <c r="AK951" s="321"/>
      <c r="AL951" s="321"/>
      <c r="AM951" s="148"/>
    </row>
    <row r="952" spans="2:39" ht="15" customHeight="1" x14ac:dyDescent="0.25">
      <c r="B952" s="321"/>
      <c r="C952" s="322"/>
      <c r="D952" s="323"/>
      <c r="E952" s="321"/>
      <c r="F952" s="321"/>
      <c r="G952" s="321"/>
      <c r="H952" s="321"/>
      <c r="I952" s="321"/>
      <c r="J952" s="321"/>
      <c r="K952" s="321"/>
      <c r="L952" s="321"/>
      <c r="M952" s="321"/>
      <c r="N952" s="323"/>
      <c r="O952" s="321"/>
      <c r="P952" s="321"/>
      <c r="Q952" s="321"/>
      <c r="R952" s="321"/>
      <c r="S952" s="321"/>
      <c r="T952" s="321"/>
      <c r="U952" s="322"/>
      <c r="V952" s="321"/>
      <c r="W952" s="321"/>
      <c r="X952" s="321"/>
      <c r="Y952" s="321"/>
      <c r="Z952" s="321"/>
      <c r="AA952" s="321"/>
      <c r="AB952" s="324"/>
      <c r="AC952" s="324"/>
      <c r="AD952" s="321"/>
      <c r="AE952" s="325"/>
      <c r="AF952" s="323"/>
      <c r="AG952" s="321"/>
      <c r="AH952" s="321"/>
      <c r="AI952" s="321"/>
      <c r="AJ952" s="321"/>
      <c r="AK952" s="321"/>
      <c r="AL952" s="321"/>
      <c r="AM952" s="148"/>
    </row>
    <row r="953" spans="2:39" ht="15" customHeight="1" x14ac:dyDescent="0.25">
      <c r="B953" s="321"/>
      <c r="C953" s="322"/>
      <c r="D953" s="323"/>
      <c r="E953" s="321"/>
      <c r="F953" s="321"/>
      <c r="G953" s="321"/>
      <c r="H953" s="321"/>
      <c r="I953" s="321"/>
      <c r="J953" s="321"/>
      <c r="K953" s="321"/>
      <c r="L953" s="321"/>
      <c r="M953" s="321"/>
      <c r="N953" s="323"/>
      <c r="O953" s="321"/>
      <c r="P953" s="321"/>
      <c r="Q953" s="321"/>
      <c r="R953" s="321"/>
      <c r="S953" s="321"/>
      <c r="T953" s="321"/>
      <c r="U953" s="322"/>
      <c r="V953" s="321"/>
      <c r="W953" s="321"/>
      <c r="X953" s="321"/>
      <c r="Y953" s="321"/>
      <c r="Z953" s="321"/>
      <c r="AA953" s="321"/>
      <c r="AB953" s="324"/>
      <c r="AC953" s="324"/>
      <c r="AD953" s="321"/>
      <c r="AE953" s="325"/>
      <c r="AF953" s="323"/>
      <c r="AG953" s="321"/>
      <c r="AH953" s="321"/>
      <c r="AI953" s="321"/>
      <c r="AJ953" s="321"/>
      <c r="AK953" s="321"/>
      <c r="AL953" s="321"/>
      <c r="AM953" s="148"/>
    </row>
    <row r="954" spans="2:39" ht="15" customHeight="1" x14ac:dyDescent="0.25">
      <c r="B954" s="321"/>
      <c r="C954" s="322"/>
      <c r="D954" s="323"/>
      <c r="E954" s="321"/>
      <c r="F954" s="321"/>
      <c r="G954" s="321"/>
      <c r="H954" s="321"/>
      <c r="I954" s="321"/>
      <c r="J954" s="321"/>
      <c r="K954" s="321"/>
      <c r="L954" s="321"/>
      <c r="M954" s="321"/>
      <c r="N954" s="323"/>
      <c r="O954" s="321"/>
      <c r="P954" s="321"/>
      <c r="Q954" s="321"/>
      <c r="R954" s="321"/>
      <c r="S954" s="321"/>
      <c r="T954" s="321"/>
      <c r="U954" s="322"/>
      <c r="V954" s="321"/>
      <c r="W954" s="321"/>
      <c r="X954" s="321"/>
      <c r="Y954" s="321"/>
      <c r="Z954" s="321"/>
      <c r="AA954" s="321"/>
      <c r="AB954" s="324"/>
      <c r="AC954" s="324"/>
      <c r="AD954" s="321"/>
      <c r="AE954" s="325"/>
      <c r="AF954" s="323"/>
      <c r="AG954" s="321"/>
      <c r="AH954" s="321"/>
      <c r="AI954" s="321"/>
      <c r="AJ954" s="321"/>
      <c r="AK954" s="321"/>
      <c r="AL954" s="321"/>
      <c r="AM954" s="148"/>
    </row>
    <row r="955" spans="2:39" ht="15" customHeight="1" x14ac:dyDescent="0.25">
      <c r="B955" s="321"/>
      <c r="C955" s="322"/>
      <c r="D955" s="323"/>
      <c r="E955" s="321"/>
      <c r="F955" s="321"/>
      <c r="G955" s="321"/>
      <c r="H955" s="321"/>
      <c r="I955" s="321"/>
      <c r="J955" s="321"/>
      <c r="K955" s="321"/>
      <c r="L955" s="321"/>
      <c r="M955" s="321"/>
      <c r="N955" s="323"/>
      <c r="O955" s="321"/>
      <c r="P955" s="321"/>
      <c r="Q955" s="321"/>
      <c r="R955" s="321"/>
      <c r="S955" s="321"/>
      <c r="T955" s="321"/>
      <c r="U955" s="322"/>
      <c r="V955" s="321"/>
      <c r="W955" s="321"/>
      <c r="X955" s="321"/>
      <c r="Y955" s="321"/>
      <c r="Z955" s="321"/>
      <c r="AA955" s="321"/>
      <c r="AB955" s="324"/>
      <c r="AC955" s="324"/>
      <c r="AD955" s="321"/>
      <c r="AE955" s="325"/>
      <c r="AF955" s="323"/>
      <c r="AG955" s="321"/>
      <c r="AH955" s="321"/>
      <c r="AI955" s="321"/>
      <c r="AJ955" s="321"/>
      <c r="AK955" s="321"/>
      <c r="AL955" s="321"/>
      <c r="AM955" s="148"/>
    </row>
    <row r="956" spans="2:39" ht="15" customHeight="1" x14ac:dyDescent="0.25">
      <c r="B956" s="321"/>
      <c r="C956" s="322"/>
      <c r="D956" s="323"/>
      <c r="E956" s="321"/>
      <c r="F956" s="321"/>
      <c r="G956" s="321"/>
      <c r="H956" s="321"/>
      <c r="I956" s="321"/>
      <c r="J956" s="321"/>
      <c r="K956" s="321"/>
      <c r="L956" s="321"/>
      <c r="M956" s="321"/>
      <c r="N956" s="323"/>
      <c r="O956" s="321"/>
      <c r="P956" s="321"/>
      <c r="Q956" s="321"/>
      <c r="R956" s="321"/>
      <c r="S956" s="321"/>
      <c r="T956" s="321"/>
      <c r="U956" s="322"/>
      <c r="V956" s="321"/>
      <c r="W956" s="321"/>
      <c r="X956" s="321"/>
      <c r="Y956" s="321"/>
      <c r="Z956" s="321"/>
      <c r="AA956" s="321"/>
      <c r="AB956" s="324"/>
      <c r="AC956" s="324"/>
      <c r="AD956" s="321"/>
      <c r="AE956" s="325"/>
      <c r="AF956" s="323"/>
      <c r="AG956" s="321"/>
      <c r="AH956" s="321"/>
      <c r="AI956" s="321"/>
      <c r="AJ956" s="321"/>
      <c r="AK956" s="321"/>
      <c r="AL956" s="321"/>
      <c r="AM956" s="148"/>
    </row>
    <row r="957" spans="2:39" ht="15" customHeight="1" x14ac:dyDescent="0.25">
      <c r="B957" s="321"/>
      <c r="C957" s="322"/>
      <c r="D957" s="323"/>
      <c r="E957" s="321"/>
      <c r="F957" s="321"/>
      <c r="G957" s="321"/>
      <c r="H957" s="321"/>
      <c r="I957" s="321"/>
      <c r="J957" s="321"/>
      <c r="K957" s="321"/>
      <c r="L957" s="321"/>
      <c r="M957" s="321"/>
      <c r="N957" s="323"/>
      <c r="O957" s="321"/>
      <c r="P957" s="321"/>
      <c r="Q957" s="321"/>
      <c r="R957" s="321"/>
      <c r="S957" s="321"/>
      <c r="T957" s="321"/>
      <c r="U957" s="322"/>
      <c r="V957" s="321"/>
      <c r="W957" s="321"/>
      <c r="X957" s="321"/>
      <c r="Y957" s="321"/>
      <c r="Z957" s="321"/>
      <c r="AA957" s="321"/>
      <c r="AB957" s="324"/>
      <c r="AC957" s="324"/>
      <c r="AD957" s="321"/>
      <c r="AE957" s="325"/>
      <c r="AF957" s="323"/>
      <c r="AG957" s="321"/>
      <c r="AH957" s="321"/>
      <c r="AI957" s="321"/>
      <c r="AJ957" s="321"/>
      <c r="AK957" s="321"/>
      <c r="AL957" s="321"/>
      <c r="AM957" s="148"/>
    </row>
    <row r="958" spans="2:39" ht="15" customHeight="1" x14ac:dyDescent="0.25">
      <c r="B958" s="321"/>
      <c r="C958" s="322"/>
      <c r="D958" s="323"/>
      <c r="E958" s="321"/>
      <c r="F958" s="321"/>
      <c r="G958" s="321"/>
      <c r="H958" s="321"/>
      <c r="I958" s="321"/>
      <c r="J958" s="321"/>
      <c r="K958" s="321"/>
      <c r="L958" s="321"/>
      <c r="M958" s="321"/>
      <c r="N958" s="323"/>
      <c r="O958" s="321"/>
      <c r="P958" s="321"/>
      <c r="Q958" s="321"/>
      <c r="R958" s="321"/>
      <c r="S958" s="321"/>
      <c r="T958" s="321"/>
      <c r="U958" s="322"/>
      <c r="V958" s="321"/>
      <c r="W958" s="321"/>
      <c r="X958" s="321"/>
      <c r="Y958" s="321"/>
      <c r="Z958" s="321"/>
      <c r="AA958" s="321"/>
      <c r="AB958" s="324"/>
      <c r="AC958" s="324"/>
      <c r="AD958" s="321"/>
      <c r="AE958" s="325"/>
      <c r="AF958" s="323"/>
      <c r="AG958" s="321"/>
      <c r="AH958" s="321"/>
      <c r="AI958" s="321"/>
      <c r="AJ958" s="321"/>
      <c r="AK958" s="321"/>
      <c r="AL958" s="321"/>
      <c r="AM958" s="148"/>
    </row>
    <row r="959" spans="2:39" ht="15" customHeight="1" x14ac:dyDescent="0.25">
      <c r="B959" s="321"/>
      <c r="C959" s="322"/>
      <c r="D959" s="323"/>
      <c r="E959" s="321"/>
      <c r="F959" s="321"/>
      <c r="G959" s="321"/>
      <c r="H959" s="321"/>
      <c r="I959" s="321"/>
      <c r="J959" s="321"/>
      <c r="K959" s="321"/>
      <c r="L959" s="321"/>
      <c r="M959" s="321"/>
      <c r="N959" s="323"/>
      <c r="O959" s="321"/>
      <c r="P959" s="321"/>
      <c r="Q959" s="321"/>
      <c r="R959" s="321"/>
      <c r="S959" s="321"/>
      <c r="T959" s="321"/>
      <c r="U959" s="322"/>
      <c r="V959" s="321"/>
      <c r="W959" s="321"/>
      <c r="X959" s="321"/>
      <c r="Y959" s="321"/>
      <c r="Z959" s="321"/>
      <c r="AA959" s="321"/>
      <c r="AB959" s="324"/>
      <c r="AC959" s="324"/>
      <c r="AD959" s="321"/>
      <c r="AE959" s="325"/>
      <c r="AF959" s="323"/>
      <c r="AG959" s="321"/>
      <c r="AH959" s="321"/>
      <c r="AI959" s="321"/>
      <c r="AJ959" s="321"/>
      <c r="AK959" s="321"/>
      <c r="AL959" s="321"/>
      <c r="AM959" s="148"/>
    </row>
    <row r="960" spans="2:39" ht="15" customHeight="1" x14ac:dyDescent="0.25">
      <c r="B960" s="321"/>
      <c r="C960" s="322"/>
      <c r="D960" s="323"/>
      <c r="E960" s="321"/>
      <c r="F960" s="321"/>
      <c r="G960" s="321"/>
      <c r="H960" s="321"/>
      <c r="I960" s="321"/>
      <c r="J960" s="321"/>
      <c r="K960" s="321"/>
      <c r="L960" s="321"/>
      <c r="M960" s="321"/>
      <c r="N960" s="323"/>
      <c r="O960" s="321"/>
      <c r="P960" s="321"/>
      <c r="Q960" s="321"/>
      <c r="R960" s="321"/>
      <c r="S960" s="321"/>
      <c r="T960" s="321"/>
      <c r="U960" s="322"/>
      <c r="V960" s="321"/>
      <c r="W960" s="321"/>
      <c r="X960" s="321"/>
      <c r="Y960" s="321"/>
      <c r="Z960" s="321"/>
      <c r="AA960" s="321"/>
      <c r="AB960" s="324"/>
      <c r="AC960" s="324"/>
      <c r="AD960" s="321"/>
      <c r="AE960" s="325"/>
      <c r="AF960" s="323"/>
      <c r="AG960" s="321"/>
      <c r="AH960" s="321"/>
      <c r="AI960" s="321"/>
      <c r="AJ960" s="321"/>
      <c r="AK960" s="321"/>
      <c r="AL960" s="321"/>
      <c r="AM960" s="148"/>
    </row>
    <row r="961" spans="2:39" ht="15" customHeight="1" x14ac:dyDescent="0.25">
      <c r="B961" s="321"/>
      <c r="C961" s="322"/>
      <c r="D961" s="323"/>
      <c r="E961" s="321"/>
      <c r="F961" s="321"/>
      <c r="G961" s="321"/>
      <c r="H961" s="321"/>
      <c r="I961" s="321"/>
      <c r="J961" s="321"/>
      <c r="K961" s="321"/>
      <c r="L961" s="321"/>
      <c r="M961" s="321"/>
      <c r="N961" s="323"/>
      <c r="O961" s="321"/>
      <c r="P961" s="321"/>
      <c r="Q961" s="321"/>
      <c r="R961" s="321"/>
      <c r="S961" s="321"/>
      <c r="T961" s="321"/>
      <c r="U961" s="322"/>
      <c r="V961" s="321"/>
      <c r="W961" s="321"/>
      <c r="X961" s="321"/>
      <c r="Y961" s="321"/>
      <c r="Z961" s="321"/>
      <c r="AA961" s="321"/>
      <c r="AB961" s="324"/>
      <c r="AC961" s="324"/>
      <c r="AD961" s="321"/>
      <c r="AE961" s="325"/>
      <c r="AF961" s="323"/>
      <c r="AG961" s="321"/>
      <c r="AH961" s="321"/>
      <c r="AI961" s="321"/>
      <c r="AJ961" s="321"/>
      <c r="AK961" s="321"/>
      <c r="AL961" s="321"/>
      <c r="AM961" s="148"/>
    </row>
    <row r="962" spans="2:39" ht="15" customHeight="1" x14ac:dyDescent="0.25">
      <c r="B962" s="321"/>
      <c r="C962" s="322"/>
      <c r="D962" s="323"/>
      <c r="E962" s="321"/>
      <c r="F962" s="321"/>
      <c r="G962" s="321"/>
      <c r="H962" s="321"/>
      <c r="I962" s="321"/>
      <c r="J962" s="321"/>
      <c r="K962" s="321"/>
      <c r="L962" s="321"/>
      <c r="M962" s="321"/>
      <c r="N962" s="323"/>
      <c r="O962" s="321"/>
      <c r="P962" s="321"/>
      <c r="Q962" s="321"/>
      <c r="R962" s="321"/>
      <c r="S962" s="321"/>
      <c r="T962" s="321"/>
      <c r="U962" s="322"/>
      <c r="V962" s="321"/>
      <c r="W962" s="321"/>
      <c r="X962" s="321"/>
      <c r="Y962" s="321"/>
      <c r="Z962" s="321"/>
      <c r="AA962" s="321"/>
      <c r="AB962" s="324"/>
      <c r="AC962" s="324"/>
      <c r="AD962" s="321"/>
      <c r="AE962" s="325"/>
      <c r="AF962" s="323"/>
      <c r="AG962" s="321"/>
      <c r="AH962" s="321"/>
      <c r="AI962" s="321"/>
      <c r="AJ962" s="321"/>
      <c r="AK962" s="321"/>
      <c r="AL962" s="321"/>
      <c r="AM962" s="148"/>
    </row>
    <row r="963" spans="2:39" ht="15" customHeight="1" x14ac:dyDescent="0.25">
      <c r="B963" s="321"/>
      <c r="C963" s="322"/>
      <c r="D963" s="323"/>
      <c r="E963" s="321"/>
      <c r="F963" s="321"/>
      <c r="G963" s="321"/>
      <c r="H963" s="321"/>
      <c r="I963" s="321"/>
      <c r="J963" s="321"/>
      <c r="K963" s="321"/>
      <c r="L963" s="321"/>
      <c r="M963" s="321"/>
      <c r="N963" s="323"/>
      <c r="O963" s="321"/>
      <c r="P963" s="321"/>
      <c r="Q963" s="321"/>
      <c r="R963" s="321"/>
      <c r="S963" s="321"/>
      <c r="T963" s="321"/>
      <c r="U963" s="322"/>
      <c r="V963" s="321"/>
      <c r="W963" s="321"/>
      <c r="X963" s="321"/>
      <c r="Y963" s="321"/>
      <c r="Z963" s="321"/>
      <c r="AA963" s="321"/>
      <c r="AB963" s="324"/>
      <c r="AC963" s="324"/>
      <c r="AD963" s="321"/>
      <c r="AE963" s="325"/>
      <c r="AF963" s="323"/>
      <c r="AG963" s="321"/>
      <c r="AH963" s="321"/>
      <c r="AI963" s="321"/>
      <c r="AJ963" s="321"/>
      <c r="AK963" s="321"/>
      <c r="AL963" s="321"/>
      <c r="AM963" s="148"/>
    </row>
    <row r="964" spans="2:39" ht="15" customHeight="1" x14ac:dyDescent="0.25">
      <c r="B964" s="321"/>
      <c r="C964" s="322"/>
      <c r="D964" s="323"/>
      <c r="E964" s="321"/>
      <c r="F964" s="321"/>
      <c r="G964" s="321"/>
      <c r="H964" s="321"/>
      <c r="I964" s="321"/>
      <c r="J964" s="321"/>
      <c r="K964" s="321"/>
      <c r="L964" s="321"/>
      <c r="M964" s="321"/>
      <c r="N964" s="323"/>
      <c r="O964" s="321"/>
      <c r="P964" s="321"/>
      <c r="Q964" s="321"/>
      <c r="R964" s="321"/>
      <c r="S964" s="321"/>
      <c r="T964" s="321"/>
      <c r="U964" s="322"/>
      <c r="V964" s="321"/>
      <c r="W964" s="321"/>
      <c r="X964" s="321"/>
      <c r="Y964" s="321"/>
      <c r="Z964" s="321"/>
      <c r="AA964" s="321"/>
      <c r="AB964" s="324"/>
      <c r="AC964" s="324"/>
      <c r="AD964" s="321"/>
      <c r="AE964" s="325"/>
      <c r="AF964" s="323"/>
      <c r="AG964" s="321"/>
      <c r="AH964" s="321"/>
      <c r="AI964" s="321"/>
      <c r="AJ964" s="321"/>
      <c r="AK964" s="321"/>
      <c r="AL964" s="321"/>
      <c r="AM964" s="148"/>
    </row>
    <row r="965" spans="2:39" ht="15" customHeight="1" x14ac:dyDescent="0.25">
      <c r="B965" s="321"/>
      <c r="C965" s="322"/>
      <c r="D965" s="323"/>
      <c r="E965" s="321"/>
      <c r="F965" s="321"/>
      <c r="G965" s="321"/>
      <c r="H965" s="321"/>
      <c r="I965" s="321"/>
      <c r="J965" s="321"/>
      <c r="K965" s="321"/>
      <c r="L965" s="321"/>
      <c r="M965" s="321"/>
      <c r="N965" s="323"/>
      <c r="O965" s="321"/>
      <c r="P965" s="321"/>
      <c r="Q965" s="321"/>
      <c r="R965" s="321"/>
      <c r="S965" s="321"/>
      <c r="T965" s="321"/>
      <c r="U965" s="322"/>
      <c r="V965" s="321"/>
      <c r="W965" s="321"/>
      <c r="X965" s="321"/>
      <c r="Y965" s="321"/>
      <c r="Z965" s="321"/>
      <c r="AA965" s="321"/>
      <c r="AB965" s="324"/>
      <c r="AC965" s="324"/>
      <c r="AD965" s="321"/>
      <c r="AE965" s="325"/>
      <c r="AF965" s="323"/>
      <c r="AG965" s="321"/>
      <c r="AH965" s="321"/>
      <c r="AI965" s="321"/>
      <c r="AJ965" s="321"/>
      <c r="AK965" s="321"/>
      <c r="AL965" s="321"/>
      <c r="AM965" s="148"/>
    </row>
    <row r="966" spans="2:39" ht="15" customHeight="1" x14ac:dyDescent="0.25">
      <c r="B966" s="321"/>
      <c r="C966" s="322"/>
      <c r="D966" s="323"/>
      <c r="E966" s="321"/>
      <c r="F966" s="321"/>
      <c r="G966" s="321"/>
      <c r="H966" s="321"/>
      <c r="I966" s="321"/>
      <c r="J966" s="321"/>
      <c r="K966" s="321"/>
      <c r="L966" s="321"/>
      <c r="M966" s="321"/>
      <c r="N966" s="323"/>
      <c r="O966" s="321"/>
      <c r="P966" s="321"/>
      <c r="Q966" s="321"/>
      <c r="R966" s="321"/>
      <c r="S966" s="321"/>
      <c r="T966" s="321"/>
      <c r="U966" s="322"/>
      <c r="V966" s="321"/>
      <c r="W966" s="321"/>
      <c r="X966" s="321"/>
      <c r="Y966" s="321"/>
      <c r="Z966" s="321"/>
      <c r="AA966" s="321"/>
      <c r="AB966" s="324"/>
      <c r="AC966" s="324"/>
      <c r="AD966" s="321"/>
      <c r="AE966" s="325"/>
      <c r="AF966" s="323"/>
      <c r="AG966" s="321"/>
      <c r="AH966" s="321"/>
      <c r="AI966" s="321"/>
      <c r="AJ966" s="321"/>
      <c r="AK966" s="321"/>
      <c r="AL966" s="321"/>
      <c r="AM966" s="148"/>
    </row>
    <row r="967" spans="2:39" ht="15" customHeight="1" x14ac:dyDescent="0.25">
      <c r="B967" s="321"/>
      <c r="C967" s="322"/>
      <c r="D967" s="323"/>
      <c r="E967" s="321"/>
      <c r="F967" s="321"/>
      <c r="G967" s="321"/>
      <c r="H967" s="321"/>
      <c r="I967" s="321"/>
      <c r="J967" s="321"/>
      <c r="K967" s="321"/>
      <c r="L967" s="321"/>
      <c r="M967" s="321"/>
      <c r="N967" s="323"/>
      <c r="O967" s="321"/>
      <c r="P967" s="321"/>
      <c r="Q967" s="321"/>
      <c r="R967" s="321"/>
      <c r="S967" s="321"/>
      <c r="T967" s="321"/>
      <c r="U967" s="322"/>
      <c r="V967" s="321"/>
      <c r="W967" s="321"/>
      <c r="X967" s="321"/>
      <c r="Y967" s="321"/>
      <c r="Z967" s="321"/>
      <c r="AA967" s="321"/>
      <c r="AB967" s="324"/>
      <c r="AC967" s="324"/>
      <c r="AD967" s="321"/>
      <c r="AE967" s="325"/>
      <c r="AF967" s="323"/>
      <c r="AG967" s="321"/>
      <c r="AH967" s="321"/>
      <c r="AI967" s="321"/>
      <c r="AJ967" s="321"/>
      <c r="AK967" s="321"/>
      <c r="AL967" s="321"/>
      <c r="AM967" s="148"/>
    </row>
    <row r="968" spans="2:39" ht="15" customHeight="1" x14ac:dyDescent="0.25">
      <c r="B968" s="321"/>
      <c r="C968" s="322"/>
      <c r="D968" s="323"/>
      <c r="E968" s="321"/>
      <c r="F968" s="321"/>
      <c r="G968" s="321"/>
      <c r="H968" s="321"/>
      <c r="I968" s="321"/>
      <c r="J968" s="321"/>
      <c r="K968" s="321"/>
      <c r="L968" s="321"/>
      <c r="M968" s="321"/>
      <c r="N968" s="323"/>
      <c r="O968" s="321"/>
      <c r="P968" s="321"/>
      <c r="Q968" s="321"/>
      <c r="R968" s="321"/>
      <c r="S968" s="321"/>
      <c r="T968" s="321"/>
      <c r="U968" s="322"/>
      <c r="V968" s="321"/>
      <c r="W968" s="321"/>
      <c r="X968" s="321"/>
      <c r="Y968" s="321"/>
      <c r="Z968" s="321"/>
      <c r="AA968" s="321"/>
      <c r="AB968" s="324"/>
      <c r="AC968" s="324"/>
      <c r="AD968" s="321"/>
      <c r="AE968" s="325"/>
      <c r="AF968" s="323"/>
      <c r="AG968" s="321"/>
      <c r="AH968" s="321"/>
      <c r="AI968" s="321"/>
      <c r="AJ968" s="321"/>
      <c r="AK968" s="321"/>
      <c r="AL968" s="321"/>
      <c r="AM968" s="148"/>
    </row>
    <row r="969" spans="2:39" ht="15" customHeight="1" x14ac:dyDescent="0.25">
      <c r="B969" s="321"/>
      <c r="C969" s="322"/>
      <c r="D969" s="323"/>
      <c r="E969" s="321"/>
      <c r="F969" s="321"/>
      <c r="G969" s="321"/>
      <c r="H969" s="321"/>
      <c r="I969" s="321"/>
      <c r="J969" s="321"/>
      <c r="K969" s="321"/>
      <c r="L969" s="321"/>
      <c r="M969" s="321"/>
      <c r="N969" s="323"/>
      <c r="O969" s="321"/>
      <c r="P969" s="321"/>
      <c r="Q969" s="321"/>
      <c r="R969" s="321"/>
      <c r="S969" s="321"/>
      <c r="T969" s="321"/>
      <c r="U969" s="322"/>
      <c r="V969" s="321"/>
      <c r="W969" s="321"/>
      <c r="X969" s="321"/>
      <c r="Y969" s="321"/>
      <c r="Z969" s="321"/>
      <c r="AA969" s="321"/>
      <c r="AB969" s="324"/>
      <c r="AC969" s="324"/>
      <c r="AD969" s="321"/>
      <c r="AE969" s="325"/>
      <c r="AF969" s="323"/>
      <c r="AG969" s="321"/>
      <c r="AH969" s="321"/>
      <c r="AI969" s="321"/>
      <c r="AJ969" s="321"/>
      <c r="AK969" s="321"/>
      <c r="AL969" s="321"/>
      <c r="AM969" s="148"/>
    </row>
    <row r="970" spans="2:39" ht="15" customHeight="1" x14ac:dyDescent="0.25">
      <c r="B970" s="321"/>
      <c r="C970" s="322"/>
      <c r="D970" s="323"/>
      <c r="E970" s="321"/>
      <c r="F970" s="321"/>
      <c r="G970" s="321"/>
      <c r="H970" s="321"/>
      <c r="I970" s="321"/>
      <c r="J970" s="321"/>
      <c r="K970" s="321"/>
      <c r="L970" s="321"/>
      <c r="M970" s="321"/>
      <c r="N970" s="323"/>
      <c r="O970" s="321"/>
      <c r="P970" s="321"/>
      <c r="Q970" s="321"/>
      <c r="R970" s="321"/>
      <c r="S970" s="321"/>
      <c r="T970" s="321"/>
      <c r="U970" s="322"/>
      <c r="V970" s="321"/>
      <c r="W970" s="321"/>
      <c r="X970" s="321"/>
      <c r="Y970" s="321"/>
      <c r="Z970" s="321"/>
      <c r="AA970" s="321"/>
      <c r="AB970" s="324"/>
      <c r="AC970" s="324"/>
      <c r="AD970" s="321"/>
      <c r="AE970" s="325"/>
      <c r="AF970" s="323"/>
      <c r="AG970" s="321"/>
      <c r="AH970" s="321"/>
      <c r="AI970" s="321"/>
      <c r="AJ970" s="321"/>
      <c r="AK970" s="321"/>
      <c r="AL970" s="321"/>
      <c r="AM970" s="148"/>
    </row>
    <row r="971" spans="2:39" ht="15" customHeight="1" x14ac:dyDescent="0.25">
      <c r="B971" s="321"/>
      <c r="C971" s="322"/>
      <c r="D971" s="323"/>
      <c r="E971" s="321"/>
      <c r="F971" s="321"/>
      <c r="G971" s="321"/>
      <c r="H971" s="321"/>
      <c r="I971" s="321"/>
      <c r="J971" s="321"/>
      <c r="K971" s="321"/>
      <c r="L971" s="321"/>
      <c r="M971" s="321"/>
      <c r="N971" s="323"/>
      <c r="O971" s="321"/>
      <c r="P971" s="321"/>
      <c r="Q971" s="321"/>
      <c r="R971" s="321"/>
      <c r="S971" s="321"/>
      <c r="T971" s="321"/>
      <c r="U971" s="322"/>
      <c r="V971" s="321"/>
      <c r="W971" s="321"/>
      <c r="X971" s="321"/>
      <c r="Y971" s="321"/>
      <c r="Z971" s="321"/>
      <c r="AA971" s="321"/>
      <c r="AB971" s="324"/>
      <c r="AC971" s="324"/>
      <c r="AD971" s="321"/>
      <c r="AE971" s="325"/>
      <c r="AF971" s="323"/>
      <c r="AG971" s="321"/>
      <c r="AH971" s="321"/>
      <c r="AI971" s="321"/>
      <c r="AJ971" s="321"/>
      <c r="AK971" s="321"/>
      <c r="AL971" s="321"/>
      <c r="AM971" s="148"/>
    </row>
    <row r="972" spans="2:39" ht="15" customHeight="1" x14ac:dyDescent="0.25">
      <c r="B972" s="321"/>
      <c r="C972" s="322"/>
      <c r="D972" s="323"/>
      <c r="E972" s="321"/>
      <c r="F972" s="321"/>
      <c r="G972" s="321"/>
      <c r="H972" s="321"/>
      <c r="I972" s="321"/>
      <c r="J972" s="321"/>
      <c r="K972" s="321"/>
      <c r="L972" s="321"/>
      <c r="M972" s="321"/>
      <c r="N972" s="323"/>
      <c r="O972" s="321"/>
      <c r="P972" s="321"/>
      <c r="Q972" s="321"/>
      <c r="R972" s="321"/>
      <c r="S972" s="321"/>
      <c r="T972" s="321"/>
      <c r="U972" s="322"/>
      <c r="V972" s="321"/>
      <c r="W972" s="321"/>
      <c r="X972" s="321"/>
      <c r="Y972" s="321"/>
      <c r="Z972" s="321"/>
      <c r="AA972" s="321"/>
      <c r="AB972" s="324"/>
      <c r="AC972" s="324"/>
      <c r="AD972" s="321"/>
      <c r="AE972" s="325"/>
      <c r="AF972" s="323"/>
      <c r="AG972" s="321"/>
      <c r="AH972" s="321"/>
      <c r="AI972" s="321"/>
      <c r="AJ972" s="321"/>
      <c r="AK972" s="321"/>
      <c r="AL972" s="321"/>
      <c r="AM972" s="148"/>
    </row>
    <row r="973" spans="2:39" ht="15" customHeight="1" x14ac:dyDescent="0.25">
      <c r="B973" s="321"/>
      <c r="C973" s="322"/>
      <c r="D973" s="323"/>
      <c r="E973" s="321"/>
      <c r="F973" s="321"/>
      <c r="G973" s="321"/>
      <c r="H973" s="321"/>
      <c r="I973" s="321"/>
      <c r="J973" s="321"/>
      <c r="K973" s="321"/>
      <c r="L973" s="321"/>
      <c r="M973" s="321"/>
      <c r="N973" s="323"/>
      <c r="O973" s="321"/>
      <c r="P973" s="321"/>
      <c r="Q973" s="321"/>
      <c r="R973" s="321"/>
      <c r="S973" s="321"/>
      <c r="T973" s="321"/>
      <c r="U973" s="322"/>
      <c r="V973" s="321"/>
      <c r="W973" s="321"/>
      <c r="X973" s="321"/>
      <c r="Y973" s="321"/>
      <c r="Z973" s="321"/>
      <c r="AA973" s="321"/>
      <c r="AB973" s="324"/>
      <c r="AC973" s="324"/>
      <c r="AD973" s="321"/>
      <c r="AE973" s="325"/>
      <c r="AF973" s="323"/>
      <c r="AG973" s="321"/>
      <c r="AH973" s="321"/>
      <c r="AI973" s="321"/>
      <c r="AJ973" s="321"/>
      <c r="AK973" s="321"/>
      <c r="AL973" s="321"/>
      <c r="AM973" s="148"/>
    </row>
    <row r="974" spans="2:39" ht="15" customHeight="1" x14ac:dyDescent="0.25">
      <c r="B974" s="321"/>
      <c r="C974" s="322"/>
      <c r="D974" s="323"/>
      <c r="E974" s="321"/>
      <c r="F974" s="321"/>
      <c r="G974" s="321"/>
      <c r="H974" s="321"/>
      <c r="I974" s="321"/>
      <c r="J974" s="321"/>
      <c r="K974" s="321"/>
      <c r="L974" s="321"/>
      <c r="M974" s="321"/>
      <c r="N974" s="323"/>
      <c r="O974" s="321"/>
      <c r="P974" s="321"/>
      <c r="Q974" s="321"/>
      <c r="R974" s="321"/>
      <c r="S974" s="321"/>
      <c r="T974" s="321"/>
      <c r="U974" s="322"/>
      <c r="V974" s="321"/>
      <c r="W974" s="321"/>
      <c r="X974" s="321"/>
      <c r="Y974" s="321"/>
      <c r="Z974" s="321"/>
      <c r="AA974" s="321"/>
      <c r="AB974" s="324"/>
      <c r="AC974" s="324"/>
      <c r="AD974" s="321"/>
      <c r="AE974" s="325"/>
      <c r="AF974" s="323"/>
      <c r="AG974" s="321"/>
      <c r="AH974" s="321"/>
      <c r="AI974" s="321"/>
      <c r="AJ974" s="321"/>
      <c r="AK974" s="321"/>
      <c r="AL974" s="321"/>
      <c r="AM974" s="148"/>
    </row>
    <row r="975" spans="2:39" ht="15" customHeight="1" x14ac:dyDescent="0.25">
      <c r="B975" s="321"/>
      <c r="C975" s="322"/>
      <c r="D975" s="323"/>
      <c r="E975" s="321"/>
      <c r="F975" s="321"/>
      <c r="G975" s="321"/>
      <c r="H975" s="321"/>
      <c r="I975" s="321"/>
      <c r="J975" s="321"/>
      <c r="K975" s="321"/>
      <c r="L975" s="321"/>
      <c r="M975" s="321"/>
      <c r="N975" s="323"/>
      <c r="O975" s="321"/>
      <c r="P975" s="321"/>
      <c r="Q975" s="321"/>
      <c r="R975" s="321"/>
      <c r="S975" s="321"/>
      <c r="T975" s="321"/>
      <c r="U975" s="322"/>
      <c r="V975" s="321"/>
      <c r="W975" s="321"/>
      <c r="X975" s="321"/>
      <c r="Y975" s="321"/>
      <c r="Z975" s="321"/>
      <c r="AA975" s="321"/>
      <c r="AB975" s="324"/>
      <c r="AC975" s="324"/>
      <c r="AD975" s="321"/>
      <c r="AE975" s="325"/>
      <c r="AF975" s="323"/>
      <c r="AG975" s="321"/>
      <c r="AH975" s="321"/>
      <c r="AI975" s="321"/>
      <c r="AJ975" s="321"/>
      <c r="AK975" s="321"/>
      <c r="AL975" s="321"/>
      <c r="AM975" s="148"/>
    </row>
    <row r="976" spans="2:39" ht="15" customHeight="1" x14ac:dyDescent="0.25">
      <c r="B976" s="321"/>
      <c r="C976" s="322"/>
      <c r="D976" s="323"/>
      <c r="E976" s="321"/>
      <c r="F976" s="321"/>
      <c r="G976" s="321"/>
      <c r="H976" s="321"/>
      <c r="I976" s="321"/>
      <c r="J976" s="321"/>
      <c r="K976" s="321"/>
      <c r="L976" s="321"/>
      <c r="M976" s="321"/>
      <c r="N976" s="323"/>
      <c r="O976" s="321"/>
      <c r="P976" s="321"/>
      <c r="Q976" s="321"/>
      <c r="R976" s="321"/>
      <c r="S976" s="321"/>
      <c r="T976" s="321"/>
      <c r="U976" s="322"/>
      <c r="V976" s="321"/>
      <c r="W976" s="321"/>
      <c r="X976" s="321"/>
      <c r="Y976" s="321"/>
      <c r="Z976" s="321"/>
      <c r="AA976" s="321"/>
      <c r="AB976" s="324"/>
      <c r="AC976" s="324"/>
      <c r="AD976" s="321"/>
      <c r="AE976" s="325"/>
      <c r="AF976" s="323"/>
      <c r="AG976" s="321"/>
      <c r="AH976" s="321"/>
      <c r="AI976" s="321"/>
      <c r="AJ976" s="321"/>
      <c r="AK976" s="321"/>
      <c r="AL976" s="321"/>
      <c r="AM976" s="148"/>
    </row>
    <row r="977" spans="2:39" ht="15" customHeight="1" x14ac:dyDescent="0.25">
      <c r="B977" s="321"/>
      <c r="C977" s="322"/>
      <c r="D977" s="323"/>
      <c r="E977" s="321"/>
      <c r="F977" s="321"/>
      <c r="G977" s="321"/>
      <c r="H977" s="321"/>
      <c r="I977" s="321"/>
      <c r="J977" s="321"/>
      <c r="K977" s="321"/>
      <c r="L977" s="321"/>
      <c r="M977" s="321"/>
      <c r="N977" s="323"/>
      <c r="O977" s="321"/>
      <c r="P977" s="321"/>
      <c r="Q977" s="321"/>
      <c r="R977" s="321"/>
      <c r="S977" s="321"/>
      <c r="T977" s="321"/>
      <c r="U977" s="322"/>
      <c r="V977" s="321"/>
      <c r="W977" s="321"/>
      <c r="X977" s="321"/>
      <c r="Y977" s="321"/>
      <c r="Z977" s="321"/>
      <c r="AA977" s="321"/>
      <c r="AB977" s="324"/>
      <c r="AC977" s="324"/>
      <c r="AD977" s="321"/>
      <c r="AE977" s="325"/>
      <c r="AF977" s="323"/>
      <c r="AG977" s="321"/>
      <c r="AH977" s="321"/>
      <c r="AI977" s="321"/>
      <c r="AJ977" s="321"/>
      <c r="AK977" s="321"/>
      <c r="AL977" s="321"/>
      <c r="AM977" s="148"/>
    </row>
    <row r="978" spans="2:39" ht="15" customHeight="1" x14ac:dyDescent="0.25">
      <c r="B978" s="321"/>
      <c r="C978" s="322"/>
      <c r="D978" s="323"/>
      <c r="E978" s="321"/>
      <c r="F978" s="321"/>
      <c r="G978" s="321"/>
      <c r="H978" s="321"/>
      <c r="I978" s="321"/>
      <c r="J978" s="321"/>
      <c r="K978" s="321"/>
      <c r="L978" s="321"/>
      <c r="M978" s="321"/>
      <c r="N978" s="323"/>
      <c r="O978" s="321"/>
      <c r="P978" s="321"/>
      <c r="Q978" s="321"/>
      <c r="R978" s="321"/>
      <c r="S978" s="321"/>
      <c r="T978" s="321"/>
      <c r="U978" s="322"/>
      <c r="V978" s="321"/>
      <c r="W978" s="321"/>
      <c r="X978" s="321"/>
      <c r="Y978" s="321"/>
      <c r="Z978" s="321"/>
      <c r="AA978" s="321"/>
      <c r="AB978" s="324"/>
      <c r="AC978" s="324"/>
      <c r="AD978" s="321"/>
      <c r="AE978" s="325"/>
      <c r="AF978" s="323"/>
      <c r="AG978" s="321"/>
      <c r="AH978" s="321"/>
      <c r="AI978" s="321"/>
      <c r="AJ978" s="321"/>
      <c r="AK978" s="321"/>
      <c r="AL978" s="321"/>
      <c r="AM978" s="148"/>
    </row>
    <row r="979" spans="2:39" ht="15" customHeight="1" x14ac:dyDescent="0.25">
      <c r="B979" s="321"/>
      <c r="C979" s="322"/>
      <c r="D979" s="323"/>
      <c r="E979" s="321"/>
      <c r="F979" s="321"/>
      <c r="G979" s="321"/>
      <c r="H979" s="321"/>
      <c r="I979" s="321"/>
      <c r="J979" s="321"/>
      <c r="K979" s="321"/>
      <c r="L979" s="321"/>
      <c r="M979" s="321"/>
      <c r="N979" s="323"/>
      <c r="O979" s="321"/>
      <c r="P979" s="321"/>
      <c r="Q979" s="321"/>
      <c r="R979" s="321"/>
      <c r="S979" s="321"/>
      <c r="T979" s="321"/>
      <c r="U979" s="322"/>
      <c r="V979" s="321"/>
      <c r="W979" s="321"/>
      <c r="X979" s="321"/>
      <c r="Y979" s="321"/>
      <c r="Z979" s="321"/>
      <c r="AA979" s="321"/>
      <c r="AB979" s="324"/>
      <c r="AC979" s="324"/>
      <c r="AD979" s="321"/>
      <c r="AE979" s="325"/>
      <c r="AF979" s="323"/>
      <c r="AG979" s="321"/>
      <c r="AH979" s="321"/>
      <c r="AI979" s="321"/>
      <c r="AJ979" s="321"/>
      <c r="AK979" s="321"/>
      <c r="AL979" s="321"/>
      <c r="AM979" s="148"/>
    </row>
    <row r="980" spans="2:39" ht="15" customHeight="1" x14ac:dyDescent="0.25">
      <c r="B980" s="321"/>
      <c r="C980" s="322"/>
      <c r="D980" s="323"/>
      <c r="E980" s="321"/>
      <c r="F980" s="321"/>
      <c r="G980" s="321"/>
      <c r="H980" s="321"/>
      <c r="I980" s="321"/>
      <c r="J980" s="321"/>
      <c r="K980" s="321"/>
      <c r="L980" s="321"/>
      <c r="M980" s="321"/>
      <c r="N980" s="323"/>
      <c r="O980" s="321"/>
      <c r="P980" s="321"/>
      <c r="Q980" s="321"/>
      <c r="R980" s="321"/>
      <c r="S980" s="321"/>
      <c r="T980" s="321"/>
      <c r="U980" s="322"/>
      <c r="V980" s="321"/>
      <c r="W980" s="321"/>
      <c r="X980" s="321"/>
      <c r="Y980" s="321"/>
      <c r="Z980" s="321"/>
      <c r="AA980" s="321"/>
      <c r="AB980" s="324"/>
      <c r="AC980" s="324"/>
      <c r="AD980" s="321"/>
      <c r="AE980" s="325"/>
      <c r="AF980" s="323"/>
      <c r="AG980" s="321"/>
      <c r="AH980" s="321"/>
      <c r="AI980" s="321"/>
      <c r="AJ980" s="321"/>
      <c r="AK980" s="321"/>
      <c r="AL980" s="321"/>
      <c r="AM980" s="148"/>
    </row>
    <row r="981" spans="2:39" ht="15" customHeight="1" x14ac:dyDescent="0.25">
      <c r="B981" s="321"/>
      <c r="C981" s="322"/>
      <c r="D981" s="323"/>
      <c r="E981" s="321"/>
      <c r="F981" s="321"/>
      <c r="G981" s="321"/>
      <c r="H981" s="321"/>
      <c r="I981" s="321"/>
      <c r="J981" s="321"/>
      <c r="K981" s="321"/>
      <c r="L981" s="321"/>
      <c r="M981" s="321"/>
      <c r="N981" s="323"/>
      <c r="O981" s="321"/>
      <c r="P981" s="321"/>
      <c r="Q981" s="321"/>
      <c r="R981" s="321"/>
      <c r="S981" s="321"/>
      <c r="T981" s="321"/>
      <c r="U981" s="322"/>
      <c r="V981" s="321"/>
      <c r="W981" s="321"/>
      <c r="X981" s="321"/>
      <c r="Y981" s="321"/>
      <c r="Z981" s="321"/>
      <c r="AA981" s="321"/>
      <c r="AB981" s="324"/>
      <c r="AC981" s="324"/>
      <c r="AD981" s="321"/>
      <c r="AE981" s="325"/>
      <c r="AF981" s="323"/>
      <c r="AG981" s="321"/>
      <c r="AH981" s="321"/>
      <c r="AI981" s="321"/>
      <c r="AJ981" s="321"/>
      <c r="AK981" s="321"/>
      <c r="AL981" s="321"/>
      <c r="AM981" s="148"/>
    </row>
    <row r="982" spans="2:39" ht="15" customHeight="1" x14ac:dyDescent="0.25">
      <c r="B982" s="321"/>
      <c r="C982" s="322"/>
      <c r="D982" s="323"/>
      <c r="E982" s="321"/>
      <c r="F982" s="321"/>
      <c r="G982" s="321"/>
      <c r="H982" s="321"/>
      <c r="I982" s="321"/>
      <c r="J982" s="321"/>
      <c r="K982" s="321"/>
      <c r="L982" s="321"/>
      <c r="M982" s="321"/>
      <c r="N982" s="323"/>
      <c r="O982" s="321"/>
      <c r="P982" s="321"/>
      <c r="Q982" s="321"/>
      <c r="R982" s="321"/>
      <c r="S982" s="321"/>
      <c r="T982" s="321"/>
      <c r="U982" s="322"/>
      <c r="V982" s="321"/>
      <c r="W982" s="321"/>
      <c r="X982" s="321"/>
      <c r="Y982" s="321"/>
      <c r="Z982" s="321"/>
      <c r="AA982" s="321"/>
      <c r="AB982" s="324"/>
      <c r="AC982" s="324"/>
      <c r="AD982" s="321"/>
      <c r="AE982" s="325"/>
      <c r="AF982" s="323"/>
      <c r="AG982" s="321"/>
      <c r="AH982" s="321"/>
      <c r="AI982" s="321"/>
      <c r="AJ982" s="321"/>
      <c r="AK982" s="321"/>
      <c r="AL982" s="321"/>
      <c r="AM982" s="148"/>
    </row>
    <row r="983" spans="2:39" ht="15" customHeight="1" x14ac:dyDescent="0.25">
      <c r="B983" s="321"/>
      <c r="C983" s="322"/>
      <c r="D983" s="323"/>
      <c r="E983" s="321"/>
      <c r="F983" s="321"/>
      <c r="G983" s="321"/>
      <c r="H983" s="321"/>
      <c r="I983" s="321"/>
      <c r="J983" s="321"/>
      <c r="K983" s="321"/>
      <c r="L983" s="321"/>
      <c r="M983" s="321"/>
      <c r="N983" s="323"/>
      <c r="O983" s="321"/>
      <c r="P983" s="321"/>
      <c r="Q983" s="321"/>
      <c r="R983" s="321"/>
      <c r="S983" s="321"/>
      <c r="T983" s="321"/>
      <c r="U983" s="322"/>
      <c r="V983" s="321"/>
      <c r="W983" s="321"/>
      <c r="X983" s="321"/>
      <c r="Y983" s="321"/>
      <c r="Z983" s="321"/>
      <c r="AA983" s="321"/>
      <c r="AB983" s="324"/>
      <c r="AC983" s="324"/>
      <c r="AD983" s="321"/>
      <c r="AE983" s="325"/>
      <c r="AF983" s="323"/>
      <c r="AG983" s="321"/>
      <c r="AH983" s="321"/>
      <c r="AI983" s="321"/>
      <c r="AJ983" s="321"/>
      <c r="AK983" s="321"/>
      <c r="AL983" s="321"/>
      <c r="AM983" s="148"/>
    </row>
    <row r="984" spans="2:39" ht="15" customHeight="1" x14ac:dyDescent="0.25">
      <c r="B984" s="321"/>
      <c r="C984" s="322"/>
      <c r="D984" s="323"/>
      <c r="E984" s="321"/>
      <c r="F984" s="321"/>
      <c r="G984" s="321"/>
      <c r="H984" s="321"/>
      <c r="I984" s="321"/>
      <c r="J984" s="321"/>
      <c r="K984" s="321"/>
      <c r="L984" s="321"/>
      <c r="M984" s="321"/>
      <c r="N984" s="323"/>
      <c r="O984" s="321"/>
      <c r="P984" s="321"/>
      <c r="Q984" s="321"/>
      <c r="R984" s="321"/>
      <c r="S984" s="321"/>
      <c r="T984" s="321"/>
      <c r="U984" s="322"/>
      <c r="V984" s="321"/>
      <c r="W984" s="321"/>
      <c r="X984" s="321"/>
      <c r="Y984" s="321"/>
      <c r="Z984" s="321"/>
      <c r="AA984" s="321"/>
      <c r="AB984" s="324"/>
      <c r="AC984" s="324"/>
      <c r="AD984" s="321"/>
      <c r="AE984" s="325"/>
      <c r="AF984" s="323"/>
      <c r="AG984" s="321"/>
      <c r="AH984" s="321"/>
      <c r="AI984" s="321"/>
      <c r="AJ984" s="321"/>
      <c r="AK984" s="321"/>
      <c r="AL984" s="321"/>
      <c r="AM984" s="148"/>
    </row>
    <row r="985" spans="2:39" ht="15" customHeight="1" x14ac:dyDescent="0.25">
      <c r="B985" s="321"/>
      <c r="C985" s="322"/>
      <c r="D985" s="323"/>
      <c r="E985" s="321"/>
      <c r="F985" s="321"/>
      <c r="G985" s="321"/>
      <c r="H985" s="321"/>
      <c r="I985" s="321"/>
      <c r="J985" s="321"/>
      <c r="K985" s="321"/>
      <c r="L985" s="321"/>
      <c r="M985" s="321"/>
      <c r="N985" s="323"/>
      <c r="O985" s="321"/>
      <c r="P985" s="321"/>
      <c r="Q985" s="321"/>
      <c r="R985" s="321"/>
      <c r="S985" s="321"/>
      <c r="T985" s="321"/>
      <c r="U985" s="322"/>
      <c r="V985" s="321"/>
      <c r="W985" s="321"/>
      <c r="X985" s="321"/>
      <c r="Y985" s="321"/>
      <c r="Z985" s="321"/>
      <c r="AA985" s="321"/>
      <c r="AB985" s="324"/>
      <c r="AC985" s="324"/>
      <c r="AD985" s="321"/>
      <c r="AE985" s="325"/>
      <c r="AF985" s="323"/>
      <c r="AG985" s="321"/>
      <c r="AH985" s="321"/>
      <c r="AI985" s="321"/>
      <c r="AJ985" s="321"/>
      <c r="AK985" s="321"/>
      <c r="AL985" s="321"/>
      <c r="AM985" s="148"/>
    </row>
    <row r="986" spans="2:39" ht="15" customHeight="1" x14ac:dyDescent="0.25">
      <c r="B986" s="321"/>
      <c r="C986" s="322"/>
      <c r="D986" s="323"/>
      <c r="E986" s="321"/>
      <c r="F986" s="321"/>
      <c r="G986" s="321"/>
      <c r="H986" s="321"/>
      <c r="I986" s="321"/>
      <c r="J986" s="321"/>
      <c r="K986" s="321"/>
      <c r="L986" s="321"/>
      <c r="M986" s="321"/>
      <c r="N986" s="323"/>
      <c r="O986" s="321"/>
      <c r="P986" s="321"/>
      <c r="Q986" s="321"/>
      <c r="R986" s="321"/>
      <c r="S986" s="321"/>
      <c r="T986" s="321"/>
      <c r="U986" s="322"/>
      <c r="V986" s="321"/>
      <c r="W986" s="321"/>
      <c r="X986" s="321"/>
      <c r="Y986" s="321"/>
      <c r="Z986" s="321"/>
      <c r="AA986" s="321"/>
      <c r="AB986" s="324"/>
      <c r="AC986" s="324"/>
      <c r="AD986" s="321"/>
      <c r="AE986" s="325"/>
      <c r="AF986" s="323"/>
      <c r="AG986" s="321"/>
      <c r="AH986" s="321"/>
      <c r="AI986" s="321"/>
      <c r="AJ986" s="321"/>
      <c r="AK986" s="321"/>
      <c r="AL986" s="321"/>
      <c r="AM986" s="148"/>
    </row>
    <row r="987" spans="2:39" ht="15" customHeight="1" x14ac:dyDescent="0.25">
      <c r="B987" s="321"/>
      <c r="C987" s="322"/>
      <c r="D987" s="323"/>
      <c r="E987" s="321"/>
      <c r="F987" s="321"/>
      <c r="G987" s="321"/>
      <c r="H987" s="321"/>
      <c r="I987" s="321"/>
      <c r="J987" s="321"/>
      <c r="K987" s="321"/>
      <c r="L987" s="321"/>
      <c r="M987" s="321"/>
      <c r="N987" s="323"/>
      <c r="O987" s="321"/>
      <c r="P987" s="321"/>
      <c r="Q987" s="321"/>
      <c r="R987" s="321"/>
      <c r="S987" s="321"/>
      <c r="T987" s="321"/>
      <c r="U987" s="322"/>
      <c r="V987" s="321"/>
      <c r="W987" s="321"/>
      <c r="X987" s="321"/>
      <c r="Y987" s="321"/>
      <c r="Z987" s="321"/>
      <c r="AA987" s="321"/>
      <c r="AB987" s="324"/>
      <c r="AC987" s="324"/>
      <c r="AD987" s="321"/>
      <c r="AE987" s="325"/>
      <c r="AF987" s="323"/>
      <c r="AG987" s="321"/>
      <c r="AH987" s="321"/>
      <c r="AI987" s="321"/>
      <c r="AJ987" s="321"/>
      <c r="AK987" s="321"/>
      <c r="AL987" s="321"/>
      <c r="AM987" s="148"/>
    </row>
    <row r="988" spans="2:39" ht="15" customHeight="1" x14ac:dyDescent="0.25">
      <c r="B988" s="321"/>
      <c r="C988" s="322"/>
      <c r="D988" s="323"/>
      <c r="E988" s="321"/>
      <c r="F988" s="321"/>
      <c r="G988" s="321"/>
      <c r="H988" s="321"/>
      <c r="I988" s="321"/>
      <c r="J988" s="321"/>
      <c r="K988" s="321"/>
      <c r="L988" s="321"/>
      <c r="M988" s="321"/>
      <c r="N988" s="323"/>
      <c r="O988" s="321"/>
      <c r="P988" s="321"/>
      <c r="Q988" s="321"/>
      <c r="R988" s="321"/>
      <c r="S988" s="321"/>
      <c r="T988" s="321"/>
      <c r="U988" s="322"/>
      <c r="V988" s="321"/>
      <c r="W988" s="321"/>
      <c r="X988" s="321"/>
      <c r="Y988" s="321"/>
      <c r="Z988" s="321"/>
      <c r="AA988" s="321"/>
      <c r="AB988" s="324"/>
      <c r="AC988" s="324"/>
      <c r="AD988" s="321"/>
      <c r="AE988" s="325"/>
      <c r="AF988" s="323"/>
      <c r="AG988" s="321"/>
      <c r="AH988" s="321"/>
      <c r="AI988" s="321"/>
      <c r="AJ988" s="321"/>
      <c r="AK988" s="321"/>
      <c r="AL988" s="321"/>
      <c r="AM988" s="148"/>
    </row>
    <row r="989" spans="2:39" ht="15" customHeight="1" x14ac:dyDescent="0.25">
      <c r="B989" s="321"/>
      <c r="C989" s="322"/>
      <c r="D989" s="323"/>
      <c r="E989" s="321"/>
      <c r="F989" s="321"/>
      <c r="G989" s="321"/>
      <c r="H989" s="321"/>
      <c r="I989" s="321"/>
      <c r="J989" s="321"/>
      <c r="K989" s="321"/>
      <c r="L989" s="321"/>
      <c r="M989" s="321"/>
      <c r="N989" s="323"/>
      <c r="O989" s="321"/>
      <c r="P989" s="321"/>
      <c r="Q989" s="321"/>
      <c r="R989" s="321"/>
      <c r="S989" s="321"/>
      <c r="T989" s="321"/>
      <c r="U989" s="322"/>
      <c r="V989" s="321"/>
      <c r="W989" s="321"/>
      <c r="X989" s="321"/>
      <c r="Y989" s="321"/>
      <c r="Z989" s="321"/>
      <c r="AA989" s="321"/>
      <c r="AB989" s="324"/>
      <c r="AC989" s="324"/>
      <c r="AD989" s="321"/>
      <c r="AE989" s="325"/>
      <c r="AF989" s="323"/>
      <c r="AG989" s="321"/>
      <c r="AH989" s="321"/>
      <c r="AI989" s="321"/>
      <c r="AJ989" s="321"/>
      <c r="AK989" s="321"/>
      <c r="AL989" s="321"/>
      <c r="AM989" s="148"/>
    </row>
    <row r="990" spans="2:39" ht="15" customHeight="1" x14ac:dyDescent="0.25">
      <c r="B990" s="321"/>
      <c r="C990" s="322"/>
      <c r="D990" s="323"/>
      <c r="E990" s="321"/>
      <c r="F990" s="321"/>
      <c r="G990" s="321"/>
      <c r="H990" s="321"/>
      <c r="I990" s="321"/>
      <c r="J990" s="321"/>
      <c r="K990" s="321"/>
      <c r="L990" s="321"/>
      <c r="M990" s="321"/>
      <c r="N990" s="323"/>
      <c r="O990" s="321"/>
      <c r="P990" s="321"/>
      <c r="Q990" s="321"/>
      <c r="R990" s="321"/>
      <c r="S990" s="321"/>
      <c r="T990" s="321"/>
      <c r="U990" s="322"/>
      <c r="V990" s="321"/>
      <c r="W990" s="321"/>
      <c r="X990" s="321"/>
      <c r="Y990" s="321"/>
      <c r="Z990" s="321"/>
      <c r="AA990" s="321"/>
      <c r="AB990" s="324"/>
      <c r="AC990" s="324"/>
      <c r="AD990" s="321"/>
      <c r="AE990" s="325"/>
      <c r="AF990" s="323"/>
      <c r="AG990" s="321"/>
      <c r="AH990" s="321"/>
      <c r="AI990" s="321"/>
      <c r="AJ990" s="321"/>
      <c r="AK990" s="321"/>
      <c r="AL990" s="321"/>
      <c r="AM990" s="148"/>
    </row>
    <row r="991" spans="2:39" ht="15" customHeight="1" x14ac:dyDescent="0.25">
      <c r="B991" s="321"/>
      <c r="C991" s="322"/>
      <c r="D991" s="323"/>
      <c r="E991" s="321"/>
      <c r="F991" s="321"/>
      <c r="G991" s="321"/>
      <c r="H991" s="321"/>
      <c r="I991" s="321"/>
      <c r="J991" s="321"/>
      <c r="K991" s="321"/>
      <c r="L991" s="321"/>
      <c r="M991" s="321"/>
      <c r="N991" s="323"/>
      <c r="O991" s="321"/>
      <c r="P991" s="321"/>
      <c r="Q991" s="321"/>
      <c r="R991" s="321"/>
      <c r="S991" s="321"/>
      <c r="T991" s="321"/>
      <c r="U991" s="322"/>
      <c r="V991" s="321"/>
      <c r="W991" s="321"/>
      <c r="X991" s="321"/>
      <c r="Y991" s="321"/>
      <c r="Z991" s="321"/>
      <c r="AA991" s="321"/>
      <c r="AB991" s="324"/>
      <c r="AC991" s="324"/>
      <c r="AD991" s="321"/>
      <c r="AE991" s="325"/>
      <c r="AF991" s="323"/>
      <c r="AG991" s="321"/>
      <c r="AH991" s="321"/>
      <c r="AI991" s="321"/>
      <c r="AJ991" s="321"/>
      <c r="AK991" s="321"/>
      <c r="AL991" s="321"/>
      <c r="AM991" s="148"/>
    </row>
    <row r="992" spans="2:39" ht="15" customHeight="1" x14ac:dyDescent="0.25">
      <c r="B992" s="321"/>
      <c r="C992" s="322"/>
      <c r="D992" s="323"/>
      <c r="E992" s="321"/>
      <c r="F992" s="321"/>
      <c r="G992" s="321"/>
      <c r="H992" s="321"/>
      <c r="I992" s="321"/>
      <c r="J992" s="321"/>
      <c r="K992" s="321"/>
      <c r="L992" s="321"/>
      <c r="M992" s="321"/>
      <c r="N992" s="323"/>
      <c r="O992" s="321"/>
      <c r="P992" s="321"/>
      <c r="Q992" s="321"/>
      <c r="R992" s="321"/>
      <c r="S992" s="321"/>
      <c r="T992" s="321"/>
      <c r="U992" s="322"/>
      <c r="V992" s="321"/>
      <c r="W992" s="321"/>
      <c r="X992" s="321"/>
      <c r="Y992" s="321"/>
      <c r="Z992" s="321"/>
      <c r="AA992" s="321"/>
      <c r="AB992" s="324"/>
      <c r="AC992" s="324"/>
      <c r="AD992" s="321"/>
      <c r="AE992" s="325"/>
      <c r="AF992" s="323"/>
      <c r="AG992" s="321"/>
      <c r="AH992" s="321"/>
      <c r="AI992" s="321"/>
      <c r="AJ992" s="321"/>
      <c r="AK992" s="321"/>
      <c r="AL992" s="321"/>
      <c r="AM992" s="148"/>
    </row>
    <row r="993" spans="2:39" ht="15" customHeight="1" x14ac:dyDescent="0.25">
      <c r="B993" s="321"/>
      <c r="C993" s="322"/>
      <c r="D993" s="323"/>
      <c r="E993" s="321"/>
      <c r="F993" s="321"/>
      <c r="G993" s="321"/>
      <c r="H993" s="321"/>
      <c r="I993" s="321"/>
      <c r="J993" s="321"/>
      <c r="K993" s="321"/>
      <c r="L993" s="321"/>
      <c r="M993" s="321"/>
      <c r="N993" s="323"/>
      <c r="O993" s="321"/>
      <c r="P993" s="321"/>
      <c r="Q993" s="321"/>
      <c r="R993" s="321"/>
      <c r="S993" s="321"/>
      <c r="T993" s="321"/>
      <c r="U993" s="322"/>
      <c r="V993" s="321"/>
      <c r="W993" s="321"/>
      <c r="X993" s="321"/>
      <c r="Y993" s="321"/>
      <c r="Z993" s="321"/>
      <c r="AA993" s="321"/>
      <c r="AB993" s="324"/>
      <c r="AC993" s="324"/>
      <c r="AD993" s="321"/>
      <c r="AE993" s="325"/>
      <c r="AF993" s="323"/>
      <c r="AG993" s="321"/>
      <c r="AH993" s="321"/>
      <c r="AI993" s="321"/>
      <c r="AJ993" s="321"/>
      <c r="AK993" s="321"/>
      <c r="AL993" s="321"/>
      <c r="AM993" s="148"/>
    </row>
    <row r="994" spans="2:39" ht="15" customHeight="1" x14ac:dyDescent="0.25">
      <c r="B994" s="321"/>
      <c r="C994" s="322"/>
      <c r="D994" s="323"/>
      <c r="E994" s="321"/>
      <c r="F994" s="321"/>
      <c r="G994" s="321"/>
      <c r="H994" s="321"/>
      <c r="I994" s="321"/>
      <c r="J994" s="321"/>
      <c r="K994" s="321"/>
      <c r="L994" s="321"/>
      <c r="M994" s="321"/>
      <c r="N994" s="323"/>
      <c r="O994" s="321"/>
      <c r="P994" s="321"/>
      <c r="Q994" s="321"/>
      <c r="R994" s="321"/>
      <c r="S994" s="321"/>
      <c r="T994" s="321"/>
      <c r="U994" s="322"/>
      <c r="V994" s="321"/>
      <c r="W994" s="321"/>
      <c r="X994" s="321"/>
      <c r="Y994" s="321"/>
      <c r="Z994" s="321"/>
      <c r="AA994" s="321"/>
      <c r="AB994" s="324"/>
      <c r="AC994" s="324"/>
      <c r="AD994" s="321"/>
      <c r="AE994" s="325"/>
      <c r="AF994" s="323"/>
      <c r="AG994" s="321"/>
      <c r="AH994" s="321"/>
      <c r="AI994" s="321"/>
      <c r="AJ994" s="321"/>
      <c r="AK994" s="321"/>
      <c r="AL994" s="321"/>
      <c r="AM994" s="148"/>
    </row>
    <row r="995" spans="2:39" ht="15" customHeight="1" x14ac:dyDescent="0.25">
      <c r="B995" s="321"/>
      <c r="C995" s="322"/>
      <c r="D995" s="323"/>
      <c r="E995" s="321"/>
      <c r="F995" s="321"/>
      <c r="G995" s="321"/>
      <c r="H995" s="321"/>
      <c r="I995" s="321"/>
      <c r="J995" s="321"/>
      <c r="K995" s="321"/>
      <c r="L995" s="321"/>
      <c r="M995" s="321"/>
      <c r="N995" s="323"/>
      <c r="O995" s="321"/>
      <c r="P995" s="321"/>
      <c r="Q995" s="321"/>
      <c r="R995" s="321"/>
      <c r="S995" s="321"/>
      <c r="T995" s="321"/>
      <c r="U995" s="322"/>
      <c r="V995" s="321"/>
      <c r="W995" s="321"/>
      <c r="X995" s="321"/>
      <c r="Y995" s="321"/>
      <c r="Z995" s="321"/>
      <c r="AA995" s="321"/>
      <c r="AB995" s="324"/>
      <c r="AC995" s="324"/>
      <c r="AD995" s="321"/>
      <c r="AE995" s="325"/>
      <c r="AF995" s="323"/>
      <c r="AG995" s="321"/>
      <c r="AH995" s="321"/>
      <c r="AI995" s="321"/>
      <c r="AJ995" s="321"/>
      <c r="AK995" s="321"/>
      <c r="AL995" s="321"/>
      <c r="AM995" s="148"/>
    </row>
    <row r="996" spans="2:39" ht="15" customHeight="1" x14ac:dyDescent="0.25">
      <c r="B996" s="321"/>
      <c r="C996" s="322"/>
      <c r="D996" s="323"/>
      <c r="E996" s="321"/>
      <c r="F996" s="321"/>
      <c r="G996" s="321"/>
      <c r="H996" s="321"/>
      <c r="I996" s="321"/>
      <c r="J996" s="321"/>
      <c r="K996" s="321"/>
      <c r="L996" s="321"/>
      <c r="M996" s="321"/>
      <c r="N996" s="323"/>
      <c r="O996" s="321"/>
      <c r="P996" s="321"/>
      <c r="Q996" s="321"/>
      <c r="R996" s="321"/>
      <c r="S996" s="321"/>
      <c r="T996" s="321"/>
      <c r="U996" s="322"/>
      <c r="V996" s="321"/>
      <c r="W996" s="321"/>
      <c r="X996" s="321"/>
      <c r="Y996" s="321"/>
      <c r="Z996" s="321"/>
      <c r="AA996" s="321"/>
      <c r="AB996" s="324"/>
      <c r="AC996" s="324"/>
      <c r="AD996" s="321"/>
      <c r="AE996" s="325"/>
      <c r="AF996" s="323"/>
      <c r="AG996" s="321"/>
      <c r="AH996" s="321"/>
      <c r="AI996" s="321"/>
      <c r="AJ996" s="321"/>
      <c r="AK996" s="321"/>
      <c r="AL996" s="321"/>
      <c r="AM996" s="148"/>
    </row>
    <row r="997" spans="2:39" ht="15" customHeight="1" x14ac:dyDescent="0.25">
      <c r="B997" s="321"/>
      <c r="C997" s="322"/>
      <c r="D997" s="323"/>
      <c r="E997" s="321"/>
      <c r="F997" s="321"/>
      <c r="G997" s="321"/>
      <c r="H997" s="321"/>
      <c r="I997" s="321"/>
      <c r="J997" s="321"/>
      <c r="K997" s="321"/>
      <c r="L997" s="321"/>
      <c r="M997" s="321"/>
      <c r="N997" s="323"/>
      <c r="O997" s="321"/>
      <c r="P997" s="321"/>
      <c r="Q997" s="321"/>
      <c r="R997" s="321"/>
      <c r="S997" s="321"/>
      <c r="T997" s="321"/>
      <c r="U997" s="322"/>
      <c r="V997" s="321"/>
      <c r="W997" s="321"/>
      <c r="X997" s="321"/>
      <c r="Y997" s="321"/>
      <c r="Z997" s="321"/>
      <c r="AA997" s="321"/>
      <c r="AB997" s="324"/>
      <c r="AC997" s="324"/>
      <c r="AD997" s="321"/>
      <c r="AE997" s="325"/>
      <c r="AF997" s="323"/>
      <c r="AG997" s="321"/>
      <c r="AH997" s="321"/>
      <c r="AI997" s="321"/>
      <c r="AJ997" s="321"/>
      <c r="AK997" s="321"/>
      <c r="AL997" s="321"/>
      <c r="AM997" s="148"/>
    </row>
    <row r="998" spans="2:39" ht="15" customHeight="1" x14ac:dyDescent="0.25">
      <c r="B998" s="321"/>
      <c r="C998" s="322"/>
      <c r="D998" s="323"/>
      <c r="E998" s="321"/>
      <c r="F998" s="321"/>
      <c r="G998" s="321"/>
      <c r="H998" s="321"/>
      <c r="I998" s="321"/>
      <c r="J998" s="321"/>
      <c r="K998" s="321"/>
      <c r="L998" s="321"/>
      <c r="M998" s="321"/>
      <c r="N998" s="323"/>
      <c r="O998" s="321"/>
      <c r="P998" s="321"/>
      <c r="Q998" s="321"/>
      <c r="R998" s="321"/>
      <c r="S998" s="321"/>
      <c r="T998" s="321"/>
      <c r="U998" s="322"/>
      <c r="V998" s="321"/>
      <c r="W998" s="321"/>
      <c r="X998" s="321"/>
      <c r="Y998" s="321"/>
      <c r="Z998" s="321"/>
      <c r="AA998" s="321"/>
      <c r="AB998" s="324"/>
      <c r="AC998" s="324"/>
      <c r="AD998" s="321"/>
      <c r="AE998" s="325"/>
      <c r="AF998" s="323"/>
      <c r="AG998" s="321"/>
      <c r="AH998" s="321"/>
      <c r="AI998" s="321"/>
      <c r="AJ998" s="321"/>
      <c r="AK998" s="321"/>
      <c r="AL998" s="321"/>
      <c r="AM998" s="148"/>
    </row>
    <row r="999" spans="2:39" ht="15" customHeight="1" x14ac:dyDescent="0.25">
      <c r="B999" s="321"/>
      <c r="C999" s="322"/>
      <c r="D999" s="323"/>
      <c r="E999" s="321"/>
      <c r="F999" s="321"/>
      <c r="G999" s="321"/>
      <c r="H999" s="321"/>
      <c r="I999" s="321"/>
      <c r="J999" s="321"/>
      <c r="K999" s="321"/>
      <c r="L999" s="321"/>
      <c r="M999" s="321"/>
      <c r="N999" s="323"/>
      <c r="O999" s="321"/>
      <c r="P999" s="321"/>
      <c r="Q999" s="321"/>
      <c r="R999" s="321"/>
      <c r="S999" s="321"/>
      <c r="T999" s="321"/>
      <c r="U999" s="322"/>
      <c r="V999" s="321"/>
      <c r="W999" s="321"/>
      <c r="X999" s="321"/>
      <c r="Y999" s="321"/>
      <c r="Z999" s="321"/>
      <c r="AA999" s="321"/>
      <c r="AB999" s="324"/>
      <c r="AC999" s="324"/>
      <c r="AD999" s="321"/>
      <c r="AE999" s="325"/>
      <c r="AF999" s="323"/>
      <c r="AG999" s="321"/>
      <c r="AH999" s="321"/>
      <c r="AI999" s="321"/>
      <c r="AJ999" s="321"/>
      <c r="AK999" s="321"/>
      <c r="AL999" s="321"/>
      <c r="AM999" s="148"/>
    </row>
    <row r="1000" spans="2:39" ht="15" customHeight="1" x14ac:dyDescent="0.25">
      <c r="B1000" s="321"/>
      <c r="C1000" s="322"/>
      <c r="D1000" s="323"/>
      <c r="E1000" s="321"/>
      <c r="F1000" s="321"/>
      <c r="G1000" s="321"/>
      <c r="H1000" s="321"/>
      <c r="I1000" s="321"/>
      <c r="J1000" s="321"/>
      <c r="K1000" s="321"/>
      <c r="L1000" s="321"/>
      <c r="M1000" s="321"/>
      <c r="N1000" s="323"/>
      <c r="O1000" s="321"/>
      <c r="P1000" s="321"/>
      <c r="Q1000" s="321"/>
      <c r="R1000" s="321"/>
      <c r="S1000" s="321"/>
      <c r="T1000" s="321"/>
      <c r="U1000" s="322"/>
      <c r="V1000" s="321"/>
      <c r="W1000" s="321"/>
      <c r="X1000" s="321"/>
      <c r="Y1000" s="321"/>
      <c r="Z1000" s="321"/>
      <c r="AA1000" s="321"/>
      <c r="AB1000" s="324"/>
      <c r="AC1000" s="324"/>
      <c r="AD1000" s="321"/>
      <c r="AE1000" s="325"/>
      <c r="AF1000" s="323"/>
      <c r="AG1000" s="321"/>
      <c r="AH1000" s="321"/>
      <c r="AI1000" s="321"/>
      <c r="AJ1000" s="321"/>
      <c r="AK1000" s="321"/>
      <c r="AL1000" s="321"/>
      <c r="AM1000" s="148"/>
    </row>
    <row r="1001" spans="2:39" ht="15" customHeight="1" x14ac:dyDescent="0.25">
      <c r="B1001" s="321"/>
      <c r="C1001" s="322"/>
      <c r="D1001" s="323"/>
      <c r="E1001" s="321"/>
      <c r="F1001" s="321"/>
      <c r="G1001" s="321"/>
      <c r="H1001" s="321"/>
      <c r="I1001" s="321"/>
      <c r="J1001" s="321"/>
      <c r="K1001" s="321"/>
      <c r="L1001" s="321"/>
      <c r="M1001" s="321"/>
      <c r="N1001" s="323"/>
      <c r="O1001" s="321"/>
      <c r="P1001" s="321"/>
      <c r="Q1001" s="321"/>
      <c r="R1001" s="321"/>
      <c r="S1001" s="321"/>
      <c r="T1001" s="321"/>
      <c r="U1001" s="322"/>
      <c r="V1001" s="321"/>
      <c r="W1001" s="321"/>
      <c r="X1001" s="321"/>
      <c r="Y1001" s="321"/>
      <c r="Z1001" s="321"/>
      <c r="AA1001" s="321"/>
      <c r="AB1001" s="324"/>
      <c r="AC1001" s="324"/>
      <c r="AD1001" s="321"/>
      <c r="AE1001" s="325"/>
      <c r="AF1001" s="323"/>
      <c r="AG1001" s="321"/>
      <c r="AH1001" s="321"/>
      <c r="AI1001" s="321"/>
      <c r="AJ1001" s="321"/>
      <c r="AK1001" s="321"/>
      <c r="AL1001" s="321"/>
      <c r="AM1001" s="148"/>
    </row>
    <row r="1002" spans="2:39" ht="15" customHeight="1" x14ac:dyDescent="0.25">
      <c r="B1002" s="321"/>
      <c r="C1002" s="322"/>
      <c r="D1002" s="323"/>
      <c r="E1002" s="321"/>
      <c r="F1002" s="321"/>
      <c r="G1002" s="321"/>
      <c r="H1002" s="321"/>
      <c r="I1002" s="321"/>
      <c r="J1002" s="321"/>
      <c r="K1002" s="321"/>
      <c r="L1002" s="321"/>
      <c r="M1002" s="321"/>
      <c r="N1002" s="323"/>
      <c r="O1002" s="321"/>
      <c r="P1002" s="321"/>
      <c r="Q1002" s="321"/>
      <c r="R1002" s="321"/>
      <c r="S1002" s="321"/>
      <c r="T1002" s="321"/>
      <c r="U1002" s="322"/>
      <c r="V1002" s="321"/>
      <c r="W1002" s="321"/>
      <c r="X1002" s="321"/>
      <c r="Y1002" s="321"/>
      <c r="Z1002" s="321"/>
      <c r="AA1002" s="321"/>
      <c r="AB1002" s="324"/>
      <c r="AC1002" s="324"/>
      <c r="AD1002" s="321"/>
      <c r="AE1002" s="325"/>
      <c r="AF1002" s="323"/>
      <c r="AG1002" s="321"/>
      <c r="AH1002" s="321"/>
      <c r="AI1002" s="321"/>
      <c r="AJ1002" s="321"/>
      <c r="AK1002" s="321"/>
      <c r="AL1002" s="321"/>
      <c r="AM1002" s="148"/>
    </row>
    <row r="1003" spans="2:39" ht="15" customHeight="1" x14ac:dyDescent="0.25">
      <c r="B1003" s="321"/>
      <c r="C1003" s="322"/>
      <c r="D1003" s="323"/>
      <c r="E1003" s="321"/>
      <c r="F1003" s="321"/>
      <c r="G1003" s="321"/>
      <c r="H1003" s="321"/>
      <c r="I1003" s="321"/>
      <c r="J1003" s="321"/>
      <c r="K1003" s="321"/>
      <c r="L1003" s="321"/>
      <c r="M1003" s="321"/>
      <c r="N1003" s="323"/>
      <c r="O1003" s="321"/>
      <c r="P1003" s="321"/>
      <c r="Q1003" s="321"/>
      <c r="R1003" s="321"/>
      <c r="S1003" s="321"/>
      <c r="T1003" s="321"/>
      <c r="U1003" s="322"/>
      <c r="V1003" s="321"/>
      <c r="W1003" s="321"/>
      <c r="X1003" s="321"/>
      <c r="Y1003" s="321"/>
      <c r="Z1003" s="321"/>
      <c r="AA1003" s="321"/>
      <c r="AB1003" s="324"/>
      <c r="AC1003" s="324"/>
      <c r="AD1003" s="321"/>
      <c r="AE1003" s="325"/>
      <c r="AF1003" s="323"/>
      <c r="AG1003" s="321"/>
      <c r="AH1003" s="321"/>
      <c r="AI1003" s="321"/>
      <c r="AJ1003" s="321"/>
      <c r="AK1003" s="321"/>
      <c r="AL1003" s="321"/>
      <c r="AM1003" s="148"/>
    </row>
    <row r="1004" spans="2:39" ht="15" customHeight="1" x14ac:dyDescent="0.25">
      <c r="B1004" s="321"/>
      <c r="C1004" s="322"/>
      <c r="D1004" s="323"/>
      <c r="E1004" s="321"/>
      <c r="F1004" s="321"/>
      <c r="G1004" s="321"/>
      <c r="H1004" s="321"/>
      <c r="I1004" s="321"/>
      <c r="J1004" s="321"/>
      <c r="K1004" s="321"/>
      <c r="L1004" s="321"/>
      <c r="M1004" s="321"/>
      <c r="N1004" s="323"/>
      <c r="O1004" s="321"/>
      <c r="P1004" s="321"/>
      <c r="Q1004" s="321"/>
      <c r="R1004" s="321"/>
      <c r="S1004" s="321"/>
      <c r="T1004" s="321"/>
      <c r="U1004" s="322"/>
      <c r="V1004" s="321"/>
      <c r="W1004" s="321"/>
      <c r="X1004" s="321"/>
      <c r="Y1004" s="321"/>
      <c r="Z1004" s="321"/>
      <c r="AA1004" s="321"/>
      <c r="AB1004" s="324"/>
      <c r="AC1004" s="324"/>
      <c r="AD1004" s="321"/>
      <c r="AE1004" s="325"/>
      <c r="AF1004" s="323"/>
      <c r="AG1004" s="321"/>
      <c r="AH1004" s="321"/>
      <c r="AI1004" s="321"/>
      <c r="AJ1004" s="321"/>
      <c r="AK1004" s="321"/>
      <c r="AL1004" s="321"/>
      <c r="AM1004" s="148"/>
    </row>
    <row r="1005" spans="2:39" ht="15" customHeight="1" x14ac:dyDescent="0.25">
      <c r="B1005" s="321"/>
      <c r="C1005" s="322"/>
      <c r="D1005" s="323"/>
      <c r="E1005" s="321"/>
      <c r="F1005" s="321"/>
      <c r="G1005" s="321"/>
      <c r="H1005" s="321"/>
      <c r="I1005" s="321"/>
      <c r="J1005" s="321"/>
      <c r="K1005" s="321"/>
      <c r="L1005" s="321"/>
      <c r="M1005" s="321"/>
      <c r="N1005" s="323"/>
      <c r="O1005" s="321"/>
      <c r="P1005" s="321"/>
      <c r="Q1005" s="321"/>
      <c r="R1005" s="321"/>
      <c r="S1005" s="321"/>
      <c r="T1005" s="321"/>
      <c r="U1005" s="322"/>
      <c r="V1005" s="321"/>
      <c r="W1005" s="321"/>
      <c r="X1005" s="321"/>
      <c r="Y1005" s="321"/>
      <c r="Z1005" s="321"/>
      <c r="AA1005" s="321"/>
      <c r="AB1005" s="324"/>
      <c r="AC1005" s="324"/>
      <c r="AD1005" s="321"/>
      <c r="AE1005" s="325"/>
      <c r="AF1005" s="323"/>
      <c r="AG1005" s="321"/>
      <c r="AH1005" s="321"/>
      <c r="AI1005" s="321"/>
      <c r="AJ1005" s="321"/>
      <c r="AK1005" s="321"/>
      <c r="AL1005" s="321"/>
      <c r="AM1005" s="148"/>
    </row>
    <row r="1006" spans="2:39" x14ac:dyDescent="0.25">
      <c r="B1006" s="326"/>
      <c r="C1006" s="327"/>
      <c r="D1006" s="328"/>
      <c r="E1006" s="326"/>
      <c r="F1006" s="326"/>
      <c r="G1006" s="326"/>
      <c r="H1006" s="326"/>
      <c r="I1006" s="326"/>
      <c r="J1006" s="326"/>
      <c r="K1006" s="326"/>
      <c r="L1006" s="326"/>
      <c r="M1006" s="326"/>
      <c r="N1006" s="328"/>
      <c r="O1006" s="326"/>
      <c r="P1006" s="326"/>
      <c r="Q1006" s="326"/>
      <c r="R1006" s="326"/>
      <c r="S1006" s="326"/>
      <c r="T1006" s="326"/>
      <c r="U1006" s="327"/>
      <c r="V1006" s="326"/>
      <c r="W1006" s="326"/>
      <c r="X1006" s="326"/>
      <c r="Y1006" s="326"/>
      <c r="Z1006" s="326"/>
      <c r="AA1006" s="326"/>
      <c r="AB1006" s="329"/>
      <c r="AC1006" s="329"/>
      <c r="AD1006" s="326"/>
      <c r="AE1006" s="325"/>
      <c r="AF1006" s="328"/>
      <c r="AG1006" s="326"/>
      <c r="AH1006" s="326"/>
      <c r="AI1006" s="326"/>
      <c r="AJ1006" s="326"/>
      <c r="AK1006" s="326"/>
      <c r="AL1006" s="326"/>
      <c r="AM1006" s="148"/>
    </row>
    <row r="1007" spans="2:39" x14ac:dyDescent="0.25">
      <c r="B1007" s="326"/>
      <c r="C1007" s="327"/>
      <c r="D1007" s="328"/>
      <c r="E1007" s="326"/>
      <c r="F1007" s="326"/>
      <c r="G1007" s="326"/>
      <c r="H1007" s="326"/>
      <c r="I1007" s="326"/>
      <c r="J1007" s="326"/>
      <c r="K1007" s="326"/>
      <c r="L1007" s="326"/>
      <c r="M1007" s="326"/>
      <c r="N1007" s="328"/>
      <c r="O1007" s="326"/>
      <c r="P1007" s="326"/>
      <c r="Q1007" s="326"/>
      <c r="R1007" s="326"/>
      <c r="S1007" s="326"/>
      <c r="T1007" s="326"/>
      <c r="U1007" s="327"/>
      <c r="V1007" s="326"/>
      <c r="W1007" s="326"/>
      <c r="X1007" s="326"/>
      <c r="Y1007" s="326"/>
      <c r="Z1007" s="326"/>
      <c r="AA1007" s="326"/>
      <c r="AB1007" s="329"/>
      <c r="AC1007" s="329"/>
      <c r="AD1007" s="326"/>
      <c r="AE1007" s="325"/>
      <c r="AF1007" s="328"/>
      <c r="AG1007" s="326"/>
      <c r="AH1007" s="326"/>
      <c r="AI1007" s="326"/>
      <c r="AJ1007" s="326"/>
      <c r="AK1007" s="326"/>
      <c r="AL1007" s="326"/>
      <c r="AM1007" s="148"/>
    </row>
    <row r="1008" spans="2:39" x14ac:dyDescent="0.25">
      <c r="I1008" s="148"/>
      <c r="J1008" s="148"/>
      <c r="K1008" s="148"/>
      <c r="L1008" s="148"/>
      <c r="AM1008" s="148"/>
    </row>
  </sheetData>
  <sheetProtection algorithmName="SHA-512" hashValue="bvcCTDMqp0yDa2MnLHn4mPXvCVSqc1/wv/NUYubRRzyEGq97jU9biuIJVdhysxKPJG4tjCr1j4sO/yZj/1loow==" saltValue="8XjI5pa16LGky1tpAYqdNg==" spinCount="100000" sheet="1" objects="1" scenarios="1"/>
  <phoneticPr fontId="25" type="noConversion"/>
  <conditionalFormatting sqref="B8:B26">
    <cfRule type="expression" dxfId="16" priority="1">
      <formula>COUNTIF($B$8:$B8,$B8)&gt;1</formula>
    </cfRule>
  </conditionalFormatting>
  <conditionalFormatting sqref="AE8:AE26">
    <cfRule type="expression" dxfId="15" priority="28">
      <formula>$AE8="No"</formula>
    </cfRule>
  </conditionalFormatting>
  <dataValidations count="1">
    <dataValidation type="list" allowBlank="1" showInputMessage="1" showErrorMessage="1" sqref="AE8:AE26" xr:uid="{987DAB69-99A9-4AE0-A233-FB993288FF22}">
      <formula1>"Yes,No"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17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EBDB9AE4-A051-4858-9B3B-E8B76599E419}">
          <x14:formula1>
            <xm:f>OFFSET(Settings!$I$26,0,0,COUNTA(Settings!$I$26:$I$29),1)</xm:f>
          </x14:formula1>
          <xm:sqref>L8:L26</xm:sqref>
        </x14:dataValidation>
        <x14:dataValidation type="list" allowBlank="1" showInputMessage="1" showErrorMessage="1" xr:uid="{A6A102A0-38EE-4E4F-9F9C-E89B1D294803}">
          <x14:formula1>
            <xm:f>OFFSET(Settings!$K$26,0,0,COUNTA(Settings!$K$26:$K$29),1)</xm:f>
          </x14:formula1>
          <xm:sqref>P8:P26</xm:sqref>
        </x14:dataValidation>
        <x14:dataValidation type="list" allowBlank="1" showInputMessage="1" showErrorMessage="1" xr:uid="{BFDABC8F-5491-4894-A295-F6E56FE5D881}">
          <x14:formula1>
            <xm:f>OFFSET(Settings!$I$18,0,0,COUNTA(Settings!$I$18:$I$23),1)</xm:f>
          </x14:formula1>
          <xm:sqref>E8:E26</xm:sqref>
        </x14:dataValidation>
        <x14:dataValidation type="list" allowBlank="1" showInputMessage="1" showErrorMessage="1" xr:uid="{454E08C6-0B73-415F-AE03-246B60E3830F}">
          <x14:formula1>
            <xm:f>OFFSET(Settings!$K$18,0,0,COUNTA(Settings!$K$18:$K$23),1)</xm:f>
          </x14:formula1>
          <xm:sqref>AG8:AG26</xm:sqref>
        </x14:dataValidation>
        <x14:dataValidation type="list" allowBlank="1" showInputMessage="1" showErrorMessage="1" xr:uid="{DDE9F72C-315D-4567-B52E-C64CCE4725F8}">
          <x14:formula1>
            <xm:f>OFFSET(Settings!$I$10,0,0,COUNTA(Settings!$I$10:$I$15),1)</xm:f>
          </x14:formula1>
          <xm:sqref>H8:H26</xm:sqref>
        </x14:dataValidation>
        <x14:dataValidation type="list" allowBlank="1" showInputMessage="1" showErrorMessage="1" xr:uid="{65E9DD43-5520-4B45-85D2-B1829D4C30DD}">
          <x14:formula1>
            <xm:f>OFFSET(Settings!$K$10,0,0,COUNTA(Settings!$K$10:$K$15),1)</xm:f>
          </x14:formula1>
          <xm:sqref>M8:M26</xm:sqref>
        </x14:dataValidation>
        <x14:dataValidation type="list" allowBlank="1" showInputMessage="1" showErrorMessage="1" xr:uid="{3E80F20F-3E75-4DDC-900C-DC6B3284202B}">
          <x14:formula1>
            <xm:f>OFFSET(Settings!$C$10,0,0,COUNTA(Settings!$C$10:$C$29),1)</xm:f>
          </x14:formula1>
          <xm:sqref>F8:F26</xm:sqref>
        </x14:dataValidation>
        <x14:dataValidation type="list" allowBlank="1" showInputMessage="1" showErrorMessage="1" xr:uid="{CA4C1CF5-E921-4D1A-A9FD-30B8935D85BB}">
          <x14:formula1>
            <xm:f>OFFSET(Settings!$E$10,0,0,COUNTA(Settings!$E$10:$E$29),1)</xm:f>
          </x14:formula1>
          <xm:sqref>G8:G26</xm:sqref>
        </x14:dataValidation>
        <x14:dataValidation type="list" allowBlank="1" showInputMessage="1" showErrorMessage="1" xr:uid="{74066F6A-ED2A-4EE5-895F-83130CD92369}">
          <x14:formula1>
            <xm:f>OFFSET(Settings!$G$10,0,0,COUNTA(Settings!$G$10:$G$29),1)</xm:f>
          </x14:formula1>
          <xm:sqref>I8:I26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1B69C-7D91-4E83-BAF2-AFA9DCA49644}">
  <sheetPr codeName="Sheet4">
    <pageSetUpPr autoPageBreaks="0" fitToPage="1"/>
  </sheetPr>
  <dimension ref="A1:P1005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15" customHeight="1" x14ac:dyDescent="0.25"/>
  <cols>
    <col min="1" max="1" width="3.7109375" style="34" customWidth="1"/>
    <col min="2" max="2" width="23.85546875" style="68" customWidth="1"/>
    <col min="3" max="3" width="2.28515625" style="34" customWidth="1"/>
    <col min="4" max="13" width="25.7109375" style="34" customWidth="1"/>
    <col min="14" max="14" width="9.140625" style="34"/>
    <col min="15" max="15" width="22.28515625" style="34" customWidth="1"/>
    <col min="16" max="16384" width="9.140625" style="34"/>
  </cols>
  <sheetData>
    <row r="1" spans="1:16" ht="6.75" customHeight="1" x14ac:dyDescent="0.25"/>
    <row r="2" spans="1:16" s="131" customFormat="1" ht="20.100000000000001" customHeight="1" x14ac:dyDescent="0.3">
      <c r="B2" s="132" t="s">
        <v>156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6" s="134" customFormat="1" ht="24" customHeight="1" x14ac:dyDescent="0.35">
      <c r="B3" s="114" t="s">
        <v>45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6" s="143" customFormat="1" ht="8.1" customHeight="1" x14ac:dyDescent="0.35">
      <c r="B4" s="144"/>
      <c r="C4" s="145"/>
      <c r="D4" s="206"/>
      <c r="E4" s="206"/>
      <c r="F4" s="206"/>
      <c r="G4" s="206"/>
      <c r="H4" s="206"/>
      <c r="I4" s="206"/>
      <c r="J4" s="206"/>
      <c r="K4" s="206"/>
      <c r="L4" s="206"/>
      <c r="M4" s="206"/>
    </row>
    <row r="5" spans="1:16" s="43" customFormat="1" ht="20.100000000000001" customHeight="1" x14ac:dyDescent="0.25">
      <c r="A5" s="42"/>
      <c r="B5" s="288" t="s">
        <v>69</v>
      </c>
      <c r="C5" s="289"/>
      <c r="D5" s="141" t="s">
        <v>10</v>
      </c>
      <c r="E5" s="141" t="s">
        <v>22</v>
      </c>
      <c r="F5" s="141" t="s">
        <v>14</v>
      </c>
      <c r="G5" s="141" t="s">
        <v>346</v>
      </c>
      <c r="H5" s="141" t="s">
        <v>295</v>
      </c>
      <c r="I5" s="141" t="s">
        <v>17</v>
      </c>
      <c r="J5" s="141"/>
      <c r="K5" s="141"/>
      <c r="L5" s="141"/>
      <c r="M5" s="141"/>
      <c r="P5" s="69"/>
    </row>
    <row r="6" spans="1:16" s="43" customFormat="1" ht="15" customHeight="1" x14ac:dyDescent="0.25">
      <c r="A6" s="42"/>
      <c r="B6" s="290"/>
      <c r="C6" s="289"/>
      <c r="D6" s="140" t="str">
        <f>IFERROR(INDEX(IF(Calc!ED$9="d",DateTable,MainTable),Calc!$CB8,Calc!ED$10),"")</f>
        <v>Jemima Begum</v>
      </c>
      <c r="E6" s="139" t="str">
        <f>IFERROR(INDEX(IF(Calc!EE$9="d",DateTable,MainTable),Calc!$CB8,Calc!EE$10),"")</f>
        <v>Main Office</v>
      </c>
      <c r="F6" s="139" t="str">
        <f>IFERROR(INDEX(IF(Calc!EF$9="d",DateTable,MainTable),Calc!$CB8,Calc!EF$10),"")</f>
        <v>21 Dec 1964</v>
      </c>
      <c r="G6" s="139" t="str">
        <f>IFERROR(INDEX(IF(Calc!EG$9="d",DateTable,MainTable),Calc!$CB8,Calc!EG$10),"")</f>
        <v>Yes</v>
      </c>
      <c r="H6" s="139">
        <f>IFERROR(INDEX(IF(Calc!EH$9="d",DateTable,MainTable),Calc!$CB8,Calc!EH$10),"")</f>
        <v>13000</v>
      </c>
      <c r="I6" s="139" t="str">
        <f>IFERROR(INDEX(IF(Calc!EI$9="d",DateTable,MainTable),Calc!$CB8,Calc!EI$10),"")</f>
        <v>jemima@mail.com</v>
      </c>
      <c r="J6" s="139" t="str">
        <f>IFERROR(INDEX(IF(Calc!EJ$9="d",DateTable,MainTable),Calc!$CB8,Calc!EJ$10),"")</f>
        <v/>
      </c>
      <c r="K6" s="139" t="str">
        <f>IFERROR(INDEX(IF(Calc!EK$9="d",DateTable,MainTable),Calc!$CB8,Calc!EK$10),"")</f>
        <v/>
      </c>
      <c r="L6" s="139" t="str">
        <f>IFERROR(INDEX(IF(Calc!EL$9="d",DateTable,MainTable),Calc!$CB8,Calc!EL$10),"")</f>
        <v/>
      </c>
      <c r="M6" s="139" t="str">
        <f>IFERROR(INDEX(IF(Calc!EM$9="d",DateTable,MainTable),Calc!$CB8,Calc!EM$10),"")</f>
        <v/>
      </c>
    </row>
    <row r="7" spans="1:16" s="43" customFormat="1" ht="15" customHeight="1" x14ac:dyDescent="0.25">
      <c r="A7" s="147"/>
      <c r="B7" s="291" t="s">
        <v>23</v>
      </c>
      <c r="C7" s="289"/>
      <c r="D7" s="139" t="str">
        <f>IFERROR(INDEX(IF(Calc!ED$9="d",DateTable,MainTable),Calc!$CB9,Calc!ED$10),"")</f>
        <v>Mercedes Banks</v>
      </c>
      <c r="E7" s="139" t="str">
        <f>IFERROR(INDEX(IF(Calc!EE$9="d",DateTable,MainTable),Calc!$CB9,Calc!EE$10),"")</f>
        <v>Main Office</v>
      </c>
      <c r="F7" s="139" t="str">
        <f>IFERROR(INDEX(IF(Calc!EF$9="d",DateTable,MainTable),Calc!$CB9,Calc!EF$10),"")</f>
        <v>17 Aug 1976</v>
      </c>
      <c r="G7" s="139" t="str">
        <f>IFERROR(INDEX(IF(Calc!EG$9="d",DateTable,MainTable),Calc!$CB9,Calc!EG$10),"")</f>
        <v>Yes</v>
      </c>
      <c r="H7" s="139">
        <f>IFERROR(INDEX(IF(Calc!EH$9="d",DateTable,MainTable),Calc!$CB9,Calc!EH$10),"")</f>
        <v>11000</v>
      </c>
      <c r="I7" s="139" t="str">
        <f>IFERROR(INDEX(IF(Calc!EI$9="d",DateTable,MainTable),Calc!$CB9,Calc!EI$10),"")</f>
        <v>mercedes@mail.com</v>
      </c>
      <c r="J7" s="139" t="str">
        <f>IFERROR(INDEX(IF(Calc!EJ$9="d",DateTable,MainTable),Calc!$CB9,Calc!EJ$10),"")</f>
        <v/>
      </c>
      <c r="K7" s="139" t="str">
        <f>IFERROR(INDEX(IF(Calc!EK$9="d",DateTable,MainTable),Calc!$CB9,Calc!EK$10),"")</f>
        <v/>
      </c>
      <c r="L7" s="139" t="str">
        <f>IFERROR(INDEX(IF(Calc!EL$9="d",DateTable,MainTable),Calc!$CB9,Calc!EL$10),"")</f>
        <v/>
      </c>
      <c r="M7" s="139" t="str">
        <f>IFERROR(INDEX(IF(Calc!EM$9="d",DateTable,MainTable),Calc!$CB9,Calc!EM$10),"")</f>
        <v/>
      </c>
    </row>
    <row r="8" spans="1:16" s="43" customFormat="1" ht="15" customHeight="1" x14ac:dyDescent="0.25">
      <c r="A8" s="146"/>
      <c r="B8" s="292" t="s">
        <v>43</v>
      </c>
      <c r="C8" s="289"/>
      <c r="D8" s="139" t="str">
        <f>IFERROR(INDEX(IF(Calc!ED$9="d",DateTable,MainTable),Calc!$CB10,Calc!ED$10),"")</f>
        <v>Macauley Peck</v>
      </c>
      <c r="E8" s="139" t="str">
        <f>IFERROR(INDEX(IF(Calc!EE$9="d",DateTable,MainTable),Calc!$CB10,Calc!EE$10),"")</f>
        <v>Main Office</v>
      </c>
      <c r="F8" s="139" t="str">
        <f>IFERROR(INDEX(IF(Calc!EF$9="d",DateTable,MainTable),Calc!$CB10,Calc!EF$10),"")</f>
        <v>18 Sep 1979</v>
      </c>
      <c r="G8" s="139" t="str">
        <f>IFERROR(INDEX(IF(Calc!EG$9="d",DateTable,MainTable),Calc!$CB10,Calc!EG$10),"")</f>
        <v>Yes</v>
      </c>
      <c r="H8" s="139">
        <f>IFERROR(INDEX(IF(Calc!EH$9="d",DateTable,MainTable),Calc!$CB10,Calc!EH$10),"")</f>
        <v>11000</v>
      </c>
      <c r="I8" s="139" t="str">
        <f>IFERROR(INDEX(IF(Calc!EI$9="d",DateTable,MainTable),Calc!$CB10,Calc!EI$10),"")</f>
        <v>macauley@mail.com</v>
      </c>
      <c r="J8" s="139" t="str">
        <f>IFERROR(INDEX(IF(Calc!EJ$9="d",DateTable,MainTable),Calc!$CB10,Calc!EJ$10),"")</f>
        <v/>
      </c>
      <c r="K8" s="139" t="str">
        <f>IFERROR(INDEX(IF(Calc!EK$9="d",DateTable,MainTable),Calc!$CB10,Calc!EK$10),"")</f>
        <v/>
      </c>
      <c r="L8" s="139" t="str">
        <f>IFERROR(INDEX(IF(Calc!EL$9="d",DateTable,MainTable),Calc!$CB10,Calc!EL$10),"")</f>
        <v/>
      </c>
      <c r="M8" s="139" t="str">
        <f>IFERROR(INDEX(IF(Calc!EM$9="d",DateTable,MainTable),Calc!$CB10,Calc!EM$10),"")</f>
        <v/>
      </c>
    </row>
    <row r="9" spans="1:16" s="43" customFormat="1" ht="15" customHeight="1" x14ac:dyDescent="0.25">
      <c r="A9" s="146"/>
      <c r="B9" s="293"/>
      <c r="C9" s="289"/>
      <c r="D9" s="139" t="str">
        <f>IFERROR(INDEX(IF(Calc!ED$9="d",DateTable,MainTable),Calc!$CB11,Calc!ED$10),"")</f>
        <v>Hannah Shaw</v>
      </c>
      <c r="E9" s="139" t="str">
        <f>IFERROR(INDEX(IF(Calc!EE$9="d",DateTable,MainTable),Calc!$CB11,Calc!EE$10),"")</f>
        <v>Main Office</v>
      </c>
      <c r="F9" s="139" t="str">
        <f>IFERROR(INDEX(IF(Calc!EF$9="d",DateTable,MainTable),Calc!$CB11,Calc!EF$10),"")</f>
        <v>17 Mar 1980</v>
      </c>
      <c r="G9" s="139" t="str">
        <f>IFERROR(INDEX(IF(Calc!EG$9="d",DateTable,MainTable),Calc!$CB11,Calc!EG$10),"")</f>
        <v>Yes</v>
      </c>
      <c r="H9" s="139" t="str">
        <f>IFERROR(INDEX(IF(Calc!EH$9="d",DateTable,MainTable),Calc!$CB11,Calc!EH$10),"")</f>
        <v/>
      </c>
      <c r="I9" s="139" t="str">
        <f>IFERROR(INDEX(IF(Calc!EI$9="d",DateTable,MainTable),Calc!$CB11,Calc!EI$10),"")</f>
        <v>hannah@mail.com</v>
      </c>
      <c r="J9" s="139" t="str">
        <f>IFERROR(INDEX(IF(Calc!EJ$9="d",DateTable,MainTable),Calc!$CB11,Calc!EJ$10),"")</f>
        <v/>
      </c>
      <c r="K9" s="139" t="str">
        <f>IFERROR(INDEX(IF(Calc!EK$9="d",DateTable,MainTable),Calc!$CB11,Calc!EK$10),"")</f>
        <v/>
      </c>
      <c r="L9" s="139" t="str">
        <f>IFERROR(INDEX(IF(Calc!EL$9="d",DateTable,MainTable),Calc!$CB11,Calc!EL$10),"")</f>
        <v/>
      </c>
      <c r="M9" s="139" t="str">
        <f>IFERROR(INDEX(IF(Calc!EM$9="d",DateTable,MainTable),Calc!$CB11,Calc!EM$10),"")</f>
        <v/>
      </c>
    </row>
    <row r="10" spans="1:16" s="43" customFormat="1" ht="15" customHeight="1" x14ac:dyDescent="0.25">
      <c r="A10" s="147" t="str">
        <f>IFERROR(IF(B10="","",IF(COUNTIF(Calc!$BR$8:$BR$53,B10)&gt;0,"","x")),"")</f>
        <v/>
      </c>
      <c r="B10" s="291" t="s">
        <v>13</v>
      </c>
      <c r="C10" s="289"/>
      <c r="D10" s="139" t="str">
        <f>IFERROR(INDEX(IF(Calc!ED$9="d",DateTable,MainTable),Calc!$CB12,Calc!ED$10),"")</f>
        <v>Carmel Beltran</v>
      </c>
      <c r="E10" s="139" t="str">
        <f>IFERROR(INDEX(IF(Calc!EE$9="d",DateTable,MainTable),Calc!$CB12,Calc!EE$10),"")</f>
        <v>North Office</v>
      </c>
      <c r="F10" s="139" t="str">
        <f>IFERROR(INDEX(IF(Calc!EF$9="d",DateTable,MainTable),Calc!$CB12,Calc!EF$10),"")</f>
        <v>22 Nov 1980</v>
      </c>
      <c r="G10" s="139" t="str">
        <f>IFERROR(INDEX(IF(Calc!EG$9="d",DateTable,MainTable),Calc!$CB12,Calc!EG$10),"")</f>
        <v>Yes</v>
      </c>
      <c r="H10" s="139">
        <f>IFERROR(INDEX(IF(Calc!EH$9="d",DateTable,MainTable),Calc!$CB12,Calc!EH$10),"")</f>
        <v>4500</v>
      </c>
      <c r="I10" s="139" t="str">
        <f>IFERROR(INDEX(IF(Calc!EI$9="d",DateTable,MainTable),Calc!$CB12,Calc!EI$10),"")</f>
        <v>carmel@mail.com</v>
      </c>
      <c r="J10" s="139" t="str">
        <f>IFERROR(INDEX(IF(Calc!EJ$9="d",DateTable,MainTable),Calc!$CB12,Calc!EJ$10),"")</f>
        <v/>
      </c>
      <c r="K10" s="139" t="str">
        <f>IFERROR(INDEX(IF(Calc!EK$9="d",DateTable,MainTable),Calc!$CB12,Calc!EK$10),"")</f>
        <v/>
      </c>
      <c r="L10" s="139" t="str">
        <f>IFERROR(INDEX(IF(Calc!EL$9="d",DateTable,MainTable),Calc!$CB12,Calc!EL$10),"")</f>
        <v/>
      </c>
      <c r="M10" s="139" t="str">
        <f>IFERROR(INDEX(IF(Calc!EM$9="d",DateTable,MainTable),Calc!$CB12,Calc!EM$10),"")</f>
        <v/>
      </c>
    </row>
    <row r="11" spans="1:16" s="43" customFormat="1" ht="15" customHeight="1" x14ac:dyDescent="0.25">
      <c r="A11" s="146"/>
      <c r="B11" s="292" t="s">
        <v>43</v>
      </c>
      <c r="C11" s="289"/>
      <c r="D11" s="139" t="str">
        <f>IFERROR(INDEX(IF(Calc!ED$9="d",DateTable,MainTable),Calc!$CB13,Calc!ED$10),"")</f>
        <v>Sarah-Jayne Morrison</v>
      </c>
      <c r="E11" s="139" t="str">
        <f>IFERROR(INDEX(IF(Calc!EE$9="d",DateTable,MainTable),Calc!$CB13,Calc!EE$10),"")</f>
        <v>North Office</v>
      </c>
      <c r="F11" s="139" t="str">
        <f>IFERROR(INDEX(IF(Calc!EF$9="d",DateTable,MainTable),Calc!$CB13,Calc!EF$10),"")</f>
        <v>30 Jul 1981</v>
      </c>
      <c r="G11" s="139" t="str">
        <f>IFERROR(INDEX(IF(Calc!EG$9="d",DateTable,MainTable),Calc!$CB13,Calc!EG$10),"")</f>
        <v>No</v>
      </c>
      <c r="H11" s="139">
        <f>IFERROR(INDEX(IF(Calc!EH$9="d",DateTable,MainTable),Calc!$CB13,Calc!EH$10),"")</f>
        <v>4500</v>
      </c>
      <c r="I11" s="139" t="str">
        <f>IFERROR(INDEX(IF(Calc!EI$9="d",DateTable,MainTable),Calc!$CB13,Calc!EI$10),"")</f>
        <v>sarah-jayne@mail.com</v>
      </c>
      <c r="J11" s="139" t="str">
        <f>IFERROR(INDEX(IF(Calc!EJ$9="d",DateTable,MainTable),Calc!$CB13,Calc!EJ$10),"")</f>
        <v/>
      </c>
      <c r="K11" s="139" t="str">
        <f>IFERROR(INDEX(IF(Calc!EK$9="d",DateTable,MainTable),Calc!$CB13,Calc!EK$10),"")</f>
        <v/>
      </c>
      <c r="L11" s="139" t="str">
        <f>IFERROR(INDEX(IF(Calc!EL$9="d",DateTable,MainTable),Calc!$CB13,Calc!EL$10),"")</f>
        <v/>
      </c>
      <c r="M11" s="139" t="str">
        <f>IFERROR(INDEX(IF(Calc!EM$9="d",DateTable,MainTable),Calc!$CB13,Calc!EM$10),"")</f>
        <v/>
      </c>
    </row>
    <row r="12" spans="1:16" s="43" customFormat="1" ht="15" customHeight="1" x14ac:dyDescent="0.25">
      <c r="A12" s="146"/>
      <c r="B12" s="293"/>
      <c r="C12" s="289"/>
      <c r="D12" s="139" t="str">
        <f>IFERROR(INDEX(IF(Calc!ED$9="d",DateTable,MainTable),Calc!$CB14,Calc!ED$10),"")</f>
        <v>Alyce Milner</v>
      </c>
      <c r="E12" s="139" t="str">
        <f>IFERROR(INDEX(IF(Calc!EE$9="d",DateTable,MainTable),Calc!$CB14,Calc!EE$10),"")</f>
        <v>East Office</v>
      </c>
      <c r="F12" s="139" t="str">
        <f>IFERROR(INDEX(IF(Calc!EF$9="d",DateTable,MainTable),Calc!$CB14,Calc!EF$10),"")</f>
        <v>6 Apr 1982</v>
      </c>
      <c r="G12" s="139" t="str">
        <f>IFERROR(INDEX(IF(Calc!EG$9="d",DateTable,MainTable),Calc!$CB14,Calc!EG$10),"")</f>
        <v>Yes</v>
      </c>
      <c r="H12" s="139">
        <f>IFERROR(INDEX(IF(Calc!EH$9="d",DateTable,MainTable),Calc!$CB14,Calc!EH$10),"")</f>
        <v>3200</v>
      </c>
      <c r="I12" s="139" t="str">
        <f>IFERROR(INDEX(IF(Calc!EI$9="d",DateTable,MainTable),Calc!$CB14,Calc!EI$10),"")</f>
        <v>alyce@mail.com</v>
      </c>
      <c r="J12" s="139" t="str">
        <f>IFERROR(INDEX(IF(Calc!EJ$9="d",DateTable,MainTable),Calc!$CB14,Calc!EJ$10),"")</f>
        <v/>
      </c>
      <c r="K12" s="139" t="str">
        <f>IFERROR(INDEX(IF(Calc!EK$9="d",DateTable,MainTable),Calc!$CB14,Calc!EK$10),"")</f>
        <v/>
      </c>
      <c r="L12" s="139" t="str">
        <f>IFERROR(INDEX(IF(Calc!EL$9="d",DateTable,MainTable),Calc!$CB14,Calc!EL$10),"")</f>
        <v/>
      </c>
      <c r="M12" s="139" t="str">
        <f>IFERROR(INDEX(IF(Calc!EM$9="d",DateTable,MainTable),Calc!$CB14,Calc!EM$10),"")</f>
        <v/>
      </c>
    </row>
    <row r="13" spans="1:16" s="43" customFormat="1" ht="15" customHeight="1" x14ac:dyDescent="0.25">
      <c r="A13" s="147" t="str">
        <f>IFERROR(IF(B13="","",IF(COUNTIF(Calc!$BR$8:$BR$53,B13)&gt;0,"","x")),"")</f>
        <v/>
      </c>
      <c r="B13" s="291" t="s">
        <v>12</v>
      </c>
      <c r="C13" s="289"/>
      <c r="D13" s="139" t="str">
        <f>IFERROR(INDEX(IF(Calc!ED$9="d",DateTable,MainTable),Calc!$CB15,Calc!ED$10),"")</f>
        <v>Aviana Kenny</v>
      </c>
      <c r="E13" s="139" t="str">
        <f>IFERROR(INDEX(IF(Calc!EE$9="d",DateTable,MainTable),Calc!$CB15,Calc!EE$10),"")</f>
        <v>East Office</v>
      </c>
      <c r="F13" s="139" t="str">
        <f>IFERROR(INDEX(IF(Calc!EF$9="d",DateTable,MainTable),Calc!$CB15,Calc!EF$10),"")</f>
        <v>12 Dec 1982</v>
      </c>
      <c r="G13" s="139" t="str">
        <f>IFERROR(INDEX(IF(Calc!EG$9="d",DateTable,MainTable),Calc!$CB15,Calc!EG$10),"")</f>
        <v>Yes</v>
      </c>
      <c r="H13" s="139">
        <f>IFERROR(INDEX(IF(Calc!EH$9="d",DateTable,MainTable),Calc!$CB15,Calc!EH$10),"")</f>
        <v>5200</v>
      </c>
      <c r="I13" s="139" t="str">
        <f>IFERROR(INDEX(IF(Calc!EI$9="d",DateTable,MainTable),Calc!$CB15,Calc!EI$10),"")</f>
        <v>aviana@mail.com</v>
      </c>
      <c r="J13" s="139" t="str">
        <f>IFERROR(INDEX(IF(Calc!EJ$9="d",DateTable,MainTable),Calc!$CB15,Calc!EJ$10),"")</f>
        <v/>
      </c>
      <c r="K13" s="139" t="str">
        <f>IFERROR(INDEX(IF(Calc!EK$9="d",DateTable,MainTable),Calc!$CB15,Calc!EK$10),"")</f>
        <v/>
      </c>
      <c r="L13" s="139" t="str">
        <f>IFERROR(INDEX(IF(Calc!EL$9="d",DateTable,MainTable),Calc!$CB15,Calc!EL$10),"")</f>
        <v/>
      </c>
      <c r="M13" s="139" t="str">
        <f>IFERROR(INDEX(IF(Calc!EM$9="d",DateTable,MainTable),Calc!$CB15,Calc!EM$10),"")</f>
        <v/>
      </c>
    </row>
    <row r="14" spans="1:16" s="43" customFormat="1" ht="15" customHeight="1" x14ac:dyDescent="0.25">
      <c r="A14" s="146"/>
      <c r="B14" s="292" t="s">
        <v>43</v>
      </c>
      <c r="C14" s="289"/>
      <c r="D14" s="139" t="str">
        <f>IFERROR(INDEX(IF(Calc!ED$9="d",DateTable,MainTable),Calc!$CB16,Calc!ED$10),"")</f>
        <v>Harris Montes</v>
      </c>
      <c r="E14" s="139" t="str">
        <f>IFERROR(INDEX(IF(Calc!EE$9="d",DateTable,MainTable),Calc!$CB16,Calc!EE$10),"")</f>
        <v>Main Office</v>
      </c>
      <c r="F14" s="139" t="str">
        <f>IFERROR(INDEX(IF(Calc!EF$9="d",DateTable,MainTable),Calc!$CB16,Calc!EF$10),"")</f>
        <v>19 Aug 1983</v>
      </c>
      <c r="G14" s="139" t="str">
        <f>IFERROR(INDEX(IF(Calc!EG$9="d",DateTable,MainTable),Calc!$CB16,Calc!EG$10),"")</f>
        <v>Yes</v>
      </c>
      <c r="H14" s="139">
        <f>IFERROR(INDEX(IF(Calc!EH$9="d",DateTable,MainTable),Calc!$CB16,Calc!EH$10),"")</f>
        <v>12000</v>
      </c>
      <c r="I14" s="139" t="str">
        <f>IFERROR(INDEX(IF(Calc!EI$9="d",DateTable,MainTable),Calc!$CB16,Calc!EI$10),"")</f>
        <v>harris@mail.com</v>
      </c>
      <c r="J14" s="139" t="str">
        <f>IFERROR(INDEX(IF(Calc!EJ$9="d",DateTable,MainTable),Calc!$CB16,Calc!EJ$10),"")</f>
        <v/>
      </c>
      <c r="K14" s="139" t="str">
        <f>IFERROR(INDEX(IF(Calc!EK$9="d",DateTable,MainTable),Calc!$CB16,Calc!EK$10),"")</f>
        <v/>
      </c>
      <c r="L14" s="139" t="str">
        <f>IFERROR(INDEX(IF(Calc!EL$9="d",DateTable,MainTable),Calc!$CB16,Calc!EL$10),"")</f>
        <v/>
      </c>
      <c r="M14" s="139" t="str">
        <f>IFERROR(INDEX(IF(Calc!EM$9="d",DateTable,MainTable),Calc!$CB16,Calc!EM$10),"")</f>
        <v/>
      </c>
    </row>
    <row r="15" spans="1:16" s="43" customFormat="1" ht="15" customHeight="1" x14ac:dyDescent="0.25">
      <c r="A15" s="146"/>
      <c r="B15" s="293"/>
      <c r="C15" s="289"/>
      <c r="D15" s="139" t="str">
        <f>IFERROR(INDEX(IF(Calc!ED$9="d",DateTable,MainTable),Calc!$CB17,Calc!ED$10),"")</f>
        <v>Doris Power</v>
      </c>
      <c r="E15" s="139" t="str">
        <f>IFERROR(INDEX(IF(Calc!EE$9="d",DateTable,MainTable),Calc!$CB17,Calc!EE$10),"")</f>
        <v>Main Office</v>
      </c>
      <c r="F15" s="139" t="str">
        <f>IFERROR(INDEX(IF(Calc!EF$9="d",DateTable,MainTable),Calc!$CB17,Calc!EF$10),"")</f>
        <v>25 Apr 1984</v>
      </c>
      <c r="G15" s="139" t="str">
        <f>IFERROR(INDEX(IF(Calc!EG$9="d",DateTable,MainTable),Calc!$CB17,Calc!EG$10),"")</f>
        <v>No</v>
      </c>
      <c r="H15" s="139">
        <f>IFERROR(INDEX(IF(Calc!EH$9="d",DateTable,MainTable),Calc!$CB17,Calc!EH$10),"")</f>
        <v>5300</v>
      </c>
      <c r="I15" s="139" t="str">
        <f>IFERROR(INDEX(IF(Calc!EI$9="d",DateTable,MainTable),Calc!$CB17,Calc!EI$10),"")</f>
        <v>doris@mail.com</v>
      </c>
      <c r="J15" s="139" t="str">
        <f>IFERROR(INDEX(IF(Calc!EJ$9="d",DateTable,MainTable),Calc!$CB17,Calc!EJ$10),"")</f>
        <v/>
      </c>
      <c r="K15" s="139" t="str">
        <f>IFERROR(INDEX(IF(Calc!EK$9="d",DateTable,MainTable),Calc!$CB17,Calc!EK$10),"")</f>
        <v/>
      </c>
      <c r="L15" s="139" t="str">
        <f>IFERROR(INDEX(IF(Calc!EL$9="d",DateTable,MainTable),Calc!$CB17,Calc!EL$10),"")</f>
        <v/>
      </c>
      <c r="M15" s="139" t="str">
        <f>IFERROR(INDEX(IF(Calc!EM$9="d",DateTable,MainTable),Calc!$CB17,Calc!EM$10),"")</f>
        <v/>
      </c>
    </row>
    <row r="16" spans="1:16" s="43" customFormat="1" ht="15" customHeight="1" x14ac:dyDescent="0.25">
      <c r="A16" s="147" t="str">
        <f>IFERROR(IF(B16="","",IF(COUNTIF(Calc!$BR$8:$BR$53,B16)&gt;0,"","x")),"")</f>
        <v/>
      </c>
      <c r="B16" s="291" t="s">
        <v>15</v>
      </c>
      <c r="C16" s="289"/>
      <c r="D16" s="139" t="str">
        <f>IFERROR(INDEX(IF(Calc!ED$9="d",DateTable,MainTable),Calc!$CB18,Calc!ED$10),"")</f>
        <v>Isobelle Hurley</v>
      </c>
      <c r="E16" s="139" t="str">
        <f>IFERROR(INDEX(IF(Calc!EE$9="d",DateTable,MainTable),Calc!$CB18,Calc!EE$10),"")</f>
        <v>North Office</v>
      </c>
      <c r="F16" s="139" t="str">
        <f>IFERROR(INDEX(IF(Calc!EF$9="d",DateTable,MainTable),Calc!$CB18,Calc!EF$10),"")</f>
        <v>31 Dec 1984</v>
      </c>
      <c r="G16" s="139" t="str">
        <f>IFERROR(INDEX(IF(Calc!EG$9="d",DateTable,MainTable),Calc!$CB18,Calc!EG$10),"")</f>
        <v>Yes</v>
      </c>
      <c r="H16" s="139" t="str">
        <f>IFERROR(INDEX(IF(Calc!EH$9="d",DateTable,MainTable),Calc!$CB18,Calc!EH$10),"")</f>
        <v/>
      </c>
      <c r="I16" s="139" t="str">
        <f>IFERROR(INDEX(IF(Calc!EI$9="d",DateTable,MainTable),Calc!$CB18,Calc!EI$10),"")</f>
        <v>ısobelle@mail.com</v>
      </c>
      <c r="J16" s="139" t="str">
        <f>IFERROR(INDEX(IF(Calc!EJ$9="d",DateTable,MainTable),Calc!$CB18,Calc!EJ$10),"")</f>
        <v/>
      </c>
      <c r="K16" s="139" t="str">
        <f>IFERROR(INDEX(IF(Calc!EK$9="d",DateTable,MainTable),Calc!$CB18,Calc!EK$10),"")</f>
        <v/>
      </c>
      <c r="L16" s="139" t="str">
        <f>IFERROR(INDEX(IF(Calc!EL$9="d",DateTable,MainTable),Calc!$CB18,Calc!EL$10),"")</f>
        <v/>
      </c>
      <c r="M16" s="139" t="str">
        <f>IFERROR(INDEX(IF(Calc!EM$9="d",DateTable,MainTable),Calc!$CB18,Calc!EM$10),"")</f>
        <v/>
      </c>
    </row>
    <row r="17" spans="1:13" s="43" customFormat="1" ht="15" customHeight="1" x14ac:dyDescent="0.25">
      <c r="A17" s="146"/>
      <c r="B17" s="292" t="s">
        <v>43</v>
      </c>
      <c r="C17" s="289"/>
      <c r="D17" s="139" t="str">
        <f>IFERROR(INDEX(IF(Calc!ED$9="d",DateTable,MainTable),Calc!$CB19,Calc!ED$10),"")</f>
        <v>Donell Merrill</v>
      </c>
      <c r="E17" s="139" t="str">
        <f>IFERROR(INDEX(IF(Calc!EE$9="d",DateTable,MainTable),Calc!$CB19,Calc!EE$10),"")</f>
        <v>North Office</v>
      </c>
      <c r="F17" s="139" t="str">
        <f>IFERROR(INDEX(IF(Calc!EF$9="d",DateTable,MainTable),Calc!$CB19,Calc!EF$10),"")</f>
        <v>7 Sep 1985</v>
      </c>
      <c r="G17" s="139" t="str">
        <f>IFERROR(INDEX(IF(Calc!EG$9="d",DateTable,MainTable),Calc!$CB19,Calc!EG$10),"")</f>
        <v>Yes</v>
      </c>
      <c r="H17" s="139">
        <f>IFERROR(INDEX(IF(Calc!EH$9="d",DateTable,MainTable),Calc!$CB19,Calc!EH$10),"")</f>
        <v>3200</v>
      </c>
      <c r="I17" s="139" t="str">
        <f>IFERROR(INDEX(IF(Calc!EI$9="d",DateTable,MainTable),Calc!$CB19,Calc!EI$10),"")</f>
        <v>donell@mail.com</v>
      </c>
      <c r="J17" s="139" t="str">
        <f>IFERROR(INDEX(IF(Calc!EJ$9="d",DateTable,MainTable),Calc!$CB19,Calc!EJ$10),"")</f>
        <v/>
      </c>
      <c r="K17" s="139" t="str">
        <f>IFERROR(INDEX(IF(Calc!EK$9="d",DateTable,MainTable),Calc!$CB19,Calc!EK$10),"")</f>
        <v/>
      </c>
      <c r="L17" s="139" t="str">
        <f>IFERROR(INDEX(IF(Calc!EL$9="d",DateTable,MainTable),Calc!$CB19,Calc!EL$10),"")</f>
        <v/>
      </c>
      <c r="M17" s="139" t="str">
        <f>IFERROR(INDEX(IF(Calc!EM$9="d",DateTable,MainTable),Calc!$CB19,Calc!EM$10),"")</f>
        <v/>
      </c>
    </row>
    <row r="18" spans="1:13" s="43" customFormat="1" ht="15" customHeight="1" x14ac:dyDescent="0.25">
      <c r="A18" s="42"/>
      <c r="B18" s="293"/>
      <c r="C18" s="289"/>
      <c r="D18" s="139" t="str">
        <f>IFERROR(INDEX(IF(Calc!ED$9="d",DateTable,MainTable),Calc!$CB20,Calc!ED$10),"")</f>
        <v>Jane Best</v>
      </c>
      <c r="E18" s="139" t="str">
        <f>IFERROR(INDEX(IF(Calc!EE$9="d",DateTable,MainTable),Calc!$CB20,Calc!EE$10),"")</f>
        <v>North Office</v>
      </c>
      <c r="F18" s="139" t="str">
        <f>IFERROR(INDEX(IF(Calc!EF$9="d",DateTable,MainTable),Calc!$CB20,Calc!EF$10),"")</f>
        <v>15 May 1986</v>
      </c>
      <c r="G18" s="139" t="str">
        <f>IFERROR(INDEX(IF(Calc!EG$9="d",DateTable,MainTable),Calc!$CB20,Calc!EG$10),"")</f>
        <v>Yes</v>
      </c>
      <c r="H18" s="139">
        <f>IFERROR(INDEX(IF(Calc!EH$9="d",DateTable,MainTable),Calc!$CB20,Calc!EH$10),"")</f>
        <v>3200</v>
      </c>
      <c r="I18" s="139" t="str">
        <f>IFERROR(INDEX(IF(Calc!EI$9="d",DateTable,MainTable),Calc!$CB20,Calc!EI$10),"")</f>
        <v>jane@mail.com</v>
      </c>
      <c r="J18" s="139" t="str">
        <f>IFERROR(INDEX(IF(Calc!EJ$9="d",DateTable,MainTable),Calc!$CB20,Calc!EJ$10),"")</f>
        <v/>
      </c>
      <c r="K18" s="139" t="str">
        <f>IFERROR(INDEX(IF(Calc!EK$9="d",DateTable,MainTable),Calc!$CB20,Calc!EK$10),"")</f>
        <v/>
      </c>
      <c r="L18" s="139" t="str">
        <f>IFERROR(INDEX(IF(Calc!EL$9="d",DateTable,MainTable),Calc!$CB20,Calc!EL$10),"")</f>
        <v/>
      </c>
      <c r="M18" s="139" t="str">
        <f>IFERROR(INDEX(IF(Calc!EM$9="d",DateTable,MainTable),Calc!$CB20,Calc!EM$10),"")</f>
        <v/>
      </c>
    </row>
    <row r="19" spans="1:13" s="43" customFormat="1" ht="15" customHeight="1" x14ac:dyDescent="0.25">
      <c r="A19" s="42"/>
      <c r="B19" s="293"/>
      <c r="C19" s="289"/>
      <c r="D19" s="139" t="str">
        <f>IFERROR(INDEX(IF(Calc!ED$9="d",DateTable,MainTable),Calc!$CB21,Calc!ED$10),"")</f>
        <v>Kristofer Dyer</v>
      </c>
      <c r="E19" s="139" t="str">
        <f>IFERROR(INDEX(IF(Calc!EE$9="d",DateTable,MainTable),Calc!$CB21,Calc!EE$10),"")</f>
        <v>East Office</v>
      </c>
      <c r="F19" s="139" t="str">
        <f>IFERROR(INDEX(IF(Calc!EF$9="d",DateTable,MainTable),Calc!$CB21,Calc!EF$10),"")</f>
        <v>21 Oct 1987</v>
      </c>
      <c r="G19" s="139" t="str">
        <f>IFERROR(INDEX(IF(Calc!EG$9="d",DateTable,MainTable),Calc!$CB21,Calc!EG$10),"")</f>
        <v>Yes</v>
      </c>
      <c r="H19" s="139">
        <f>IFERROR(INDEX(IF(Calc!EH$9="d",DateTable,MainTable),Calc!$CB21,Calc!EH$10),"")</f>
        <v>4900</v>
      </c>
      <c r="I19" s="139" t="str">
        <f>IFERROR(INDEX(IF(Calc!EI$9="d",DateTable,MainTable),Calc!$CB21,Calc!EI$10),"")</f>
        <v>kristofer@mail.com</v>
      </c>
      <c r="J19" s="139" t="str">
        <f>IFERROR(INDEX(IF(Calc!EJ$9="d",DateTable,MainTable),Calc!$CB21,Calc!EJ$10),"")</f>
        <v/>
      </c>
      <c r="K19" s="139" t="str">
        <f>IFERROR(INDEX(IF(Calc!EK$9="d",DateTable,MainTable),Calc!$CB21,Calc!EK$10),"")</f>
        <v/>
      </c>
      <c r="L19" s="139" t="str">
        <f>IFERROR(INDEX(IF(Calc!EL$9="d",DateTable,MainTable),Calc!$CB21,Calc!EL$10),"")</f>
        <v/>
      </c>
      <c r="M19" s="139" t="str">
        <f>IFERROR(INDEX(IF(Calc!EM$9="d",DateTable,MainTable),Calc!$CB21,Calc!EM$10),"")</f>
        <v/>
      </c>
    </row>
    <row r="20" spans="1:13" s="43" customFormat="1" ht="15" customHeight="1" x14ac:dyDescent="0.25">
      <c r="A20" s="42"/>
      <c r="B20" s="293"/>
      <c r="C20" s="289"/>
      <c r="D20" s="139" t="str">
        <f>IFERROR(INDEX(IF(Calc!ED$9="d",DateTable,MainTable),Calc!$CB22,Calc!ED$10),"")</f>
        <v>Dominykas Xiong</v>
      </c>
      <c r="E20" s="139" t="str">
        <f>IFERROR(INDEX(IF(Calc!EE$9="d",DateTable,MainTable),Calc!$CB22,Calc!EE$10),"")</f>
        <v>North Office</v>
      </c>
      <c r="F20" s="139" t="str">
        <f>IFERROR(INDEX(IF(Calc!EF$9="d",DateTable,MainTable),Calc!$CB22,Calc!EF$10),"")</f>
        <v>27 Sep 1993</v>
      </c>
      <c r="G20" s="139" t="str">
        <f>IFERROR(INDEX(IF(Calc!EG$9="d",DateTable,MainTable),Calc!$CB22,Calc!EG$10),"")</f>
        <v>Yes</v>
      </c>
      <c r="H20" s="139" t="str">
        <f>IFERROR(INDEX(IF(Calc!EH$9="d",DateTable,MainTable),Calc!$CB22,Calc!EH$10),"")</f>
        <v/>
      </c>
      <c r="I20" s="139" t="str">
        <f>IFERROR(INDEX(IF(Calc!EI$9="d",DateTable,MainTable),Calc!$CB22,Calc!EI$10),"")</f>
        <v>dominykas@mail.com</v>
      </c>
      <c r="J20" s="139" t="str">
        <f>IFERROR(INDEX(IF(Calc!EJ$9="d",DateTable,MainTable),Calc!$CB22,Calc!EJ$10),"")</f>
        <v/>
      </c>
      <c r="K20" s="139" t="str">
        <f>IFERROR(INDEX(IF(Calc!EK$9="d",DateTable,MainTable),Calc!$CB22,Calc!EK$10),"")</f>
        <v/>
      </c>
      <c r="L20" s="139" t="str">
        <f>IFERROR(INDEX(IF(Calc!EL$9="d",DateTable,MainTable),Calc!$CB22,Calc!EL$10),"")</f>
        <v/>
      </c>
      <c r="M20" s="139" t="str">
        <f>IFERROR(INDEX(IF(Calc!EM$9="d",DateTable,MainTable),Calc!$CB22,Calc!EM$10),"")</f>
        <v/>
      </c>
    </row>
    <row r="21" spans="1:13" s="43" customFormat="1" ht="15" customHeight="1" x14ac:dyDescent="0.25">
      <c r="A21" s="42"/>
      <c r="B21" s="58"/>
      <c r="C21" s="289"/>
      <c r="D21" s="139" t="str">
        <f>IFERROR(INDEX(IF(Calc!ED$9="d",DateTable,MainTable),Calc!$CB23,Calc!ED$10),"")</f>
        <v/>
      </c>
      <c r="E21" s="139" t="str">
        <f>IFERROR(INDEX(IF(Calc!EE$9="d",DateTable,MainTable),Calc!$CB23,Calc!EE$10),"")</f>
        <v/>
      </c>
      <c r="F21" s="139" t="str">
        <f>IFERROR(INDEX(IF(Calc!EF$9="d",DateTable,MainTable),Calc!$CB23,Calc!EF$10),"")</f>
        <v/>
      </c>
      <c r="G21" s="139" t="str">
        <f>IFERROR(INDEX(IF(Calc!EG$9="d",DateTable,MainTable),Calc!$CB23,Calc!EG$10),"")</f>
        <v/>
      </c>
      <c r="H21" s="139" t="str">
        <f>IFERROR(INDEX(IF(Calc!EH$9="d",DateTable,MainTable),Calc!$CB23,Calc!EH$10),"")</f>
        <v/>
      </c>
      <c r="I21" s="139" t="str">
        <f>IFERROR(INDEX(IF(Calc!EI$9="d",DateTable,MainTable),Calc!$CB23,Calc!EI$10),"")</f>
        <v/>
      </c>
      <c r="J21" s="139" t="str">
        <f>IFERROR(INDEX(IF(Calc!EJ$9="d",DateTable,MainTable),Calc!$CB23,Calc!EJ$10),"")</f>
        <v/>
      </c>
      <c r="K21" s="139" t="str">
        <f>IFERROR(INDEX(IF(Calc!EK$9="d",DateTable,MainTable),Calc!$CB23,Calc!EK$10),"")</f>
        <v/>
      </c>
      <c r="L21" s="139" t="str">
        <f>IFERROR(INDEX(IF(Calc!EL$9="d",DateTable,MainTable),Calc!$CB23,Calc!EL$10),"")</f>
        <v/>
      </c>
      <c r="M21" s="139" t="str">
        <f>IFERROR(INDEX(IF(Calc!EM$9="d",DateTable,MainTable),Calc!$CB23,Calc!EM$10),"")</f>
        <v/>
      </c>
    </row>
    <row r="22" spans="1:13" s="43" customFormat="1" ht="15" customHeight="1" x14ac:dyDescent="0.25">
      <c r="A22" s="42"/>
      <c r="B22" s="293"/>
      <c r="C22" s="289"/>
      <c r="D22" s="139" t="str">
        <f>IFERROR(INDEX(IF(Calc!ED$9="d",DateTable,MainTable),Calc!$CB24,Calc!ED$10),"")</f>
        <v/>
      </c>
      <c r="E22" s="139" t="str">
        <f>IFERROR(INDEX(IF(Calc!EE$9="d",DateTable,MainTable),Calc!$CB24,Calc!EE$10),"")</f>
        <v/>
      </c>
      <c r="F22" s="139" t="str">
        <f>IFERROR(INDEX(IF(Calc!EF$9="d",DateTable,MainTable),Calc!$CB24,Calc!EF$10),"")</f>
        <v/>
      </c>
      <c r="G22" s="139" t="str">
        <f>IFERROR(INDEX(IF(Calc!EG$9="d",DateTable,MainTable),Calc!$CB24,Calc!EG$10),"")</f>
        <v/>
      </c>
      <c r="H22" s="139" t="str">
        <f>IFERROR(INDEX(IF(Calc!EH$9="d",DateTable,MainTable),Calc!$CB24,Calc!EH$10),"")</f>
        <v/>
      </c>
      <c r="I22" s="139" t="str">
        <f>IFERROR(INDEX(IF(Calc!EI$9="d",DateTable,MainTable),Calc!$CB24,Calc!EI$10),"")</f>
        <v/>
      </c>
      <c r="J22" s="139" t="str">
        <f>IFERROR(INDEX(IF(Calc!EJ$9="d",DateTable,MainTable),Calc!$CB24,Calc!EJ$10),"")</f>
        <v/>
      </c>
      <c r="K22" s="139" t="str">
        <f>IFERROR(INDEX(IF(Calc!EK$9="d",DateTable,MainTable),Calc!$CB24,Calc!EK$10),"")</f>
        <v/>
      </c>
      <c r="L22" s="139" t="str">
        <f>IFERROR(INDEX(IF(Calc!EL$9="d",DateTable,MainTable),Calc!$CB24,Calc!EL$10),"")</f>
        <v/>
      </c>
      <c r="M22" s="139" t="str">
        <f>IFERROR(INDEX(IF(Calc!EM$9="d",DateTable,MainTable),Calc!$CB24,Calc!EM$10),"")</f>
        <v/>
      </c>
    </row>
    <row r="23" spans="1:13" s="43" customFormat="1" ht="15" customHeight="1" x14ac:dyDescent="0.25">
      <c r="A23" s="42"/>
      <c r="B23" s="293"/>
      <c r="C23" s="289"/>
      <c r="D23" s="139" t="str">
        <f>IFERROR(INDEX(IF(Calc!ED$9="d",DateTable,MainTable),Calc!$CB25,Calc!ED$10),"")</f>
        <v/>
      </c>
      <c r="E23" s="139" t="str">
        <f>IFERROR(INDEX(IF(Calc!EE$9="d",DateTable,MainTable),Calc!$CB25,Calc!EE$10),"")</f>
        <v/>
      </c>
      <c r="F23" s="139" t="str">
        <f>IFERROR(INDEX(IF(Calc!EF$9="d",DateTable,MainTable),Calc!$CB25,Calc!EF$10),"")</f>
        <v/>
      </c>
      <c r="G23" s="139" t="str">
        <f>IFERROR(INDEX(IF(Calc!EG$9="d",DateTable,MainTable),Calc!$CB25,Calc!EG$10),"")</f>
        <v/>
      </c>
      <c r="H23" s="139" t="str">
        <f>IFERROR(INDEX(IF(Calc!EH$9="d",DateTable,MainTable),Calc!$CB25,Calc!EH$10),"")</f>
        <v/>
      </c>
      <c r="I23" s="139" t="str">
        <f>IFERROR(INDEX(IF(Calc!EI$9="d",DateTable,MainTable),Calc!$CB25,Calc!EI$10),"")</f>
        <v/>
      </c>
      <c r="J23" s="139" t="str">
        <f>IFERROR(INDEX(IF(Calc!EJ$9="d",DateTable,MainTable),Calc!$CB25,Calc!EJ$10),"")</f>
        <v/>
      </c>
      <c r="K23" s="139" t="str">
        <f>IFERROR(INDEX(IF(Calc!EK$9="d",DateTable,MainTable),Calc!$CB25,Calc!EK$10),"")</f>
        <v/>
      </c>
      <c r="L23" s="139" t="str">
        <f>IFERROR(INDEX(IF(Calc!EL$9="d",DateTable,MainTable),Calc!$CB25,Calc!EL$10),"")</f>
        <v/>
      </c>
      <c r="M23" s="139" t="str">
        <f>IFERROR(INDEX(IF(Calc!EM$9="d",DateTable,MainTable),Calc!$CB25,Calc!EM$10),"")</f>
        <v/>
      </c>
    </row>
    <row r="24" spans="1:13" s="43" customFormat="1" ht="15" customHeight="1" x14ac:dyDescent="0.25">
      <c r="A24" s="42"/>
      <c r="B24" s="293"/>
      <c r="C24" s="289"/>
      <c r="D24" s="139" t="str">
        <f>IFERROR(INDEX(IF(Calc!ED$9="d",DateTable,MainTable),Calc!$CB26,Calc!ED$10),"")</f>
        <v/>
      </c>
      <c r="E24" s="139" t="str">
        <f>IFERROR(INDEX(IF(Calc!EE$9="d",DateTable,MainTable),Calc!$CB26,Calc!EE$10),"")</f>
        <v/>
      </c>
      <c r="F24" s="139" t="str">
        <f>IFERROR(INDEX(IF(Calc!EF$9="d",DateTable,MainTable),Calc!$CB26,Calc!EF$10),"")</f>
        <v/>
      </c>
      <c r="G24" s="139" t="str">
        <f>IFERROR(INDEX(IF(Calc!EG$9="d",DateTable,MainTable),Calc!$CB26,Calc!EG$10),"")</f>
        <v/>
      </c>
      <c r="H24" s="139" t="str">
        <f>IFERROR(INDEX(IF(Calc!EH$9="d",DateTable,MainTable),Calc!$CB26,Calc!EH$10),"")</f>
        <v/>
      </c>
      <c r="I24" s="139" t="str">
        <f>IFERROR(INDEX(IF(Calc!EI$9="d",DateTable,MainTable),Calc!$CB26,Calc!EI$10),"")</f>
        <v/>
      </c>
      <c r="J24" s="139" t="str">
        <f>IFERROR(INDEX(IF(Calc!EJ$9="d",DateTable,MainTable),Calc!$CB26,Calc!EJ$10),"")</f>
        <v/>
      </c>
      <c r="K24" s="139" t="str">
        <f>IFERROR(INDEX(IF(Calc!EK$9="d",DateTable,MainTable),Calc!$CB26,Calc!EK$10),"")</f>
        <v/>
      </c>
      <c r="L24" s="139" t="str">
        <f>IFERROR(INDEX(IF(Calc!EL$9="d",DateTable,MainTable),Calc!$CB26,Calc!EL$10),"")</f>
        <v/>
      </c>
      <c r="M24" s="139" t="str">
        <f>IFERROR(INDEX(IF(Calc!EM$9="d",DateTable,MainTable),Calc!$CB26,Calc!EM$10),"")</f>
        <v/>
      </c>
    </row>
    <row r="25" spans="1:13" s="43" customFormat="1" ht="15" customHeight="1" x14ac:dyDescent="0.25">
      <c r="A25" s="42"/>
      <c r="B25" s="293"/>
      <c r="C25" s="289"/>
      <c r="D25" s="320"/>
      <c r="E25" s="320"/>
      <c r="F25" s="320"/>
      <c r="G25" s="320"/>
      <c r="H25" s="320"/>
      <c r="I25" s="320"/>
      <c r="J25" s="320"/>
      <c r="K25" s="320"/>
      <c r="L25" s="320"/>
      <c r="M25" s="320"/>
    </row>
    <row r="26" spans="1:13" s="43" customFormat="1" ht="15" customHeight="1" x14ac:dyDescent="0.25">
      <c r="A26" s="42"/>
      <c r="B26" s="293"/>
      <c r="C26" s="289"/>
      <c r="D26" s="319"/>
      <c r="E26" s="319"/>
      <c r="F26" s="319"/>
      <c r="G26" s="319"/>
      <c r="H26" s="319"/>
      <c r="I26" s="319"/>
      <c r="J26" s="319"/>
      <c r="K26" s="319"/>
      <c r="L26" s="319"/>
      <c r="M26" s="319"/>
    </row>
    <row r="27" spans="1:13" s="43" customFormat="1" ht="15" customHeight="1" x14ac:dyDescent="0.25">
      <c r="A27" s="42"/>
      <c r="B27" s="293"/>
      <c r="C27" s="289"/>
      <c r="D27" s="319"/>
      <c r="E27" s="319"/>
      <c r="F27" s="319"/>
      <c r="G27" s="319"/>
      <c r="H27" s="319"/>
      <c r="I27" s="319"/>
      <c r="J27" s="319"/>
      <c r="K27" s="319"/>
      <c r="L27" s="319"/>
      <c r="M27" s="319"/>
    </row>
    <row r="28" spans="1:13" s="43" customFormat="1" ht="15" customHeight="1" x14ac:dyDescent="0.25">
      <c r="A28" s="42"/>
      <c r="B28" s="293"/>
      <c r="C28" s="289"/>
      <c r="D28" s="319"/>
      <c r="E28" s="319"/>
      <c r="F28" s="319"/>
      <c r="G28" s="319"/>
      <c r="H28" s="319"/>
      <c r="I28" s="319"/>
      <c r="J28" s="319"/>
      <c r="K28" s="319"/>
      <c r="L28" s="319"/>
      <c r="M28" s="319"/>
    </row>
    <row r="29" spans="1:13" s="43" customFormat="1" ht="15" customHeight="1" x14ac:dyDescent="0.25">
      <c r="A29" s="42"/>
      <c r="B29" s="293"/>
      <c r="C29" s="289"/>
      <c r="D29" s="319"/>
      <c r="E29" s="319"/>
      <c r="F29" s="319"/>
      <c r="G29" s="319"/>
      <c r="H29" s="319"/>
      <c r="I29" s="319"/>
      <c r="J29" s="319"/>
      <c r="K29" s="319"/>
      <c r="L29" s="319"/>
      <c r="M29" s="319"/>
    </row>
    <row r="30" spans="1:13" s="43" customFormat="1" ht="15" customHeight="1" x14ac:dyDescent="0.25">
      <c r="A30" s="42"/>
      <c r="B30" s="58"/>
      <c r="C30" s="289"/>
      <c r="D30" s="319"/>
      <c r="E30" s="319"/>
      <c r="F30" s="319"/>
      <c r="G30" s="319"/>
      <c r="H30" s="319"/>
      <c r="I30" s="319"/>
      <c r="J30" s="319"/>
      <c r="K30" s="319"/>
      <c r="L30" s="319"/>
      <c r="M30" s="319"/>
    </row>
    <row r="31" spans="1:13" s="43" customFormat="1" ht="15" customHeight="1" x14ac:dyDescent="0.25">
      <c r="A31" s="42"/>
      <c r="B31" s="58"/>
      <c r="C31" s="289"/>
      <c r="D31" s="319"/>
      <c r="E31" s="319"/>
      <c r="F31" s="319"/>
      <c r="G31" s="319"/>
      <c r="H31" s="319"/>
      <c r="I31" s="319"/>
      <c r="J31" s="319"/>
      <c r="K31" s="319"/>
      <c r="L31" s="319"/>
      <c r="M31" s="319"/>
    </row>
    <row r="32" spans="1:13" s="43" customFormat="1" ht="15" customHeight="1" x14ac:dyDescent="0.25">
      <c r="A32" s="42"/>
      <c r="B32" s="293"/>
      <c r="C32" s="289"/>
      <c r="D32" s="319"/>
      <c r="E32" s="319"/>
      <c r="F32" s="319"/>
      <c r="G32" s="319"/>
      <c r="H32" s="319"/>
      <c r="I32" s="319"/>
      <c r="J32" s="319"/>
      <c r="K32" s="319"/>
      <c r="L32" s="319"/>
      <c r="M32" s="319"/>
    </row>
    <row r="33" spans="1:13" s="43" customFormat="1" ht="15" customHeight="1" x14ac:dyDescent="0.25">
      <c r="A33" s="42"/>
      <c r="B33" s="293"/>
      <c r="C33" s="289"/>
      <c r="D33" s="319"/>
      <c r="E33" s="319"/>
      <c r="F33" s="319"/>
      <c r="G33" s="319"/>
      <c r="H33" s="319"/>
      <c r="I33" s="319"/>
      <c r="J33" s="319"/>
      <c r="K33" s="319"/>
      <c r="L33" s="319"/>
      <c r="M33" s="319"/>
    </row>
    <row r="34" spans="1:13" s="43" customFormat="1" ht="15" customHeight="1" x14ac:dyDescent="0.25">
      <c r="A34" s="42"/>
      <c r="B34" s="293"/>
      <c r="C34" s="289"/>
      <c r="D34" s="319"/>
      <c r="E34" s="319"/>
      <c r="F34" s="319"/>
      <c r="G34" s="319"/>
      <c r="H34" s="319"/>
      <c r="I34" s="319"/>
      <c r="J34" s="319"/>
      <c r="K34" s="319"/>
      <c r="L34" s="319"/>
      <c r="M34" s="319"/>
    </row>
    <row r="35" spans="1:13" s="43" customFormat="1" ht="15" customHeight="1" x14ac:dyDescent="0.25">
      <c r="A35" s="42"/>
      <c r="B35" s="293"/>
      <c r="C35" s="289"/>
      <c r="D35" s="319"/>
      <c r="E35" s="319"/>
      <c r="F35" s="319"/>
      <c r="G35" s="319"/>
      <c r="H35" s="319"/>
      <c r="I35" s="319"/>
      <c r="J35" s="319"/>
      <c r="K35" s="319"/>
      <c r="L35" s="319"/>
      <c r="M35" s="319"/>
    </row>
    <row r="36" spans="1:13" s="43" customFormat="1" ht="15" customHeight="1" x14ac:dyDescent="0.25">
      <c r="A36" s="42"/>
      <c r="B36" s="293"/>
      <c r="C36" s="289"/>
      <c r="D36" s="319"/>
      <c r="E36" s="319"/>
      <c r="F36" s="319"/>
      <c r="G36" s="319"/>
      <c r="H36" s="319"/>
      <c r="I36" s="319"/>
      <c r="J36" s="319"/>
      <c r="K36" s="319"/>
      <c r="L36" s="319"/>
      <c r="M36" s="319"/>
    </row>
    <row r="37" spans="1:13" s="43" customFormat="1" ht="15" customHeight="1" x14ac:dyDescent="0.25">
      <c r="A37" s="42"/>
      <c r="B37" s="293"/>
      <c r="C37" s="289"/>
      <c r="D37" s="319"/>
      <c r="E37" s="319"/>
      <c r="F37" s="319"/>
      <c r="G37" s="319"/>
      <c r="H37" s="319"/>
      <c r="I37" s="319"/>
      <c r="J37" s="319"/>
      <c r="K37" s="319"/>
      <c r="L37" s="319"/>
      <c r="M37" s="319"/>
    </row>
    <row r="38" spans="1:13" s="43" customFormat="1" ht="15" customHeight="1" x14ac:dyDescent="0.25">
      <c r="A38" s="42"/>
      <c r="B38" s="293"/>
      <c r="C38" s="289"/>
      <c r="D38" s="319"/>
      <c r="E38" s="319"/>
      <c r="F38" s="319"/>
      <c r="G38" s="319"/>
      <c r="H38" s="319"/>
      <c r="I38" s="319"/>
      <c r="J38" s="319"/>
      <c r="K38" s="319"/>
      <c r="L38" s="319"/>
      <c r="M38" s="319"/>
    </row>
    <row r="39" spans="1:13" s="43" customFormat="1" ht="15" customHeight="1" x14ac:dyDescent="0.25">
      <c r="A39" s="42"/>
      <c r="B39" s="293"/>
      <c r="C39" s="289"/>
      <c r="D39" s="319"/>
      <c r="E39" s="319"/>
      <c r="F39" s="319"/>
      <c r="G39" s="319"/>
      <c r="H39" s="319"/>
      <c r="I39" s="319"/>
      <c r="J39" s="319"/>
      <c r="K39" s="319"/>
      <c r="L39" s="319"/>
      <c r="M39" s="319"/>
    </row>
    <row r="40" spans="1:13" s="43" customFormat="1" ht="15" customHeight="1" x14ac:dyDescent="0.25">
      <c r="A40" s="42"/>
      <c r="B40" s="293"/>
      <c r="C40" s="289"/>
      <c r="D40" s="319"/>
      <c r="E40" s="319"/>
      <c r="F40" s="319"/>
      <c r="G40" s="319"/>
      <c r="H40" s="319"/>
      <c r="I40" s="319"/>
      <c r="J40" s="319"/>
      <c r="K40" s="319"/>
      <c r="L40" s="319"/>
      <c r="M40" s="319"/>
    </row>
    <row r="41" spans="1:13" s="43" customFormat="1" ht="15" customHeight="1" x14ac:dyDescent="0.25">
      <c r="A41" s="42"/>
      <c r="B41" s="293"/>
      <c r="C41" s="289"/>
      <c r="D41" s="319"/>
      <c r="E41" s="319"/>
      <c r="F41" s="319"/>
      <c r="G41" s="319"/>
      <c r="H41" s="319"/>
      <c r="I41" s="319"/>
      <c r="J41" s="319"/>
      <c r="K41" s="319"/>
      <c r="L41" s="319"/>
      <c r="M41" s="319"/>
    </row>
    <row r="42" spans="1:13" s="43" customFormat="1" ht="15" customHeight="1" x14ac:dyDescent="0.25">
      <c r="A42" s="42"/>
      <c r="B42" s="293"/>
      <c r="C42" s="289"/>
      <c r="D42" s="319"/>
      <c r="E42" s="319"/>
      <c r="F42" s="319"/>
      <c r="G42" s="319"/>
      <c r="H42" s="319"/>
      <c r="I42" s="319"/>
      <c r="J42" s="319"/>
      <c r="K42" s="319"/>
      <c r="L42" s="319"/>
      <c r="M42" s="319"/>
    </row>
    <row r="43" spans="1:13" s="43" customFormat="1" ht="15" customHeight="1" x14ac:dyDescent="0.25">
      <c r="A43" s="42"/>
      <c r="B43" s="293"/>
      <c r="C43" s="289"/>
      <c r="D43" s="319"/>
      <c r="E43" s="319"/>
      <c r="F43" s="319"/>
      <c r="G43" s="319"/>
      <c r="H43" s="319"/>
      <c r="I43" s="319"/>
      <c r="J43" s="319"/>
      <c r="K43" s="319"/>
      <c r="L43" s="319"/>
      <c r="M43" s="319"/>
    </row>
    <row r="44" spans="1:13" s="43" customFormat="1" ht="15" customHeight="1" x14ac:dyDescent="0.25">
      <c r="A44" s="42"/>
      <c r="B44" s="293"/>
      <c r="C44" s="289"/>
      <c r="D44" s="319"/>
      <c r="E44" s="319"/>
      <c r="F44" s="319"/>
      <c r="G44" s="319"/>
      <c r="H44" s="319"/>
      <c r="I44" s="319"/>
      <c r="J44" s="319"/>
      <c r="K44" s="319"/>
      <c r="L44" s="319"/>
      <c r="M44" s="319"/>
    </row>
    <row r="45" spans="1:13" s="43" customFormat="1" ht="15" customHeight="1" x14ac:dyDescent="0.25">
      <c r="A45" s="42"/>
      <c r="B45" s="293"/>
      <c r="C45" s="289"/>
      <c r="D45" s="319"/>
      <c r="E45" s="319"/>
      <c r="F45" s="319"/>
      <c r="G45" s="319"/>
      <c r="H45" s="319"/>
      <c r="I45" s="319"/>
      <c r="J45" s="319"/>
      <c r="K45" s="319"/>
      <c r="L45" s="319"/>
      <c r="M45" s="319"/>
    </row>
    <row r="46" spans="1:13" s="43" customFormat="1" ht="15" customHeight="1" x14ac:dyDescent="0.25">
      <c r="A46" s="42"/>
      <c r="B46" s="293"/>
      <c r="C46" s="289"/>
      <c r="D46" s="319"/>
      <c r="E46" s="319"/>
      <c r="F46" s="319"/>
      <c r="G46" s="319"/>
      <c r="H46" s="319"/>
      <c r="I46" s="319"/>
      <c r="J46" s="319"/>
      <c r="K46" s="319"/>
      <c r="L46" s="319"/>
      <c r="M46" s="319"/>
    </row>
    <row r="47" spans="1:13" s="43" customFormat="1" ht="15" customHeight="1" x14ac:dyDescent="0.25">
      <c r="A47" s="42"/>
      <c r="B47" s="293"/>
      <c r="C47" s="289"/>
      <c r="D47" s="319"/>
      <c r="E47" s="319"/>
      <c r="F47" s="319"/>
      <c r="G47" s="319"/>
      <c r="H47" s="319"/>
      <c r="I47" s="319"/>
      <c r="J47" s="319"/>
      <c r="K47" s="319"/>
      <c r="L47" s="319"/>
      <c r="M47" s="319"/>
    </row>
    <row r="48" spans="1:13" s="43" customFormat="1" ht="15" customHeight="1" x14ac:dyDescent="0.25">
      <c r="A48" s="42"/>
      <c r="B48" s="293"/>
      <c r="C48" s="289"/>
      <c r="D48" s="319"/>
      <c r="E48" s="319"/>
      <c r="F48" s="319"/>
      <c r="G48" s="319"/>
      <c r="H48" s="319"/>
      <c r="I48" s="319"/>
      <c r="J48" s="319"/>
      <c r="K48" s="319"/>
      <c r="L48" s="319"/>
      <c r="M48" s="319"/>
    </row>
    <row r="49" spans="1:13" s="43" customFormat="1" ht="15" customHeight="1" x14ac:dyDescent="0.25">
      <c r="A49" s="42"/>
      <c r="B49" s="293"/>
      <c r="C49" s="289"/>
      <c r="D49" s="319"/>
      <c r="E49" s="319"/>
      <c r="F49" s="319"/>
      <c r="G49" s="319"/>
      <c r="H49" s="319"/>
      <c r="I49" s="319"/>
      <c r="J49" s="319"/>
      <c r="K49" s="319"/>
      <c r="L49" s="319"/>
      <c r="M49" s="319"/>
    </row>
    <row r="50" spans="1:13" s="43" customFormat="1" ht="15" customHeight="1" x14ac:dyDescent="0.25">
      <c r="A50" s="42"/>
      <c r="B50" s="293"/>
      <c r="C50" s="289"/>
      <c r="D50" s="319"/>
      <c r="E50" s="319"/>
      <c r="F50" s="319"/>
      <c r="G50" s="319"/>
      <c r="H50" s="319"/>
      <c r="I50" s="319"/>
      <c r="J50" s="319"/>
      <c r="K50" s="319"/>
      <c r="L50" s="319"/>
      <c r="M50" s="319"/>
    </row>
    <row r="51" spans="1:13" s="43" customFormat="1" ht="15" customHeight="1" x14ac:dyDescent="0.25">
      <c r="A51" s="42"/>
      <c r="B51" s="293"/>
      <c r="C51" s="289"/>
      <c r="D51" s="319"/>
      <c r="E51" s="319"/>
      <c r="F51" s="319"/>
      <c r="G51" s="319"/>
      <c r="H51" s="319"/>
      <c r="I51" s="319"/>
      <c r="J51" s="319"/>
      <c r="K51" s="319"/>
      <c r="L51" s="319"/>
      <c r="M51" s="319"/>
    </row>
    <row r="52" spans="1:13" s="43" customFormat="1" ht="15" customHeight="1" x14ac:dyDescent="0.25">
      <c r="A52" s="42"/>
      <c r="B52" s="293"/>
      <c r="C52" s="289"/>
      <c r="D52" s="319"/>
      <c r="E52" s="319"/>
      <c r="F52" s="319"/>
      <c r="G52" s="319"/>
      <c r="H52" s="319"/>
      <c r="I52" s="319"/>
      <c r="J52" s="319"/>
      <c r="K52" s="319"/>
      <c r="L52" s="319"/>
      <c r="M52" s="319"/>
    </row>
    <row r="53" spans="1:13" s="43" customFormat="1" ht="15" customHeight="1" x14ac:dyDescent="0.25">
      <c r="A53" s="42"/>
      <c r="B53" s="293"/>
      <c r="C53" s="289"/>
      <c r="D53" s="319"/>
      <c r="E53" s="319"/>
      <c r="F53" s="319"/>
      <c r="G53" s="319"/>
      <c r="H53" s="319"/>
      <c r="I53" s="319"/>
      <c r="J53" s="319"/>
      <c r="K53" s="319"/>
      <c r="L53" s="319"/>
      <c r="M53" s="319"/>
    </row>
    <row r="54" spans="1:13" s="43" customFormat="1" ht="15" customHeight="1" x14ac:dyDescent="0.25">
      <c r="A54" s="42"/>
      <c r="B54" s="293"/>
      <c r="C54" s="289"/>
      <c r="D54" s="319"/>
      <c r="E54" s="319"/>
      <c r="F54" s="319"/>
      <c r="G54" s="319"/>
      <c r="H54" s="319"/>
      <c r="I54" s="319"/>
      <c r="J54" s="319"/>
      <c r="K54" s="319"/>
      <c r="L54" s="319"/>
      <c r="M54" s="319"/>
    </row>
    <row r="55" spans="1:13" s="43" customFormat="1" ht="15" customHeight="1" x14ac:dyDescent="0.25">
      <c r="A55" s="42"/>
      <c r="B55" s="293"/>
      <c r="C55" s="289"/>
      <c r="D55" s="319"/>
      <c r="E55" s="319"/>
      <c r="F55" s="319"/>
      <c r="G55" s="319"/>
      <c r="H55" s="319"/>
      <c r="I55" s="319"/>
      <c r="J55" s="319"/>
      <c r="K55" s="319"/>
      <c r="L55" s="319"/>
      <c r="M55" s="319"/>
    </row>
    <row r="56" spans="1:13" s="43" customFormat="1" ht="15" customHeight="1" x14ac:dyDescent="0.25">
      <c r="A56" s="42"/>
      <c r="B56" s="293"/>
      <c r="C56" s="289"/>
      <c r="D56" s="319"/>
      <c r="E56" s="319"/>
      <c r="F56" s="319"/>
      <c r="G56" s="319"/>
      <c r="H56" s="319"/>
      <c r="I56" s="319"/>
      <c r="J56" s="319"/>
      <c r="K56" s="319"/>
      <c r="L56" s="319"/>
      <c r="M56" s="319"/>
    </row>
    <row r="57" spans="1:13" s="43" customFormat="1" ht="15" customHeight="1" x14ac:dyDescent="0.25">
      <c r="A57" s="42"/>
      <c r="B57" s="293"/>
      <c r="C57" s="289"/>
      <c r="D57" s="319"/>
      <c r="E57" s="319"/>
      <c r="F57" s="319"/>
      <c r="G57" s="319"/>
      <c r="H57" s="319"/>
      <c r="I57" s="319"/>
      <c r="J57" s="319"/>
      <c r="K57" s="319"/>
      <c r="L57" s="319"/>
      <c r="M57" s="319"/>
    </row>
    <row r="58" spans="1:13" s="43" customFormat="1" ht="15" customHeight="1" x14ac:dyDescent="0.25">
      <c r="A58" s="42"/>
      <c r="B58" s="293"/>
      <c r="C58" s="289"/>
      <c r="D58" s="319"/>
      <c r="E58" s="319"/>
      <c r="F58" s="319"/>
      <c r="G58" s="319"/>
      <c r="H58" s="319"/>
      <c r="I58" s="319"/>
      <c r="J58" s="319"/>
      <c r="K58" s="319"/>
      <c r="L58" s="319"/>
      <c r="M58" s="319"/>
    </row>
    <row r="59" spans="1:13" s="43" customFormat="1" ht="15" customHeight="1" x14ac:dyDescent="0.25">
      <c r="A59" s="42"/>
      <c r="B59" s="293"/>
      <c r="C59" s="289"/>
      <c r="D59" s="319"/>
      <c r="E59" s="319"/>
      <c r="F59" s="319"/>
      <c r="G59" s="319"/>
      <c r="H59" s="319"/>
      <c r="I59" s="319"/>
      <c r="J59" s="319"/>
      <c r="K59" s="319"/>
      <c r="L59" s="319"/>
      <c r="M59" s="319"/>
    </row>
    <row r="60" spans="1:13" s="43" customFormat="1" ht="15" customHeight="1" x14ac:dyDescent="0.25">
      <c r="A60" s="42"/>
      <c r="B60" s="293"/>
      <c r="C60" s="289"/>
      <c r="D60" s="319"/>
      <c r="E60" s="319"/>
      <c r="F60" s="319"/>
      <c r="G60" s="319"/>
      <c r="H60" s="319"/>
      <c r="I60" s="319"/>
      <c r="J60" s="319"/>
      <c r="K60" s="319"/>
      <c r="L60" s="319"/>
      <c r="M60" s="319"/>
    </row>
    <row r="61" spans="1:13" s="43" customFormat="1" ht="15" customHeight="1" x14ac:dyDescent="0.25">
      <c r="A61" s="42"/>
      <c r="B61" s="293"/>
      <c r="C61" s="289"/>
      <c r="D61" s="319"/>
      <c r="E61" s="319"/>
      <c r="F61" s="319"/>
      <c r="G61" s="319"/>
      <c r="H61" s="319"/>
      <c r="I61" s="319"/>
      <c r="J61" s="319"/>
      <c r="K61" s="319"/>
      <c r="L61" s="319"/>
      <c r="M61" s="319"/>
    </row>
    <row r="62" spans="1:13" s="43" customFormat="1" ht="15" customHeight="1" x14ac:dyDescent="0.25">
      <c r="A62" s="42"/>
      <c r="B62" s="293"/>
      <c r="C62" s="289"/>
      <c r="D62" s="319"/>
      <c r="E62" s="319"/>
      <c r="F62" s="319"/>
      <c r="G62" s="319"/>
      <c r="H62" s="319"/>
      <c r="I62" s="319"/>
      <c r="J62" s="319"/>
      <c r="K62" s="319"/>
      <c r="L62" s="319"/>
      <c r="M62" s="319"/>
    </row>
    <row r="63" spans="1:13" s="43" customFormat="1" ht="15" customHeight="1" x14ac:dyDescent="0.25">
      <c r="A63" s="42"/>
      <c r="B63" s="293"/>
      <c r="C63" s="289"/>
      <c r="D63" s="319"/>
      <c r="E63" s="319"/>
      <c r="F63" s="319"/>
      <c r="G63" s="319"/>
      <c r="H63" s="319"/>
      <c r="I63" s="319"/>
      <c r="J63" s="319"/>
      <c r="K63" s="319"/>
      <c r="L63" s="319"/>
      <c r="M63" s="319"/>
    </row>
    <row r="64" spans="1:13" s="43" customFormat="1" ht="15" customHeight="1" x14ac:dyDescent="0.25">
      <c r="A64" s="42"/>
      <c r="B64" s="293"/>
      <c r="C64" s="289"/>
      <c r="D64" s="319"/>
      <c r="E64" s="319"/>
      <c r="F64" s="319"/>
      <c r="G64" s="319"/>
      <c r="H64" s="319"/>
      <c r="I64" s="319"/>
      <c r="J64" s="319"/>
      <c r="K64" s="319"/>
      <c r="L64" s="319"/>
      <c r="M64" s="319"/>
    </row>
    <row r="65" spans="1:13" s="43" customFormat="1" ht="15" customHeight="1" x14ac:dyDescent="0.25">
      <c r="A65" s="42"/>
      <c r="B65" s="293"/>
      <c r="C65" s="289"/>
      <c r="D65" s="319"/>
      <c r="E65" s="319"/>
      <c r="F65" s="319"/>
      <c r="G65" s="319"/>
      <c r="H65" s="319"/>
      <c r="I65" s="319"/>
      <c r="J65" s="319"/>
      <c r="K65" s="319"/>
      <c r="L65" s="319"/>
      <c r="M65" s="319"/>
    </row>
    <row r="66" spans="1:13" s="43" customFormat="1" ht="15" customHeight="1" x14ac:dyDescent="0.25">
      <c r="A66" s="42"/>
      <c r="B66" s="293"/>
      <c r="C66" s="289"/>
      <c r="D66" s="319"/>
      <c r="E66" s="319"/>
      <c r="F66" s="319"/>
      <c r="G66" s="319"/>
      <c r="H66" s="319"/>
      <c r="I66" s="319"/>
      <c r="J66" s="319"/>
      <c r="K66" s="319"/>
      <c r="L66" s="319"/>
      <c r="M66" s="319"/>
    </row>
    <row r="67" spans="1:13" s="43" customFormat="1" ht="15" customHeight="1" x14ac:dyDescent="0.25">
      <c r="A67" s="42"/>
      <c r="B67" s="293"/>
      <c r="C67" s="289"/>
      <c r="D67" s="319"/>
      <c r="E67" s="319"/>
      <c r="F67" s="319"/>
      <c r="G67" s="319"/>
      <c r="H67" s="319"/>
      <c r="I67" s="319"/>
      <c r="J67" s="319"/>
      <c r="K67" s="319"/>
      <c r="L67" s="319"/>
      <c r="M67" s="319"/>
    </row>
    <row r="68" spans="1:13" s="43" customFormat="1" ht="15" customHeight="1" x14ac:dyDescent="0.25">
      <c r="A68" s="42"/>
      <c r="B68" s="293"/>
      <c r="C68" s="289"/>
      <c r="D68" s="319"/>
      <c r="E68" s="319"/>
      <c r="F68" s="319"/>
      <c r="G68" s="319"/>
      <c r="H68" s="319"/>
      <c r="I68" s="319"/>
      <c r="J68" s="319"/>
      <c r="K68" s="319"/>
      <c r="L68" s="319"/>
      <c r="M68" s="319"/>
    </row>
    <row r="69" spans="1:13" s="43" customFormat="1" ht="15" customHeight="1" x14ac:dyDescent="0.25">
      <c r="A69" s="42"/>
      <c r="B69" s="293"/>
      <c r="C69" s="289"/>
      <c r="D69" s="319"/>
      <c r="E69" s="319"/>
      <c r="F69" s="319"/>
      <c r="G69" s="319"/>
      <c r="H69" s="319"/>
      <c r="I69" s="319"/>
      <c r="J69" s="319"/>
      <c r="K69" s="319"/>
      <c r="L69" s="319"/>
      <c r="M69" s="319"/>
    </row>
    <row r="70" spans="1:13" s="43" customFormat="1" ht="15" customHeight="1" x14ac:dyDescent="0.25">
      <c r="A70" s="42"/>
      <c r="B70" s="293"/>
      <c r="C70" s="289"/>
      <c r="D70" s="319"/>
      <c r="E70" s="319"/>
      <c r="F70" s="319"/>
      <c r="G70" s="319"/>
      <c r="H70" s="319"/>
      <c r="I70" s="319"/>
      <c r="J70" s="319"/>
      <c r="K70" s="319"/>
      <c r="L70" s="319"/>
      <c r="M70" s="319"/>
    </row>
    <row r="71" spans="1:13" s="43" customFormat="1" ht="15" customHeight="1" x14ac:dyDescent="0.25">
      <c r="A71" s="42"/>
      <c r="B71" s="293"/>
      <c r="C71" s="289"/>
      <c r="D71" s="319"/>
      <c r="E71" s="319"/>
      <c r="F71" s="319"/>
      <c r="G71" s="319"/>
      <c r="H71" s="319"/>
      <c r="I71" s="319"/>
      <c r="J71" s="319"/>
      <c r="K71" s="319"/>
      <c r="L71" s="319"/>
      <c r="M71" s="319"/>
    </row>
    <row r="72" spans="1:13" s="43" customFormat="1" ht="15" customHeight="1" x14ac:dyDescent="0.25">
      <c r="A72" s="42"/>
      <c r="B72" s="293"/>
      <c r="C72" s="289"/>
      <c r="D72" s="319"/>
      <c r="E72" s="319"/>
      <c r="F72" s="319"/>
      <c r="G72" s="319"/>
      <c r="H72" s="319"/>
      <c r="I72" s="319"/>
      <c r="J72" s="319"/>
      <c r="K72" s="319"/>
      <c r="L72" s="319"/>
      <c r="M72" s="319"/>
    </row>
    <row r="73" spans="1:13" s="43" customFormat="1" ht="15" customHeight="1" x14ac:dyDescent="0.25">
      <c r="A73" s="42"/>
      <c r="B73" s="293"/>
      <c r="C73" s="289"/>
      <c r="D73" s="319"/>
      <c r="E73" s="319"/>
      <c r="F73" s="319"/>
      <c r="G73" s="319"/>
      <c r="H73" s="319"/>
      <c r="I73" s="319"/>
      <c r="J73" s="319"/>
      <c r="K73" s="319"/>
      <c r="L73" s="319"/>
      <c r="M73" s="319"/>
    </row>
    <row r="74" spans="1:13" s="43" customFormat="1" ht="15" customHeight="1" x14ac:dyDescent="0.25">
      <c r="A74" s="42"/>
      <c r="B74" s="293"/>
      <c r="C74" s="289"/>
      <c r="D74" s="319"/>
      <c r="E74" s="319"/>
      <c r="F74" s="319"/>
      <c r="G74" s="319"/>
      <c r="H74" s="319"/>
      <c r="I74" s="319"/>
      <c r="J74" s="319"/>
      <c r="K74" s="319"/>
      <c r="L74" s="319"/>
      <c r="M74" s="319"/>
    </row>
    <row r="75" spans="1:13" s="43" customFormat="1" ht="15" customHeight="1" x14ac:dyDescent="0.25">
      <c r="A75" s="42"/>
      <c r="B75" s="293"/>
      <c r="C75" s="289"/>
      <c r="D75" s="319"/>
      <c r="E75" s="319"/>
      <c r="F75" s="319"/>
      <c r="G75" s="319"/>
      <c r="H75" s="319"/>
      <c r="I75" s="319"/>
      <c r="J75" s="319"/>
      <c r="K75" s="319"/>
      <c r="L75" s="319"/>
      <c r="M75" s="319"/>
    </row>
    <row r="76" spans="1:13" s="43" customFormat="1" ht="15" customHeight="1" x14ac:dyDescent="0.25">
      <c r="A76" s="42"/>
      <c r="B76" s="293"/>
      <c r="C76" s="289"/>
      <c r="D76" s="319"/>
      <c r="E76" s="319"/>
      <c r="F76" s="319"/>
      <c r="G76" s="319"/>
      <c r="H76" s="319"/>
      <c r="I76" s="319"/>
      <c r="J76" s="319"/>
      <c r="K76" s="319"/>
      <c r="L76" s="319"/>
      <c r="M76" s="319"/>
    </row>
    <row r="77" spans="1:13" s="43" customFormat="1" ht="15" customHeight="1" x14ac:dyDescent="0.25">
      <c r="A77" s="42"/>
      <c r="B77" s="293"/>
      <c r="C77" s="289"/>
      <c r="D77" s="319"/>
      <c r="E77" s="319"/>
      <c r="F77" s="319"/>
      <c r="G77" s="319"/>
      <c r="H77" s="319"/>
      <c r="I77" s="319"/>
      <c r="J77" s="319"/>
      <c r="K77" s="319"/>
      <c r="L77" s="319"/>
      <c r="M77" s="319"/>
    </row>
    <row r="78" spans="1:13" s="43" customFormat="1" ht="15" customHeight="1" x14ac:dyDescent="0.25">
      <c r="A78" s="42"/>
      <c r="B78" s="293"/>
      <c r="C78" s="289"/>
      <c r="D78" s="319"/>
      <c r="E78" s="319"/>
      <c r="F78" s="319"/>
      <c r="G78" s="319"/>
      <c r="H78" s="319"/>
      <c r="I78" s="319"/>
      <c r="J78" s="319"/>
      <c r="K78" s="319"/>
      <c r="L78" s="319"/>
      <c r="M78" s="319"/>
    </row>
    <row r="79" spans="1:13" s="43" customFormat="1" ht="15" customHeight="1" x14ac:dyDescent="0.25">
      <c r="A79" s="42"/>
      <c r="B79" s="293"/>
      <c r="C79" s="289"/>
      <c r="D79" s="319"/>
      <c r="E79" s="319"/>
      <c r="F79" s="319"/>
      <c r="G79" s="319"/>
      <c r="H79" s="319"/>
      <c r="I79" s="319"/>
      <c r="J79" s="319"/>
      <c r="K79" s="319"/>
      <c r="L79" s="319"/>
      <c r="M79" s="319"/>
    </row>
    <row r="80" spans="1:13" s="43" customFormat="1" ht="15" customHeight="1" x14ac:dyDescent="0.25">
      <c r="A80" s="42"/>
      <c r="B80" s="293"/>
      <c r="C80" s="289"/>
      <c r="D80" s="319"/>
      <c r="E80" s="319"/>
      <c r="F80" s="319"/>
      <c r="G80" s="319"/>
      <c r="H80" s="319"/>
      <c r="I80" s="319"/>
      <c r="J80" s="319"/>
      <c r="K80" s="319"/>
      <c r="L80" s="319"/>
      <c r="M80" s="319"/>
    </row>
    <row r="81" spans="1:13" s="43" customFormat="1" ht="15" customHeight="1" x14ac:dyDescent="0.25">
      <c r="A81" s="42"/>
      <c r="B81" s="293"/>
      <c r="C81" s="289"/>
      <c r="D81" s="319"/>
      <c r="E81" s="319"/>
      <c r="F81" s="319"/>
      <c r="G81" s="319"/>
      <c r="H81" s="319"/>
      <c r="I81" s="319"/>
      <c r="J81" s="319"/>
      <c r="K81" s="319"/>
      <c r="L81" s="319"/>
      <c r="M81" s="319"/>
    </row>
    <row r="82" spans="1:13" s="43" customFormat="1" ht="15" customHeight="1" x14ac:dyDescent="0.25">
      <c r="A82" s="42"/>
      <c r="B82" s="293"/>
      <c r="C82" s="289"/>
      <c r="D82" s="319"/>
      <c r="E82" s="319"/>
      <c r="F82" s="319"/>
      <c r="G82" s="319"/>
      <c r="H82" s="319"/>
      <c r="I82" s="319"/>
      <c r="J82" s="319"/>
      <c r="K82" s="319"/>
      <c r="L82" s="319"/>
      <c r="M82" s="319"/>
    </row>
    <row r="83" spans="1:13" s="43" customFormat="1" ht="15" customHeight="1" x14ac:dyDescent="0.25">
      <c r="A83" s="42"/>
      <c r="B83" s="293"/>
      <c r="C83" s="289"/>
      <c r="D83" s="319"/>
      <c r="E83" s="319"/>
      <c r="F83" s="319"/>
      <c r="G83" s="319"/>
      <c r="H83" s="319"/>
      <c r="I83" s="319"/>
      <c r="J83" s="319"/>
      <c r="K83" s="319"/>
      <c r="L83" s="319"/>
      <c r="M83" s="319"/>
    </row>
    <row r="84" spans="1:13" s="43" customFormat="1" ht="15" customHeight="1" x14ac:dyDescent="0.25">
      <c r="A84" s="42"/>
      <c r="B84" s="293"/>
      <c r="C84" s="289"/>
      <c r="D84" s="319"/>
      <c r="E84" s="319"/>
      <c r="F84" s="319"/>
      <c r="G84" s="319"/>
      <c r="H84" s="319"/>
      <c r="I84" s="319"/>
      <c r="J84" s="319"/>
      <c r="K84" s="319"/>
      <c r="L84" s="319"/>
      <c r="M84" s="319"/>
    </row>
    <row r="85" spans="1:13" s="43" customFormat="1" ht="15" customHeight="1" x14ac:dyDescent="0.25">
      <c r="A85" s="42"/>
      <c r="B85" s="293"/>
      <c r="C85" s="289"/>
      <c r="D85" s="319"/>
      <c r="E85" s="319"/>
      <c r="F85" s="319"/>
      <c r="G85" s="319"/>
      <c r="H85" s="319"/>
      <c r="I85" s="319"/>
      <c r="J85" s="319"/>
      <c r="K85" s="319"/>
      <c r="L85" s="319"/>
      <c r="M85" s="319"/>
    </row>
    <row r="86" spans="1:13" s="43" customFormat="1" ht="15" customHeight="1" x14ac:dyDescent="0.25">
      <c r="A86" s="42"/>
      <c r="B86" s="293"/>
      <c r="C86" s="289"/>
      <c r="D86" s="319"/>
      <c r="E86" s="319"/>
      <c r="F86" s="319"/>
      <c r="G86" s="319"/>
      <c r="H86" s="319"/>
      <c r="I86" s="319"/>
      <c r="J86" s="319"/>
      <c r="K86" s="319"/>
      <c r="L86" s="319"/>
      <c r="M86" s="319"/>
    </row>
    <row r="87" spans="1:13" s="43" customFormat="1" ht="15" customHeight="1" x14ac:dyDescent="0.25">
      <c r="A87" s="42"/>
      <c r="B87" s="293"/>
      <c r="C87" s="289"/>
      <c r="D87" s="319"/>
      <c r="E87" s="319"/>
      <c r="F87" s="319"/>
      <c r="G87" s="319"/>
      <c r="H87" s="319"/>
      <c r="I87" s="319"/>
      <c r="J87" s="319"/>
      <c r="K87" s="319"/>
      <c r="L87" s="319"/>
      <c r="M87" s="319"/>
    </row>
    <row r="88" spans="1:13" s="43" customFormat="1" ht="15" customHeight="1" x14ac:dyDescent="0.25">
      <c r="A88" s="42"/>
      <c r="B88" s="293"/>
      <c r="C88" s="289"/>
      <c r="D88" s="319"/>
      <c r="E88" s="319"/>
      <c r="F88" s="319"/>
      <c r="G88" s="319"/>
      <c r="H88" s="319"/>
      <c r="I88" s="319"/>
      <c r="J88" s="319"/>
      <c r="K88" s="319"/>
      <c r="L88" s="319"/>
      <c r="M88" s="319"/>
    </row>
    <row r="89" spans="1:13" s="43" customFormat="1" ht="15" customHeight="1" x14ac:dyDescent="0.25">
      <c r="A89" s="42"/>
      <c r="B89" s="293"/>
      <c r="C89" s="289"/>
      <c r="D89" s="319"/>
      <c r="E89" s="319"/>
      <c r="F89" s="319"/>
      <c r="G89" s="319"/>
      <c r="H89" s="319"/>
      <c r="I89" s="319"/>
      <c r="J89" s="319"/>
      <c r="K89" s="319"/>
      <c r="L89" s="319"/>
      <c r="M89" s="319"/>
    </row>
    <row r="90" spans="1:13" s="43" customFormat="1" ht="15" customHeight="1" x14ac:dyDescent="0.25">
      <c r="A90" s="42"/>
      <c r="B90" s="293"/>
      <c r="C90" s="289"/>
      <c r="D90" s="319"/>
      <c r="E90" s="319"/>
      <c r="F90" s="319"/>
      <c r="G90" s="319"/>
      <c r="H90" s="319"/>
      <c r="I90" s="319"/>
      <c r="J90" s="319"/>
      <c r="K90" s="319"/>
      <c r="L90" s="319"/>
      <c r="M90" s="319"/>
    </row>
    <row r="91" spans="1:13" s="43" customFormat="1" ht="15" customHeight="1" x14ac:dyDescent="0.25">
      <c r="A91" s="42"/>
      <c r="B91" s="293"/>
      <c r="C91" s="289"/>
      <c r="D91" s="319"/>
      <c r="E91" s="319"/>
      <c r="F91" s="319"/>
      <c r="G91" s="319"/>
      <c r="H91" s="319"/>
      <c r="I91" s="319"/>
      <c r="J91" s="319"/>
      <c r="K91" s="319"/>
      <c r="L91" s="319"/>
      <c r="M91" s="319"/>
    </row>
    <row r="92" spans="1:13" s="43" customFormat="1" ht="15" customHeight="1" x14ac:dyDescent="0.25">
      <c r="A92" s="42"/>
      <c r="B92" s="293"/>
      <c r="C92" s="289"/>
      <c r="D92" s="319"/>
      <c r="E92" s="319"/>
      <c r="F92" s="319"/>
      <c r="G92" s="319"/>
      <c r="H92" s="319"/>
      <c r="I92" s="319"/>
      <c r="J92" s="319"/>
      <c r="K92" s="319"/>
      <c r="L92" s="319"/>
      <c r="M92" s="319"/>
    </row>
    <row r="93" spans="1:13" s="43" customFormat="1" ht="15" customHeight="1" x14ac:dyDescent="0.25">
      <c r="A93" s="42"/>
      <c r="B93" s="293"/>
      <c r="C93" s="289"/>
      <c r="D93" s="319"/>
      <c r="E93" s="319"/>
      <c r="F93" s="319"/>
      <c r="G93" s="319"/>
      <c r="H93" s="319"/>
      <c r="I93" s="319"/>
      <c r="J93" s="319"/>
      <c r="K93" s="319"/>
      <c r="L93" s="319"/>
      <c r="M93" s="319"/>
    </row>
    <row r="94" spans="1:13" s="43" customFormat="1" ht="15" customHeight="1" x14ac:dyDescent="0.25">
      <c r="A94" s="42"/>
      <c r="B94" s="293"/>
      <c r="C94" s="289"/>
      <c r="D94" s="319"/>
      <c r="E94" s="319"/>
      <c r="F94" s="319"/>
      <c r="G94" s="319"/>
      <c r="H94" s="319"/>
      <c r="I94" s="319"/>
      <c r="J94" s="319"/>
      <c r="K94" s="319"/>
      <c r="L94" s="319"/>
      <c r="M94" s="319"/>
    </row>
    <row r="95" spans="1:13" s="43" customFormat="1" ht="15" customHeight="1" x14ac:dyDescent="0.25">
      <c r="A95" s="42"/>
      <c r="B95" s="293"/>
      <c r="C95" s="289"/>
      <c r="D95" s="319"/>
      <c r="E95" s="319"/>
      <c r="F95" s="319"/>
      <c r="G95" s="319"/>
      <c r="H95" s="319"/>
      <c r="I95" s="319"/>
      <c r="J95" s="319"/>
      <c r="K95" s="319"/>
      <c r="L95" s="319"/>
      <c r="M95" s="319"/>
    </row>
    <row r="96" spans="1:13" s="43" customFormat="1" ht="15" customHeight="1" x14ac:dyDescent="0.25">
      <c r="A96" s="42"/>
      <c r="B96" s="293"/>
      <c r="C96" s="289"/>
      <c r="D96" s="319"/>
      <c r="E96" s="319"/>
      <c r="F96" s="319"/>
      <c r="G96" s="319"/>
      <c r="H96" s="319"/>
      <c r="I96" s="319"/>
      <c r="J96" s="319"/>
      <c r="K96" s="319"/>
      <c r="L96" s="319"/>
      <c r="M96" s="319"/>
    </row>
    <row r="97" spans="1:13" s="43" customFormat="1" ht="15" customHeight="1" x14ac:dyDescent="0.25">
      <c r="A97" s="42"/>
      <c r="B97" s="293"/>
      <c r="C97" s="289"/>
      <c r="D97" s="319"/>
      <c r="E97" s="319"/>
      <c r="F97" s="319"/>
      <c r="G97" s="319"/>
      <c r="H97" s="319"/>
      <c r="I97" s="319"/>
      <c r="J97" s="319"/>
      <c r="K97" s="319"/>
      <c r="L97" s="319"/>
      <c r="M97" s="319"/>
    </row>
    <row r="98" spans="1:13" s="43" customFormat="1" ht="15" customHeight="1" x14ac:dyDescent="0.25">
      <c r="A98" s="42"/>
      <c r="B98" s="293"/>
      <c r="C98" s="289"/>
      <c r="D98" s="319"/>
      <c r="E98" s="319"/>
      <c r="F98" s="319"/>
      <c r="G98" s="319"/>
      <c r="H98" s="319"/>
      <c r="I98" s="319"/>
      <c r="J98" s="319"/>
      <c r="K98" s="319"/>
      <c r="L98" s="319"/>
      <c r="M98" s="319"/>
    </row>
    <row r="99" spans="1:13" s="43" customFormat="1" ht="15" customHeight="1" x14ac:dyDescent="0.25">
      <c r="A99" s="42"/>
      <c r="B99" s="293"/>
      <c r="C99" s="289"/>
      <c r="D99" s="319"/>
      <c r="E99" s="319"/>
      <c r="F99" s="319"/>
      <c r="G99" s="319"/>
      <c r="H99" s="319"/>
      <c r="I99" s="319"/>
      <c r="J99" s="319"/>
      <c r="K99" s="319"/>
      <c r="L99" s="319"/>
      <c r="M99" s="319"/>
    </row>
    <row r="100" spans="1:13" s="43" customFormat="1" ht="15" customHeight="1" x14ac:dyDescent="0.25">
      <c r="A100" s="42"/>
      <c r="B100" s="293"/>
      <c r="C100" s="289"/>
      <c r="D100" s="319"/>
      <c r="E100" s="319"/>
      <c r="F100" s="319"/>
      <c r="G100" s="319"/>
      <c r="H100" s="319"/>
      <c r="I100" s="319"/>
      <c r="J100" s="319"/>
      <c r="K100" s="319"/>
      <c r="L100" s="319"/>
      <c r="M100" s="319"/>
    </row>
    <row r="101" spans="1:13" s="43" customFormat="1" ht="15" customHeight="1" x14ac:dyDescent="0.25">
      <c r="A101" s="42"/>
      <c r="B101" s="293"/>
      <c r="C101" s="289"/>
      <c r="D101" s="319"/>
      <c r="E101" s="319"/>
      <c r="F101" s="319"/>
      <c r="G101" s="319"/>
      <c r="H101" s="319"/>
      <c r="I101" s="319"/>
      <c r="J101" s="319"/>
      <c r="K101" s="319"/>
      <c r="L101" s="319"/>
      <c r="M101" s="319"/>
    </row>
    <row r="102" spans="1:13" s="43" customFormat="1" ht="15" customHeight="1" x14ac:dyDescent="0.25">
      <c r="A102" s="42"/>
      <c r="B102" s="293"/>
      <c r="C102" s="289"/>
      <c r="D102" s="319"/>
      <c r="E102" s="319"/>
      <c r="F102" s="319"/>
      <c r="G102" s="319"/>
      <c r="H102" s="319"/>
      <c r="I102" s="319"/>
      <c r="J102" s="319"/>
      <c r="K102" s="319"/>
      <c r="L102" s="319"/>
      <c r="M102" s="319"/>
    </row>
    <row r="103" spans="1:13" s="43" customFormat="1" ht="15" customHeight="1" x14ac:dyDescent="0.25">
      <c r="A103" s="42"/>
      <c r="B103" s="293"/>
      <c r="C103" s="289"/>
      <c r="D103" s="319"/>
      <c r="E103" s="319"/>
      <c r="F103" s="319"/>
      <c r="G103" s="319"/>
      <c r="H103" s="319"/>
      <c r="I103" s="319"/>
      <c r="J103" s="319"/>
      <c r="K103" s="319"/>
      <c r="L103" s="319"/>
      <c r="M103" s="319"/>
    </row>
    <row r="104" spans="1:13" s="43" customFormat="1" ht="15" customHeight="1" x14ac:dyDescent="0.25">
      <c r="A104" s="42"/>
      <c r="B104" s="293"/>
      <c r="C104" s="289"/>
      <c r="D104" s="319"/>
      <c r="E104" s="319"/>
      <c r="F104" s="319"/>
      <c r="G104" s="319"/>
      <c r="H104" s="319"/>
      <c r="I104" s="319"/>
      <c r="J104" s="319"/>
      <c r="K104" s="319"/>
      <c r="L104" s="319"/>
      <c r="M104" s="319"/>
    </row>
    <row r="105" spans="1:13" s="43" customFormat="1" ht="15" customHeight="1" x14ac:dyDescent="0.25">
      <c r="A105" s="42"/>
      <c r="B105" s="293"/>
      <c r="C105" s="289"/>
      <c r="D105" s="319"/>
      <c r="E105" s="319"/>
      <c r="F105" s="319"/>
      <c r="G105" s="319"/>
      <c r="H105" s="319"/>
      <c r="I105" s="319"/>
      <c r="J105" s="319"/>
      <c r="K105" s="319"/>
      <c r="L105" s="319"/>
      <c r="M105" s="319"/>
    </row>
    <row r="106" spans="1:13" s="43" customFormat="1" ht="15" customHeight="1" x14ac:dyDescent="0.25">
      <c r="A106" s="42"/>
      <c r="B106" s="293"/>
      <c r="C106" s="289"/>
      <c r="D106" s="319"/>
      <c r="E106" s="319"/>
      <c r="F106" s="319"/>
      <c r="G106" s="319"/>
      <c r="H106" s="319"/>
      <c r="I106" s="319"/>
      <c r="J106" s="319"/>
      <c r="K106" s="319"/>
      <c r="L106" s="319"/>
      <c r="M106" s="319"/>
    </row>
    <row r="107" spans="1:13" s="43" customFormat="1" ht="15" customHeight="1" x14ac:dyDescent="0.25">
      <c r="A107" s="42"/>
      <c r="B107" s="293"/>
      <c r="C107" s="289"/>
      <c r="D107" s="319"/>
      <c r="E107" s="319"/>
      <c r="F107" s="319"/>
      <c r="G107" s="319"/>
      <c r="H107" s="319"/>
      <c r="I107" s="319"/>
      <c r="J107" s="319"/>
      <c r="K107" s="319"/>
      <c r="L107" s="319"/>
      <c r="M107" s="319"/>
    </row>
    <row r="108" spans="1:13" s="43" customFormat="1" ht="15" customHeight="1" x14ac:dyDescent="0.25">
      <c r="A108" s="42"/>
      <c r="B108" s="293"/>
      <c r="C108" s="289"/>
      <c r="D108" s="319"/>
      <c r="E108" s="319"/>
      <c r="F108" s="319"/>
      <c r="G108" s="319"/>
      <c r="H108" s="319"/>
      <c r="I108" s="319"/>
      <c r="J108" s="319"/>
      <c r="K108" s="319"/>
      <c r="L108" s="319"/>
      <c r="M108" s="319"/>
    </row>
    <row r="109" spans="1:13" s="43" customFormat="1" ht="15" customHeight="1" x14ac:dyDescent="0.25">
      <c r="A109" s="42"/>
      <c r="B109" s="293"/>
      <c r="C109" s="289"/>
      <c r="D109" s="319"/>
      <c r="E109" s="319"/>
      <c r="F109" s="319"/>
      <c r="G109" s="319"/>
      <c r="H109" s="319"/>
      <c r="I109" s="319"/>
      <c r="J109" s="319"/>
      <c r="K109" s="319"/>
      <c r="L109" s="319"/>
      <c r="M109" s="319"/>
    </row>
    <row r="110" spans="1:13" s="43" customFormat="1" ht="15" customHeight="1" x14ac:dyDescent="0.25">
      <c r="A110" s="42"/>
      <c r="B110" s="293"/>
      <c r="C110" s="289"/>
      <c r="D110" s="319"/>
      <c r="E110" s="319"/>
      <c r="F110" s="319"/>
      <c r="G110" s="319"/>
      <c r="H110" s="319"/>
      <c r="I110" s="319"/>
      <c r="J110" s="319"/>
      <c r="K110" s="319"/>
      <c r="L110" s="319"/>
      <c r="M110" s="319"/>
    </row>
    <row r="111" spans="1:13" s="43" customFormat="1" ht="15" customHeight="1" x14ac:dyDescent="0.25">
      <c r="A111" s="42"/>
      <c r="B111" s="293"/>
      <c r="C111" s="289"/>
      <c r="D111" s="319"/>
      <c r="E111" s="319"/>
      <c r="F111" s="319"/>
      <c r="G111" s="319"/>
      <c r="H111" s="319"/>
      <c r="I111" s="319"/>
      <c r="J111" s="319"/>
      <c r="K111" s="319"/>
      <c r="L111" s="319"/>
      <c r="M111" s="319"/>
    </row>
    <row r="112" spans="1:13" s="43" customFormat="1" ht="15" customHeight="1" x14ac:dyDescent="0.25">
      <c r="A112" s="42"/>
      <c r="B112" s="293"/>
      <c r="C112" s="289"/>
      <c r="D112" s="319"/>
      <c r="E112" s="319"/>
      <c r="F112" s="319"/>
      <c r="G112" s="319"/>
      <c r="H112" s="319"/>
      <c r="I112" s="319"/>
      <c r="J112" s="319"/>
      <c r="K112" s="319"/>
      <c r="L112" s="319"/>
      <c r="M112" s="319"/>
    </row>
    <row r="113" spans="1:13" s="43" customFormat="1" ht="15" customHeight="1" x14ac:dyDescent="0.25">
      <c r="A113" s="42"/>
      <c r="B113" s="293"/>
      <c r="C113" s="289"/>
      <c r="D113" s="319"/>
      <c r="E113" s="319"/>
      <c r="F113" s="319"/>
      <c r="G113" s="319"/>
      <c r="H113" s="319"/>
      <c r="I113" s="319"/>
      <c r="J113" s="319"/>
      <c r="K113" s="319"/>
      <c r="L113" s="319"/>
      <c r="M113" s="319"/>
    </row>
    <row r="114" spans="1:13" s="43" customFormat="1" ht="15" customHeight="1" x14ac:dyDescent="0.25">
      <c r="A114" s="42"/>
      <c r="B114" s="293"/>
      <c r="C114" s="289"/>
      <c r="D114" s="319"/>
      <c r="E114" s="319"/>
      <c r="F114" s="319"/>
      <c r="G114" s="319"/>
      <c r="H114" s="319"/>
      <c r="I114" s="319"/>
      <c r="J114" s="319"/>
      <c r="K114" s="319"/>
      <c r="L114" s="319"/>
      <c r="M114" s="319"/>
    </row>
    <row r="115" spans="1:13" s="43" customFormat="1" ht="15" customHeight="1" x14ac:dyDescent="0.25">
      <c r="A115" s="42"/>
      <c r="B115" s="293"/>
      <c r="C115" s="289"/>
      <c r="D115" s="319"/>
      <c r="E115" s="319"/>
      <c r="F115" s="319"/>
      <c r="G115" s="319"/>
      <c r="H115" s="319"/>
      <c r="I115" s="319"/>
      <c r="J115" s="319"/>
      <c r="K115" s="319"/>
      <c r="L115" s="319"/>
      <c r="M115" s="319"/>
    </row>
    <row r="116" spans="1:13" s="43" customFormat="1" ht="15" customHeight="1" x14ac:dyDescent="0.25">
      <c r="A116" s="42"/>
      <c r="B116" s="293"/>
      <c r="C116" s="289"/>
      <c r="D116" s="319"/>
      <c r="E116" s="319"/>
      <c r="F116" s="319"/>
      <c r="G116" s="319"/>
      <c r="H116" s="319"/>
      <c r="I116" s="319"/>
      <c r="J116" s="319"/>
      <c r="K116" s="319"/>
      <c r="L116" s="319"/>
      <c r="M116" s="319"/>
    </row>
    <row r="117" spans="1:13" s="43" customFormat="1" ht="15" customHeight="1" x14ac:dyDescent="0.25">
      <c r="A117" s="42"/>
      <c r="B117" s="293"/>
      <c r="C117" s="289"/>
      <c r="D117" s="319"/>
      <c r="E117" s="319"/>
      <c r="F117" s="319"/>
      <c r="G117" s="319"/>
      <c r="H117" s="319"/>
      <c r="I117" s="319"/>
      <c r="J117" s="319"/>
      <c r="K117" s="319"/>
      <c r="L117" s="319"/>
      <c r="M117" s="319"/>
    </row>
    <row r="118" spans="1:13" s="43" customFormat="1" ht="15" customHeight="1" x14ac:dyDescent="0.25">
      <c r="A118" s="42"/>
      <c r="B118" s="293"/>
      <c r="C118" s="289"/>
      <c r="D118" s="319"/>
      <c r="E118" s="319"/>
      <c r="F118" s="319"/>
      <c r="G118" s="319"/>
      <c r="H118" s="319"/>
      <c r="I118" s="319"/>
      <c r="J118" s="319"/>
      <c r="K118" s="319"/>
      <c r="L118" s="319"/>
      <c r="M118" s="319"/>
    </row>
    <row r="119" spans="1:13" s="43" customFormat="1" ht="15" customHeight="1" x14ac:dyDescent="0.25">
      <c r="A119" s="42"/>
      <c r="B119" s="293"/>
      <c r="C119" s="289"/>
      <c r="D119" s="319"/>
      <c r="E119" s="319"/>
      <c r="F119" s="319"/>
      <c r="G119" s="319"/>
      <c r="H119" s="319"/>
      <c r="I119" s="319"/>
      <c r="J119" s="319"/>
      <c r="K119" s="319"/>
      <c r="L119" s="319"/>
      <c r="M119" s="319"/>
    </row>
    <row r="120" spans="1:13" s="43" customFormat="1" ht="15" customHeight="1" x14ac:dyDescent="0.25">
      <c r="A120" s="42"/>
      <c r="B120" s="293"/>
      <c r="C120" s="289"/>
      <c r="D120" s="319"/>
      <c r="E120" s="319"/>
      <c r="F120" s="319"/>
      <c r="G120" s="319"/>
      <c r="H120" s="319"/>
      <c r="I120" s="319"/>
      <c r="J120" s="319"/>
      <c r="K120" s="319"/>
      <c r="L120" s="319"/>
      <c r="M120" s="319"/>
    </row>
    <row r="121" spans="1:13" s="43" customFormat="1" ht="15" customHeight="1" x14ac:dyDescent="0.25">
      <c r="A121" s="42"/>
      <c r="B121" s="293"/>
      <c r="C121" s="289"/>
      <c r="D121" s="319"/>
      <c r="E121" s="319"/>
      <c r="F121" s="319"/>
      <c r="G121" s="319"/>
      <c r="H121" s="319"/>
      <c r="I121" s="319"/>
      <c r="J121" s="319"/>
      <c r="K121" s="319"/>
      <c r="L121" s="319"/>
      <c r="M121" s="319"/>
    </row>
    <row r="122" spans="1:13" s="43" customFormat="1" ht="15" customHeight="1" x14ac:dyDescent="0.25">
      <c r="A122" s="42"/>
      <c r="B122" s="293"/>
      <c r="C122" s="289"/>
      <c r="D122" s="319"/>
      <c r="E122" s="319"/>
      <c r="F122" s="319"/>
      <c r="G122" s="319"/>
      <c r="H122" s="319"/>
      <c r="I122" s="319"/>
      <c r="J122" s="319"/>
      <c r="K122" s="319"/>
      <c r="L122" s="319"/>
      <c r="M122" s="319"/>
    </row>
    <row r="123" spans="1:13" s="43" customFormat="1" ht="15" customHeight="1" x14ac:dyDescent="0.25">
      <c r="A123" s="42"/>
      <c r="B123" s="293"/>
      <c r="C123" s="289"/>
      <c r="D123" s="319"/>
      <c r="E123" s="319"/>
      <c r="F123" s="319"/>
      <c r="G123" s="319"/>
      <c r="H123" s="319"/>
      <c r="I123" s="319"/>
      <c r="J123" s="319"/>
      <c r="K123" s="319"/>
      <c r="L123" s="319"/>
      <c r="M123" s="319"/>
    </row>
    <row r="124" spans="1:13" s="43" customFormat="1" ht="15" customHeight="1" x14ac:dyDescent="0.25">
      <c r="A124" s="42"/>
      <c r="B124" s="293"/>
      <c r="C124" s="289"/>
      <c r="D124" s="319"/>
      <c r="E124" s="319"/>
      <c r="F124" s="319"/>
      <c r="G124" s="319"/>
      <c r="H124" s="319"/>
      <c r="I124" s="319"/>
      <c r="J124" s="319"/>
      <c r="K124" s="319"/>
      <c r="L124" s="319"/>
      <c r="M124" s="319"/>
    </row>
    <row r="125" spans="1:13" s="43" customFormat="1" ht="15" customHeight="1" x14ac:dyDescent="0.25">
      <c r="A125" s="42"/>
      <c r="B125" s="293"/>
      <c r="C125" s="289"/>
      <c r="D125" s="319"/>
      <c r="E125" s="319"/>
      <c r="F125" s="319"/>
      <c r="G125" s="319"/>
      <c r="H125" s="319"/>
      <c r="I125" s="319"/>
      <c r="J125" s="319"/>
      <c r="K125" s="319"/>
      <c r="L125" s="319"/>
      <c r="M125" s="319"/>
    </row>
    <row r="126" spans="1:13" s="43" customFormat="1" ht="15" customHeight="1" x14ac:dyDescent="0.25">
      <c r="A126" s="42"/>
      <c r="B126" s="293"/>
      <c r="C126" s="289"/>
      <c r="D126" s="319"/>
      <c r="E126" s="319"/>
      <c r="F126" s="319"/>
      <c r="G126" s="319"/>
      <c r="H126" s="319"/>
      <c r="I126" s="319"/>
      <c r="J126" s="319"/>
      <c r="K126" s="319"/>
      <c r="L126" s="319"/>
      <c r="M126" s="319"/>
    </row>
    <row r="127" spans="1:13" s="43" customFormat="1" ht="15" customHeight="1" x14ac:dyDescent="0.25">
      <c r="A127" s="42"/>
      <c r="B127" s="293"/>
      <c r="C127" s="289"/>
      <c r="D127" s="319"/>
      <c r="E127" s="319"/>
      <c r="F127" s="319"/>
      <c r="G127" s="319"/>
      <c r="H127" s="319"/>
      <c r="I127" s="319"/>
      <c r="J127" s="319"/>
      <c r="K127" s="319"/>
      <c r="L127" s="319"/>
      <c r="M127" s="319"/>
    </row>
    <row r="128" spans="1:13" s="43" customFormat="1" ht="15" customHeight="1" x14ac:dyDescent="0.25">
      <c r="A128" s="42"/>
      <c r="B128" s="293"/>
      <c r="C128" s="289"/>
      <c r="D128" s="319"/>
      <c r="E128" s="319"/>
      <c r="F128" s="319"/>
      <c r="G128" s="319"/>
      <c r="H128" s="319"/>
      <c r="I128" s="319"/>
      <c r="J128" s="319"/>
      <c r="K128" s="319"/>
      <c r="L128" s="319"/>
      <c r="M128" s="319"/>
    </row>
    <row r="129" spans="1:13" s="43" customFormat="1" ht="15" customHeight="1" x14ac:dyDescent="0.25">
      <c r="A129" s="42"/>
      <c r="B129" s="293"/>
      <c r="C129" s="289"/>
      <c r="D129" s="319"/>
      <c r="E129" s="319"/>
      <c r="F129" s="319"/>
      <c r="G129" s="319"/>
      <c r="H129" s="319"/>
      <c r="I129" s="319"/>
      <c r="J129" s="319"/>
      <c r="K129" s="319"/>
      <c r="L129" s="319"/>
      <c r="M129" s="319"/>
    </row>
    <row r="130" spans="1:13" s="43" customFormat="1" ht="15" customHeight="1" x14ac:dyDescent="0.25">
      <c r="A130" s="42"/>
      <c r="B130" s="293"/>
      <c r="C130" s="289"/>
      <c r="D130" s="319"/>
      <c r="E130" s="319"/>
      <c r="F130" s="319"/>
      <c r="G130" s="319"/>
      <c r="H130" s="319"/>
      <c r="I130" s="319"/>
      <c r="J130" s="319"/>
      <c r="K130" s="319"/>
      <c r="L130" s="319"/>
      <c r="M130" s="319"/>
    </row>
    <row r="131" spans="1:13" s="43" customFormat="1" ht="15" customHeight="1" x14ac:dyDescent="0.25">
      <c r="A131" s="42"/>
      <c r="B131" s="293"/>
      <c r="C131" s="289"/>
      <c r="D131" s="319"/>
      <c r="E131" s="319"/>
      <c r="F131" s="319"/>
      <c r="G131" s="319"/>
      <c r="H131" s="319"/>
      <c r="I131" s="319"/>
      <c r="J131" s="319"/>
      <c r="K131" s="319"/>
      <c r="L131" s="319"/>
      <c r="M131" s="319"/>
    </row>
    <row r="132" spans="1:13" s="43" customFormat="1" ht="15" customHeight="1" x14ac:dyDescent="0.25">
      <c r="A132" s="42"/>
      <c r="B132" s="293"/>
      <c r="C132" s="289"/>
      <c r="D132" s="319"/>
      <c r="E132" s="319"/>
      <c r="F132" s="319"/>
      <c r="G132" s="319"/>
      <c r="H132" s="319"/>
      <c r="I132" s="319"/>
      <c r="J132" s="319"/>
      <c r="K132" s="319"/>
      <c r="L132" s="319"/>
      <c r="M132" s="319"/>
    </row>
    <row r="133" spans="1:13" s="43" customFormat="1" ht="15" customHeight="1" x14ac:dyDescent="0.25">
      <c r="A133" s="42"/>
      <c r="B133" s="293"/>
      <c r="C133" s="289"/>
      <c r="D133" s="319"/>
      <c r="E133" s="319"/>
      <c r="F133" s="319"/>
      <c r="G133" s="319"/>
      <c r="H133" s="319"/>
      <c r="I133" s="319"/>
      <c r="J133" s="319"/>
      <c r="K133" s="319"/>
      <c r="L133" s="319"/>
      <c r="M133" s="319"/>
    </row>
    <row r="134" spans="1:13" s="43" customFormat="1" ht="15" customHeight="1" x14ac:dyDescent="0.25">
      <c r="A134" s="42"/>
      <c r="B134" s="293"/>
      <c r="C134" s="289"/>
      <c r="D134" s="319"/>
      <c r="E134" s="319"/>
      <c r="F134" s="319"/>
      <c r="G134" s="319"/>
      <c r="H134" s="319"/>
      <c r="I134" s="319"/>
      <c r="J134" s="319"/>
      <c r="K134" s="319"/>
      <c r="L134" s="319"/>
      <c r="M134" s="319"/>
    </row>
    <row r="135" spans="1:13" s="43" customFormat="1" ht="15" customHeight="1" x14ac:dyDescent="0.25">
      <c r="A135" s="42"/>
      <c r="B135" s="293"/>
      <c r="C135" s="289"/>
      <c r="D135" s="319"/>
      <c r="E135" s="319"/>
      <c r="F135" s="319"/>
      <c r="G135" s="319"/>
      <c r="H135" s="319"/>
      <c r="I135" s="319"/>
      <c r="J135" s="319"/>
      <c r="K135" s="319"/>
      <c r="L135" s="319"/>
      <c r="M135" s="319"/>
    </row>
    <row r="136" spans="1:13" s="43" customFormat="1" ht="15" customHeight="1" x14ac:dyDescent="0.25">
      <c r="A136" s="42"/>
      <c r="B136" s="293"/>
      <c r="C136" s="289"/>
      <c r="D136" s="319"/>
      <c r="E136" s="319"/>
      <c r="F136" s="319"/>
      <c r="G136" s="319"/>
      <c r="H136" s="319"/>
      <c r="I136" s="319"/>
      <c r="J136" s="319"/>
      <c r="K136" s="319"/>
      <c r="L136" s="319"/>
      <c r="M136" s="319"/>
    </row>
    <row r="137" spans="1:13" s="43" customFormat="1" ht="15" customHeight="1" x14ac:dyDescent="0.25">
      <c r="A137" s="42"/>
      <c r="B137" s="293"/>
      <c r="C137" s="289"/>
      <c r="D137" s="319"/>
      <c r="E137" s="319"/>
      <c r="F137" s="319"/>
      <c r="G137" s="319"/>
      <c r="H137" s="319"/>
      <c r="I137" s="319"/>
      <c r="J137" s="319"/>
      <c r="K137" s="319"/>
      <c r="L137" s="319"/>
      <c r="M137" s="319"/>
    </row>
    <row r="138" spans="1:13" s="43" customFormat="1" ht="15" customHeight="1" x14ac:dyDescent="0.25">
      <c r="A138" s="42"/>
      <c r="B138" s="293"/>
      <c r="C138" s="289"/>
      <c r="D138" s="319"/>
      <c r="E138" s="319"/>
      <c r="F138" s="319"/>
      <c r="G138" s="319"/>
      <c r="H138" s="319"/>
      <c r="I138" s="319"/>
      <c r="J138" s="319"/>
      <c r="K138" s="319"/>
      <c r="L138" s="319"/>
      <c r="M138" s="319"/>
    </row>
    <row r="139" spans="1:13" s="43" customFormat="1" ht="15" customHeight="1" x14ac:dyDescent="0.25">
      <c r="A139" s="42"/>
      <c r="B139" s="293"/>
      <c r="C139" s="289"/>
      <c r="D139" s="319"/>
      <c r="E139" s="319"/>
      <c r="F139" s="319"/>
      <c r="G139" s="319"/>
      <c r="H139" s="319"/>
      <c r="I139" s="319"/>
      <c r="J139" s="319"/>
      <c r="K139" s="319"/>
      <c r="L139" s="319"/>
      <c r="M139" s="319"/>
    </row>
    <row r="140" spans="1:13" s="43" customFormat="1" ht="15" customHeight="1" x14ac:dyDescent="0.25">
      <c r="A140" s="42"/>
      <c r="B140" s="293"/>
      <c r="C140" s="289"/>
      <c r="D140" s="319"/>
      <c r="E140" s="319"/>
      <c r="F140" s="319"/>
      <c r="G140" s="319"/>
      <c r="H140" s="319"/>
      <c r="I140" s="319"/>
      <c r="J140" s="319"/>
      <c r="K140" s="319"/>
      <c r="L140" s="319"/>
      <c r="M140" s="319"/>
    </row>
    <row r="141" spans="1:13" s="43" customFormat="1" ht="15" customHeight="1" x14ac:dyDescent="0.25">
      <c r="A141" s="42"/>
      <c r="B141" s="293"/>
      <c r="C141" s="289"/>
      <c r="D141" s="319"/>
      <c r="E141" s="319"/>
      <c r="F141" s="319"/>
      <c r="G141" s="319"/>
      <c r="H141" s="319"/>
      <c r="I141" s="319"/>
      <c r="J141" s="319"/>
      <c r="K141" s="319"/>
      <c r="L141" s="319"/>
      <c r="M141" s="319"/>
    </row>
    <row r="142" spans="1:13" s="43" customFormat="1" ht="15" customHeight="1" x14ac:dyDescent="0.25">
      <c r="A142" s="42"/>
      <c r="B142" s="293"/>
      <c r="C142" s="289"/>
      <c r="D142" s="319"/>
      <c r="E142" s="319"/>
      <c r="F142" s="319"/>
      <c r="G142" s="319"/>
      <c r="H142" s="319"/>
      <c r="I142" s="319"/>
      <c r="J142" s="319"/>
      <c r="K142" s="319"/>
      <c r="L142" s="319"/>
      <c r="M142" s="319"/>
    </row>
    <row r="143" spans="1:13" s="43" customFormat="1" ht="15" customHeight="1" x14ac:dyDescent="0.25">
      <c r="A143" s="42"/>
      <c r="B143" s="293"/>
      <c r="C143" s="289"/>
      <c r="D143" s="319"/>
      <c r="E143" s="319"/>
      <c r="F143" s="319"/>
      <c r="G143" s="319"/>
      <c r="H143" s="319"/>
      <c r="I143" s="319"/>
      <c r="J143" s="319"/>
      <c r="K143" s="319"/>
      <c r="L143" s="319"/>
      <c r="M143" s="319"/>
    </row>
    <row r="144" spans="1:13" s="43" customFormat="1" ht="15" customHeight="1" x14ac:dyDescent="0.25">
      <c r="A144" s="42"/>
      <c r="B144" s="293"/>
      <c r="C144" s="289"/>
      <c r="D144" s="319"/>
      <c r="E144" s="319"/>
      <c r="F144" s="319"/>
      <c r="G144" s="319"/>
      <c r="H144" s="319"/>
      <c r="I144" s="319"/>
      <c r="J144" s="319"/>
      <c r="K144" s="319"/>
      <c r="L144" s="319"/>
      <c r="M144" s="319"/>
    </row>
    <row r="145" spans="1:13" s="43" customFormat="1" ht="15" customHeight="1" x14ac:dyDescent="0.25">
      <c r="A145" s="42"/>
      <c r="B145" s="293"/>
      <c r="C145" s="289"/>
      <c r="D145" s="319"/>
      <c r="E145" s="319"/>
      <c r="F145" s="319"/>
      <c r="G145" s="319"/>
      <c r="H145" s="319"/>
      <c r="I145" s="319"/>
      <c r="J145" s="319"/>
      <c r="K145" s="319"/>
      <c r="L145" s="319"/>
      <c r="M145" s="319"/>
    </row>
    <row r="146" spans="1:13" s="43" customFormat="1" ht="15" customHeight="1" x14ac:dyDescent="0.25">
      <c r="A146" s="42"/>
      <c r="B146" s="293"/>
      <c r="C146" s="289"/>
      <c r="D146" s="319"/>
      <c r="E146" s="319"/>
      <c r="F146" s="319"/>
      <c r="G146" s="319"/>
      <c r="H146" s="319"/>
      <c r="I146" s="319"/>
      <c r="J146" s="319"/>
      <c r="K146" s="319"/>
      <c r="L146" s="319"/>
      <c r="M146" s="319"/>
    </row>
    <row r="147" spans="1:13" s="43" customFormat="1" ht="15" customHeight="1" x14ac:dyDescent="0.25">
      <c r="A147" s="42"/>
      <c r="B147" s="293"/>
      <c r="C147" s="289"/>
      <c r="D147" s="319"/>
      <c r="E147" s="319"/>
      <c r="F147" s="319"/>
      <c r="G147" s="319"/>
      <c r="H147" s="319"/>
      <c r="I147" s="319"/>
      <c r="J147" s="319"/>
      <c r="K147" s="319"/>
      <c r="L147" s="319"/>
      <c r="M147" s="319"/>
    </row>
    <row r="148" spans="1:13" s="43" customFormat="1" ht="15" customHeight="1" x14ac:dyDescent="0.25">
      <c r="A148" s="42"/>
      <c r="B148" s="293"/>
      <c r="C148" s="289"/>
      <c r="D148" s="319"/>
      <c r="E148" s="319"/>
      <c r="F148" s="319"/>
      <c r="G148" s="319"/>
      <c r="H148" s="319"/>
      <c r="I148" s="319"/>
      <c r="J148" s="319"/>
      <c r="K148" s="319"/>
      <c r="L148" s="319"/>
      <c r="M148" s="319"/>
    </row>
    <row r="149" spans="1:13" s="43" customFormat="1" ht="15" customHeight="1" x14ac:dyDescent="0.25">
      <c r="A149" s="42"/>
      <c r="B149" s="293"/>
      <c r="C149" s="289"/>
      <c r="D149" s="319"/>
      <c r="E149" s="319"/>
      <c r="F149" s="319"/>
      <c r="G149" s="319"/>
      <c r="H149" s="319"/>
      <c r="I149" s="319"/>
      <c r="J149" s="319"/>
      <c r="K149" s="319"/>
      <c r="L149" s="319"/>
      <c r="M149" s="319"/>
    </row>
    <row r="150" spans="1:13" s="43" customFormat="1" ht="15" customHeight="1" x14ac:dyDescent="0.25">
      <c r="A150" s="42"/>
      <c r="B150" s="293"/>
      <c r="C150" s="289"/>
      <c r="D150" s="319"/>
      <c r="E150" s="319"/>
      <c r="F150" s="319"/>
      <c r="G150" s="319"/>
      <c r="H150" s="319"/>
      <c r="I150" s="319"/>
      <c r="J150" s="319"/>
      <c r="K150" s="319"/>
      <c r="L150" s="319"/>
      <c r="M150" s="319"/>
    </row>
    <row r="151" spans="1:13" s="43" customFormat="1" ht="15" customHeight="1" x14ac:dyDescent="0.25">
      <c r="A151" s="42"/>
      <c r="B151" s="293"/>
      <c r="C151" s="289"/>
      <c r="D151" s="319"/>
      <c r="E151" s="319"/>
      <c r="F151" s="319"/>
      <c r="G151" s="319"/>
      <c r="H151" s="319"/>
      <c r="I151" s="319"/>
      <c r="J151" s="319"/>
      <c r="K151" s="319"/>
      <c r="L151" s="319"/>
      <c r="M151" s="319"/>
    </row>
    <row r="152" spans="1:13" s="43" customFormat="1" ht="15" customHeight="1" x14ac:dyDescent="0.25">
      <c r="A152" s="42"/>
      <c r="B152" s="293"/>
      <c r="C152" s="289"/>
      <c r="D152" s="319"/>
      <c r="E152" s="319"/>
      <c r="F152" s="319"/>
      <c r="G152" s="319"/>
      <c r="H152" s="319"/>
      <c r="I152" s="319"/>
      <c r="J152" s="319"/>
      <c r="K152" s="319"/>
      <c r="L152" s="319"/>
      <c r="M152" s="319"/>
    </row>
    <row r="153" spans="1:13" s="43" customFormat="1" ht="15" customHeight="1" x14ac:dyDescent="0.25">
      <c r="A153" s="42"/>
      <c r="B153" s="293"/>
      <c r="C153" s="289"/>
      <c r="D153" s="319"/>
      <c r="E153" s="319"/>
      <c r="F153" s="319"/>
      <c r="G153" s="319"/>
      <c r="H153" s="319"/>
      <c r="I153" s="319"/>
      <c r="J153" s="319"/>
      <c r="K153" s="319"/>
      <c r="L153" s="319"/>
      <c r="M153" s="319"/>
    </row>
    <row r="154" spans="1:13" s="43" customFormat="1" ht="15" customHeight="1" x14ac:dyDescent="0.25">
      <c r="A154" s="42"/>
      <c r="B154" s="293"/>
      <c r="C154" s="289"/>
      <c r="D154" s="319"/>
      <c r="E154" s="319"/>
      <c r="F154" s="319"/>
      <c r="G154" s="319"/>
      <c r="H154" s="319"/>
      <c r="I154" s="319"/>
      <c r="J154" s="319"/>
      <c r="K154" s="319"/>
      <c r="L154" s="319"/>
      <c r="M154" s="319"/>
    </row>
    <row r="155" spans="1:13" s="43" customFormat="1" ht="15" customHeight="1" x14ac:dyDescent="0.25">
      <c r="A155" s="42"/>
      <c r="B155" s="293"/>
      <c r="C155" s="289"/>
      <c r="D155" s="319"/>
      <c r="E155" s="319"/>
      <c r="F155" s="319"/>
      <c r="G155" s="319"/>
      <c r="H155" s="319"/>
      <c r="I155" s="319"/>
      <c r="J155" s="319"/>
      <c r="K155" s="319"/>
      <c r="L155" s="319"/>
      <c r="M155" s="319"/>
    </row>
    <row r="156" spans="1:13" s="43" customFormat="1" ht="15" customHeight="1" x14ac:dyDescent="0.25">
      <c r="A156" s="42"/>
      <c r="B156" s="293"/>
      <c r="C156" s="289"/>
      <c r="D156" s="319"/>
      <c r="E156" s="319"/>
      <c r="F156" s="319"/>
      <c r="G156" s="319"/>
      <c r="H156" s="319"/>
      <c r="I156" s="319"/>
      <c r="J156" s="319"/>
      <c r="K156" s="319"/>
      <c r="L156" s="319"/>
      <c r="M156" s="319"/>
    </row>
    <row r="157" spans="1:13" s="43" customFormat="1" ht="15" customHeight="1" x14ac:dyDescent="0.25">
      <c r="A157" s="42"/>
      <c r="B157" s="293"/>
      <c r="C157" s="289"/>
      <c r="D157" s="319"/>
      <c r="E157" s="319"/>
      <c r="F157" s="319"/>
      <c r="G157" s="319"/>
      <c r="H157" s="319"/>
      <c r="I157" s="319"/>
      <c r="J157" s="319"/>
      <c r="K157" s="319"/>
      <c r="L157" s="319"/>
      <c r="M157" s="319"/>
    </row>
    <row r="158" spans="1:13" s="43" customFormat="1" ht="15" customHeight="1" x14ac:dyDescent="0.25">
      <c r="A158" s="42"/>
      <c r="B158" s="293"/>
      <c r="C158" s="289"/>
      <c r="D158" s="319"/>
      <c r="E158" s="319"/>
      <c r="F158" s="319"/>
      <c r="G158" s="319"/>
      <c r="H158" s="319"/>
      <c r="I158" s="319"/>
      <c r="J158" s="319"/>
      <c r="K158" s="319"/>
      <c r="L158" s="319"/>
      <c r="M158" s="319"/>
    </row>
    <row r="159" spans="1:13" s="43" customFormat="1" ht="15" customHeight="1" x14ac:dyDescent="0.25">
      <c r="A159" s="42"/>
      <c r="B159" s="293"/>
      <c r="C159" s="289"/>
      <c r="D159" s="319"/>
      <c r="E159" s="319"/>
      <c r="F159" s="319"/>
      <c r="G159" s="319"/>
      <c r="H159" s="319"/>
      <c r="I159" s="319"/>
      <c r="J159" s="319"/>
      <c r="K159" s="319"/>
      <c r="L159" s="319"/>
      <c r="M159" s="319"/>
    </row>
    <row r="160" spans="1:13" s="43" customFormat="1" ht="15" customHeight="1" x14ac:dyDescent="0.25">
      <c r="A160" s="42"/>
      <c r="B160" s="293"/>
      <c r="C160" s="289"/>
      <c r="D160" s="319"/>
      <c r="E160" s="319"/>
      <c r="F160" s="319"/>
      <c r="G160" s="319"/>
      <c r="H160" s="319"/>
      <c r="I160" s="319"/>
      <c r="J160" s="319"/>
      <c r="K160" s="319"/>
      <c r="L160" s="319"/>
      <c r="M160" s="319"/>
    </row>
    <row r="161" spans="1:13" s="43" customFormat="1" ht="15" customHeight="1" x14ac:dyDescent="0.25">
      <c r="A161" s="42"/>
      <c r="B161" s="293"/>
      <c r="C161" s="289"/>
      <c r="D161" s="319"/>
      <c r="E161" s="319"/>
      <c r="F161" s="319"/>
      <c r="G161" s="319"/>
      <c r="H161" s="319"/>
      <c r="I161" s="319"/>
      <c r="J161" s="319"/>
      <c r="K161" s="319"/>
      <c r="L161" s="319"/>
      <c r="M161" s="319"/>
    </row>
    <row r="162" spans="1:13" s="43" customFormat="1" ht="15" customHeight="1" x14ac:dyDescent="0.25">
      <c r="A162" s="42"/>
      <c r="B162" s="293"/>
      <c r="C162" s="289"/>
      <c r="D162" s="319"/>
      <c r="E162" s="319"/>
      <c r="F162" s="319"/>
      <c r="G162" s="319"/>
      <c r="H162" s="319"/>
      <c r="I162" s="319"/>
      <c r="J162" s="319"/>
      <c r="K162" s="319"/>
      <c r="L162" s="319"/>
      <c r="M162" s="319"/>
    </row>
    <row r="163" spans="1:13" s="43" customFormat="1" ht="15" customHeight="1" x14ac:dyDescent="0.25">
      <c r="A163" s="42"/>
      <c r="B163" s="293"/>
      <c r="C163" s="289"/>
      <c r="D163" s="319"/>
      <c r="E163" s="319"/>
      <c r="F163" s="319"/>
      <c r="G163" s="319"/>
      <c r="H163" s="319"/>
      <c r="I163" s="319"/>
      <c r="J163" s="319"/>
      <c r="K163" s="319"/>
      <c r="L163" s="319"/>
      <c r="M163" s="319"/>
    </row>
    <row r="164" spans="1:13" s="43" customFormat="1" ht="15" customHeight="1" x14ac:dyDescent="0.25">
      <c r="A164" s="42"/>
      <c r="B164" s="293"/>
      <c r="C164" s="289"/>
      <c r="D164" s="319"/>
      <c r="E164" s="319"/>
      <c r="F164" s="319"/>
      <c r="G164" s="319"/>
      <c r="H164" s="319"/>
      <c r="I164" s="319"/>
      <c r="J164" s="319"/>
      <c r="K164" s="319"/>
      <c r="L164" s="319"/>
      <c r="M164" s="319"/>
    </row>
    <row r="165" spans="1:13" s="43" customFormat="1" ht="15" customHeight="1" x14ac:dyDescent="0.25">
      <c r="A165" s="42"/>
      <c r="B165" s="293"/>
      <c r="C165" s="289"/>
      <c r="D165" s="319"/>
      <c r="E165" s="319"/>
      <c r="F165" s="319"/>
      <c r="G165" s="319"/>
      <c r="H165" s="319"/>
      <c r="I165" s="319"/>
      <c r="J165" s="319"/>
      <c r="K165" s="319"/>
      <c r="L165" s="319"/>
      <c r="M165" s="319"/>
    </row>
    <row r="166" spans="1:13" s="43" customFormat="1" ht="15" customHeight="1" x14ac:dyDescent="0.25">
      <c r="A166" s="42"/>
      <c r="B166" s="293"/>
      <c r="C166" s="289"/>
      <c r="D166" s="319"/>
      <c r="E166" s="319"/>
      <c r="F166" s="319"/>
      <c r="G166" s="319"/>
      <c r="H166" s="319"/>
      <c r="I166" s="319"/>
      <c r="J166" s="319"/>
      <c r="K166" s="319"/>
      <c r="L166" s="319"/>
      <c r="M166" s="319"/>
    </row>
    <row r="167" spans="1:13" s="43" customFormat="1" ht="15" customHeight="1" x14ac:dyDescent="0.25">
      <c r="A167" s="42"/>
      <c r="B167" s="293"/>
      <c r="C167" s="289"/>
      <c r="D167" s="319"/>
      <c r="E167" s="319"/>
      <c r="F167" s="319"/>
      <c r="G167" s="319"/>
      <c r="H167" s="319"/>
      <c r="I167" s="319"/>
      <c r="J167" s="319"/>
      <c r="K167" s="319"/>
      <c r="L167" s="319"/>
      <c r="M167" s="319"/>
    </row>
    <row r="168" spans="1:13" s="43" customFormat="1" ht="15" customHeight="1" x14ac:dyDescent="0.25">
      <c r="A168" s="42"/>
      <c r="B168" s="293"/>
      <c r="C168" s="289"/>
      <c r="D168" s="319"/>
      <c r="E168" s="319"/>
      <c r="F168" s="319"/>
      <c r="G168" s="319"/>
      <c r="H168" s="319"/>
      <c r="I168" s="319"/>
      <c r="J168" s="319"/>
      <c r="K168" s="319"/>
      <c r="L168" s="319"/>
      <c r="M168" s="319"/>
    </row>
    <row r="169" spans="1:13" s="43" customFormat="1" ht="15" customHeight="1" x14ac:dyDescent="0.25">
      <c r="A169" s="42"/>
      <c r="B169" s="293"/>
      <c r="C169" s="289"/>
      <c r="D169" s="319"/>
      <c r="E169" s="319"/>
      <c r="F169" s="319"/>
      <c r="G169" s="319"/>
      <c r="H169" s="319"/>
      <c r="I169" s="319"/>
      <c r="J169" s="319"/>
      <c r="K169" s="319"/>
      <c r="L169" s="319"/>
      <c r="M169" s="319"/>
    </row>
    <row r="170" spans="1:13" s="43" customFormat="1" ht="15" customHeight="1" x14ac:dyDescent="0.25">
      <c r="A170" s="42"/>
      <c r="B170" s="293"/>
      <c r="C170" s="289"/>
      <c r="D170" s="319"/>
      <c r="E170" s="319"/>
      <c r="F170" s="319"/>
      <c r="G170" s="319"/>
      <c r="H170" s="319"/>
      <c r="I170" s="319"/>
      <c r="J170" s="319"/>
      <c r="K170" s="319"/>
      <c r="L170" s="319"/>
      <c r="M170" s="319"/>
    </row>
    <row r="171" spans="1:13" s="43" customFormat="1" ht="15" customHeight="1" x14ac:dyDescent="0.25">
      <c r="A171" s="42"/>
      <c r="B171" s="293"/>
      <c r="C171" s="289"/>
      <c r="D171" s="319"/>
      <c r="E171" s="319"/>
      <c r="F171" s="319"/>
      <c r="G171" s="319"/>
      <c r="H171" s="319"/>
      <c r="I171" s="319"/>
      <c r="J171" s="319"/>
      <c r="K171" s="319"/>
      <c r="L171" s="319"/>
      <c r="M171" s="319"/>
    </row>
    <row r="172" spans="1:13" s="43" customFormat="1" ht="15" customHeight="1" x14ac:dyDescent="0.25">
      <c r="A172" s="42"/>
      <c r="B172" s="293"/>
      <c r="C172" s="289"/>
      <c r="D172" s="319"/>
      <c r="E172" s="319"/>
      <c r="F172" s="319"/>
      <c r="G172" s="319"/>
      <c r="H172" s="319"/>
      <c r="I172" s="319"/>
      <c r="J172" s="319"/>
      <c r="K172" s="319"/>
      <c r="L172" s="319"/>
      <c r="M172" s="319"/>
    </row>
    <row r="173" spans="1:13" s="43" customFormat="1" ht="15" customHeight="1" x14ac:dyDescent="0.25">
      <c r="A173" s="42"/>
      <c r="B173" s="293"/>
      <c r="C173" s="289"/>
      <c r="D173" s="319"/>
      <c r="E173" s="319"/>
      <c r="F173" s="319"/>
      <c r="G173" s="319"/>
      <c r="H173" s="319"/>
      <c r="I173" s="319"/>
      <c r="J173" s="319"/>
      <c r="K173" s="319"/>
      <c r="L173" s="319"/>
      <c r="M173" s="319"/>
    </row>
    <row r="174" spans="1:13" s="43" customFormat="1" ht="15" customHeight="1" x14ac:dyDescent="0.25">
      <c r="A174" s="42"/>
      <c r="B174" s="293"/>
      <c r="C174" s="28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</row>
    <row r="175" spans="1:13" s="43" customFormat="1" ht="15" customHeight="1" x14ac:dyDescent="0.25">
      <c r="A175" s="42"/>
      <c r="B175" s="293"/>
      <c r="C175" s="289"/>
      <c r="D175" s="319"/>
      <c r="E175" s="319"/>
      <c r="F175" s="319"/>
      <c r="G175" s="319"/>
      <c r="H175" s="319"/>
      <c r="I175" s="319"/>
      <c r="J175" s="319"/>
      <c r="K175" s="319"/>
      <c r="L175" s="319"/>
      <c r="M175" s="319"/>
    </row>
    <row r="176" spans="1:13" s="43" customFormat="1" ht="15" customHeight="1" x14ac:dyDescent="0.25">
      <c r="A176" s="42"/>
      <c r="B176" s="293"/>
      <c r="C176" s="289"/>
      <c r="D176" s="319"/>
      <c r="E176" s="319"/>
      <c r="F176" s="319"/>
      <c r="G176" s="319"/>
      <c r="H176" s="319"/>
      <c r="I176" s="319"/>
      <c r="J176" s="319"/>
      <c r="K176" s="319"/>
      <c r="L176" s="319"/>
      <c r="M176" s="319"/>
    </row>
    <row r="177" spans="1:13" s="43" customFormat="1" ht="15" customHeight="1" x14ac:dyDescent="0.25">
      <c r="A177" s="42"/>
      <c r="B177" s="293"/>
      <c r="C177" s="289"/>
      <c r="D177" s="319"/>
      <c r="E177" s="319"/>
      <c r="F177" s="319"/>
      <c r="G177" s="319"/>
      <c r="H177" s="319"/>
      <c r="I177" s="319"/>
      <c r="J177" s="319"/>
      <c r="K177" s="319"/>
      <c r="L177" s="319"/>
      <c r="M177" s="319"/>
    </row>
    <row r="178" spans="1:13" s="43" customFormat="1" ht="15" customHeight="1" x14ac:dyDescent="0.25">
      <c r="A178" s="42"/>
      <c r="B178" s="293"/>
      <c r="C178" s="28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</row>
    <row r="179" spans="1:13" s="43" customFormat="1" ht="15" customHeight="1" x14ac:dyDescent="0.25">
      <c r="A179" s="42"/>
      <c r="B179" s="293"/>
      <c r="C179" s="289"/>
      <c r="D179" s="319"/>
      <c r="E179" s="319"/>
      <c r="F179" s="319"/>
      <c r="G179" s="319"/>
      <c r="H179" s="319"/>
      <c r="I179" s="319"/>
      <c r="J179" s="319"/>
      <c r="K179" s="319"/>
      <c r="L179" s="319"/>
      <c r="M179" s="319"/>
    </row>
    <row r="180" spans="1:13" s="43" customFormat="1" ht="15" customHeight="1" x14ac:dyDescent="0.25">
      <c r="A180" s="42"/>
      <c r="B180" s="293"/>
      <c r="C180" s="289"/>
      <c r="D180" s="319"/>
      <c r="E180" s="319"/>
      <c r="F180" s="319"/>
      <c r="G180" s="319"/>
      <c r="H180" s="319"/>
      <c r="I180" s="319"/>
      <c r="J180" s="319"/>
      <c r="K180" s="319"/>
      <c r="L180" s="319"/>
      <c r="M180" s="319"/>
    </row>
    <row r="181" spans="1:13" s="43" customFormat="1" ht="15" customHeight="1" x14ac:dyDescent="0.25">
      <c r="A181" s="42"/>
      <c r="B181" s="293"/>
      <c r="C181" s="289"/>
      <c r="D181" s="319"/>
      <c r="E181" s="319"/>
      <c r="F181" s="319"/>
      <c r="G181" s="319"/>
      <c r="H181" s="319"/>
      <c r="I181" s="319"/>
      <c r="J181" s="319"/>
      <c r="K181" s="319"/>
      <c r="L181" s="319"/>
      <c r="M181" s="319"/>
    </row>
    <row r="182" spans="1:13" s="43" customFormat="1" ht="15" customHeight="1" x14ac:dyDescent="0.25">
      <c r="A182" s="42"/>
      <c r="B182" s="293"/>
      <c r="C182" s="289"/>
      <c r="D182" s="319"/>
      <c r="E182" s="319"/>
      <c r="F182" s="319"/>
      <c r="G182" s="319"/>
      <c r="H182" s="319"/>
      <c r="I182" s="319"/>
      <c r="J182" s="319"/>
      <c r="K182" s="319"/>
      <c r="L182" s="319"/>
      <c r="M182" s="319"/>
    </row>
    <row r="183" spans="1:13" s="43" customFormat="1" ht="15" customHeight="1" x14ac:dyDescent="0.25">
      <c r="A183" s="42"/>
      <c r="B183" s="293"/>
      <c r="C183" s="289"/>
      <c r="D183" s="319"/>
      <c r="E183" s="319"/>
      <c r="F183" s="319"/>
      <c r="G183" s="319"/>
      <c r="H183" s="319"/>
      <c r="I183" s="319"/>
      <c r="J183" s="319"/>
      <c r="K183" s="319"/>
      <c r="L183" s="319"/>
      <c r="M183" s="319"/>
    </row>
    <row r="184" spans="1:13" s="43" customFormat="1" ht="15" customHeight="1" x14ac:dyDescent="0.25">
      <c r="A184" s="42"/>
      <c r="B184" s="293"/>
      <c r="C184" s="289"/>
      <c r="D184" s="319"/>
      <c r="E184" s="319"/>
      <c r="F184" s="319"/>
      <c r="G184" s="319"/>
      <c r="H184" s="319"/>
      <c r="I184" s="319"/>
      <c r="J184" s="319"/>
      <c r="K184" s="319"/>
      <c r="L184" s="319"/>
      <c r="M184" s="319"/>
    </row>
    <row r="185" spans="1:13" s="43" customFormat="1" ht="15" customHeight="1" x14ac:dyDescent="0.25">
      <c r="A185" s="42"/>
      <c r="B185" s="293"/>
      <c r="C185" s="289"/>
      <c r="D185" s="319"/>
      <c r="E185" s="319"/>
      <c r="F185" s="319"/>
      <c r="G185" s="319"/>
      <c r="H185" s="319"/>
      <c r="I185" s="319"/>
      <c r="J185" s="319"/>
      <c r="K185" s="319"/>
      <c r="L185" s="319"/>
      <c r="M185" s="319"/>
    </row>
    <row r="186" spans="1:13" s="43" customFormat="1" ht="15" customHeight="1" x14ac:dyDescent="0.25">
      <c r="A186" s="42"/>
      <c r="B186" s="293"/>
      <c r="C186" s="289"/>
      <c r="D186" s="319"/>
      <c r="E186" s="319"/>
      <c r="F186" s="319"/>
      <c r="G186" s="319"/>
      <c r="H186" s="319"/>
      <c r="I186" s="319"/>
      <c r="J186" s="319"/>
      <c r="K186" s="319"/>
      <c r="L186" s="319"/>
      <c r="M186" s="319"/>
    </row>
    <row r="187" spans="1:13" s="43" customFormat="1" ht="15" customHeight="1" x14ac:dyDescent="0.25">
      <c r="A187" s="42"/>
      <c r="B187" s="293"/>
      <c r="C187" s="289"/>
      <c r="D187" s="319"/>
      <c r="E187" s="319"/>
      <c r="F187" s="319"/>
      <c r="G187" s="319"/>
      <c r="H187" s="319"/>
      <c r="I187" s="319"/>
      <c r="J187" s="319"/>
      <c r="K187" s="319"/>
      <c r="L187" s="319"/>
      <c r="M187" s="319"/>
    </row>
    <row r="188" spans="1:13" s="43" customFormat="1" ht="15" customHeight="1" x14ac:dyDescent="0.25">
      <c r="A188" s="42"/>
      <c r="B188" s="293"/>
      <c r="C188" s="289"/>
      <c r="D188" s="319"/>
      <c r="E188" s="319"/>
      <c r="F188" s="319"/>
      <c r="G188" s="319"/>
      <c r="H188" s="319"/>
      <c r="I188" s="319"/>
      <c r="J188" s="319"/>
      <c r="K188" s="319"/>
      <c r="L188" s="319"/>
      <c r="M188" s="319"/>
    </row>
    <row r="189" spans="1:13" s="43" customFormat="1" ht="15" customHeight="1" x14ac:dyDescent="0.25">
      <c r="A189" s="42"/>
      <c r="B189" s="293"/>
      <c r="C189" s="289"/>
      <c r="D189" s="319"/>
      <c r="E189" s="319"/>
      <c r="F189" s="319"/>
      <c r="G189" s="319"/>
      <c r="H189" s="319"/>
      <c r="I189" s="319"/>
      <c r="J189" s="319"/>
      <c r="K189" s="319"/>
      <c r="L189" s="319"/>
      <c r="M189" s="319"/>
    </row>
    <row r="190" spans="1:13" s="43" customFormat="1" ht="15" customHeight="1" x14ac:dyDescent="0.25">
      <c r="A190" s="42"/>
      <c r="B190" s="293"/>
      <c r="C190" s="289"/>
      <c r="D190" s="319"/>
      <c r="E190" s="319"/>
      <c r="F190" s="319"/>
      <c r="G190" s="319"/>
      <c r="H190" s="319"/>
      <c r="I190" s="319"/>
      <c r="J190" s="319"/>
      <c r="K190" s="319"/>
      <c r="L190" s="319"/>
      <c r="M190" s="319"/>
    </row>
    <row r="191" spans="1:13" s="43" customFormat="1" ht="15" customHeight="1" x14ac:dyDescent="0.25">
      <c r="A191" s="42"/>
      <c r="B191" s="293"/>
      <c r="C191" s="289"/>
      <c r="D191" s="319"/>
      <c r="E191" s="319"/>
      <c r="F191" s="319"/>
      <c r="G191" s="319"/>
      <c r="H191" s="319"/>
      <c r="I191" s="319"/>
      <c r="J191" s="319"/>
      <c r="K191" s="319"/>
      <c r="L191" s="319"/>
      <c r="M191" s="319"/>
    </row>
    <row r="192" spans="1:13" s="43" customFormat="1" ht="15" customHeight="1" x14ac:dyDescent="0.25">
      <c r="A192" s="42"/>
      <c r="B192" s="293"/>
      <c r="C192" s="289"/>
      <c r="D192" s="319"/>
      <c r="E192" s="319"/>
      <c r="F192" s="319"/>
      <c r="G192" s="319"/>
      <c r="H192" s="319"/>
      <c r="I192" s="319"/>
      <c r="J192" s="319"/>
      <c r="K192" s="319"/>
      <c r="L192" s="319"/>
      <c r="M192" s="319"/>
    </row>
    <row r="193" spans="1:13" s="43" customFormat="1" ht="15" customHeight="1" x14ac:dyDescent="0.25">
      <c r="A193" s="42"/>
      <c r="B193" s="293"/>
      <c r="C193" s="289"/>
      <c r="D193" s="319"/>
      <c r="E193" s="319"/>
      <c r="F193" s="319"/>
      <c r="G193" s="319"/>
      <c r="H193" s="319"/>
      <c r="I193" s="319"/>
      <c r="J193" s="319"/>
      <c r="K193" s="319"/>
      <c r="L193" s="319"/>
      <c r="M193" s="319"/>
    </row>
    <row r="194" spans="1:13" s="43" customFormat="1" ht="15" customHeight="1" x14ac:dyDescent="0.25">
      <c r="A194" s="42"/>
      <c r="B194" s="293"/>
      <c r="C194" s="289"/>
      <c r="D194" s="319"/>
      <c r="E194" s="319"/>
      <c r="F194" s="319"/>
      <c r="G194" s="319"/>
      <c r="H194" s="319"/>
      <c r="I194" s="319"/>
      <c r="J194" s="319"/>
      <c r="K194" s="319"/>
      <c r="L194" s="319"/>
      <c r="M194" s="319"/>
    </row>
    <row r="195" spans="1:13" s="43" customFormat="1" ht="15" customHeight="1" x14ac:dyDescent="0.25">
      <c r="A195" s="42"/>
      <c r="B195" s="293"/>
      <c r="C195" s="289"/>
      <c r="D195" s="319"/>
      <c r="E195" s="319"/>
      <c r="F195" s="319"/>
      <c r="G195" s="319"/>
      <c r="H195" s="319"/>
      <c r="I195" s="319"/>
      <c r="J195" s="319"/>
      <c r="K195" s="319"/>
      <c r="L195" s="319"/>
      <c r="M195" s="319"/>
    </row>
    <row r="196" spans="1:13" s="43" customFormat="1" ht="15" customHeight="1" x14ac:dyDescent="0.25">
      <c r="A196" s="42"/>
      <c r="B196" s="293"/>
      <c r="C196" s="289"/>
      <c r="D196" s="319"/>
      <c r="E196" s="319"/>
      <c r="F196" s="319"/>
      <c r="G196" s="319"/>
      <c r="H196" s="319"/>
      <c r="I196" s="319"/>
      <c r="J196" s="319"/>
      <c r="K196" s="319"/>
      <c r="L196" s="319"/>
      <c r="M196" s="319"/>
    </row>
    <row r="197" spans="1:13" s="43" customFormat="1" ht="15" customHeight="1" x14ac:dyDescent="0.25">
      <c r="A197" s="42"/>
      <c r="B197" s="293"/>
      <c r="C197" s="289"/>
      <c r="D197" s="319"/>
      <c r="E197" s="319"/>
      <c r="F197" s="319"/>
      <c r="G197" s="319"/>
      <c r="H197" s="319"/>
      <c r="I197" s="319"/>
      <c r="J197" s="319"/>
      <c r="K197" s="319"/>
      <c r="L197" s="319"/>
      <c r="M197" s="319"/>
    </row>
    <row r="198" spans="1:13" s="43" customFormat="1" ht="15" customHeight="1" x14ac:dyDescent="0.25">
      <c r="A198" s="42"/>
      <c r="B198" s="293"/>
      <c r="C198" s="289"/>
      <c r="D198" s="319"/>
      <c r="E198" s="319"/>
      <c r="F198" s="319"/>
      <c r="G198" s="319"/>
      <c r="H198" s="319"/>
      <c r="I198" s="319"/>
      <c r="J198" s="319"/>
      <c r="K198" s="319"/>
      <c r="L198" s="319"/>
      <c r="M198" s="319"/>
    </row>
    <row r="199" spans="1:13" s="43" customFormat="1" ht="15" customHeight="1" x14ac:dyDescent="0.25">
      <c r="A199" s="42"/>
      <c r="B199" s="293"/>
      <c r="C199" s="289"/>
      <c r="D199" s="319"/>
      <c r="E199" s="319"/>
      <c r="F199" s="319"/>
      <c r="G199" s="319"/>
      <c r="H199" s="319"/>
      <c r="I199" s="319"/>
      <c r="J199" s="319"/>
      <c r="K199" s="319"/>
      <c r="L199" s="319"/>
      <c r="M199" s="319"/>
    </row>
    <row r="200" spans="1:13" s="43" customFormat="1" ht="15" customHeight="1" x14ac:dyDescent="0.25">
      <c r="A200" s="42"/>
      <c r="B200" s="293"/>
      <c r="C200" s="289"/>
      <c r="D200" s="319"/>
      <c r="E200" s="319"/>
      <c r="F200" s="319"/>
      <c r="G200" s="319"/>
      <c r="H200" s="319"/>
      <c r="I200" s="319"/>
      <c r="J200" s="319"/>
      <c r="K200" s="319"/>
      <c r="L200" s="319"/>
      <c r="M200" s="319"/>
    </row>
    <row r="201" spans="1:13" s="43" customFormat="1" ht="15" customHeight="1" x14ac:dyDescent="0.25">
      <c r="A201" s="42"/>
      <c r="B201" s="293"/>
      <c r="C201" s="289"/>
      <c r="D201" s="319"/>
      <c r="E201" s="319"/>
      <c r="F201" s="319"/>
      <c r="G201" s="319"/>
      <c r="H201" s="319"/>
      <c r="I201" s="319"/>
      <c r="J201" s="319"/>
      <c r="K201" s="319"/>
      <c r="L201" s="319"/>
      <c r="M201" s="319"/>
    </row>
    <row r="202" spans="1:13" s="43" customFormat="1" ht="15" customHeight="1" x14ac:dyDescent="0.25">
      <c r="A202" s="42"/>
      <c r="B202" s="293"/>
      <c r="C202" s="289"/>
      <c r="D202" s="319"/>
      <c r="E202" s="319"/>
      <c r="F202" s="319"/>
      <c r="G202" s="319"/>
      <c r="H202" s="319"/>
      <c r="I202" s="319"/>
      <c r="J202" s="319"/>
      <c r="K202" s="319"/>
      <c r="L202" s="319"/>
      <c r="M202" s="319"/>
    </row>
    <row r="203" spans="1:13" s="43" customFormat="1" ht="15" customHeight="1" x14ac:dyDescent="0.25">
      <c r="A203" s="42"/>
      <c r="B203" s="293"/>
      <c r="C203" s="289"/>
      <c r="D203" s="319"/>
      <c r="E203" s="319"/>
      <c r="F203" s="319"/>
      <c r="G203" s="319"/>
      <c r="H203" s="319"/>
      <c r="I203" s="319"/>
      <c r="J203" s="319"/>
      <c r="K203" s="319"/>
      <c r="L203" s="319"/>
      <c r="M203" s="319"/>
    </row>
    <row r="204" spans="1:13" s="43" customFormat="1" ht="15" customHeight="1" x14ac:dyDescent="0.25">
      <c r="A204" s="42"/>
      <c r="B204" s="293"/>
      <c r="C204" s="289"/>
      <c r="D204" s="319"/>
      <c r="E204" s="319"/>
      <c r="F204" s="319"/>
      <c r="G204" s="319"/>
      <c r="H204" s="319"/>
      <c r="I204" s="319"/>
      <c r="J204" s="319"/>
      <c r="K204" s="319"/>
      <c r="L204" s="319"/>
      <c r="M204" s="319"/>
    </row>
    <row r="205" spans="1:13" s="43" customFormat="1" ht="15" customHeight="1" x14ac:dyDescent="0.25">
      <c r="A205" s="42"/>
      <c r="B205" s="293"/>
      <c r="C205" s="289"/>
      <c r="D205" s="319"/>
      <c r="E205" s="319"/>
      <c r="F205" s="319"/>
      <c r="G205" s="319"/>
      <c r="H205" s="319"/>
      <c r="I205" s="319"/>
      <c r="J205" s="319"/>
      <c r="K205" s="319"/>
      <c r="L205" s="319"/>
      <c r="M205" s="319"/>
    </row>
    <row r="206" spans="1:13" s="43" customFormat="1" ht="15" customHeight="1" x14ac:dyDescent="0.25">
      <c r="A206" s="42"/>
      <c r="B206" s="293"/>
      <c r="C206" s="289"/>
      <c r="D206" s="319"/>
      <c r="E206" s="319"/>
      <c r="F206" s="319"/>
      <c r="G206" s="319"/>
      <c r="H206" s="319"/>
      <c r="I206" s="319"/>
      <c r="J206" s="319"/>
      <c r="K206" s="319"/>
      <c r="L206" s="319"/>
      <c r="M206" s="319"/>
    </row>
    <row r="207" spans="1:13" s="43" customFormat="1" ht="15" customHeight="1" x14ac:dyDescent="0.25">
      <c r="A207" s="42"/>
      <c r="B207" s="293"/>
      <c r="C207" s="289"/>
      <c r="D207" s="319"/>
      <c r="E207" s="319"/>
      <c r="F207" s="319"/>
      <c r="G207" s="319"/>
      <c r="H207" s="319"/>
      <c r="I207" s="319"/>
      <c r="J207" s="319"/>
      <c r="K207" s="319"/>
      <c r="L207" s="319"/>
      <c r="M207" s="319"/>
    </row>
    <row r="208" spans="1:13" s="43" customFormat="1" ht="15" customHeight="1" x14ac:dyDescent="0.25">
      <c r="A208" s="42"/>
      <c r="B208" s="293"/>
      <c r="C208" s="289"/>
      <c r="D208" s="319"/>
      <c r="E208" s="319"/>
      <c r="F208" s="319"/>
      <c r="G208" s="319"/>
      <c r="H208" s="319"/>
      <c r="I208" s="319"/>
      <c r="J208" s="319"/>
      <c r="K208" s="319"/>
      <c r="L208" s="319"/>
      <c r="M208" s="319"/>
    </row>
    <row r="209" spans="1:13" s="43" customFormat="1" ht="15" customHeight="1" x14ac:dyDescent="0.25">
      <c r="A209" s="42"/>
      <c r="B209" s="293"/>
      <c r="C209" s="289"/>
      <c r="D209" s="319"/>
      <c r="E209" s="319"/>
      <c r="F209" s="319"/>
      <c r="G209" s="319"/>
      <c r="H209" s="319"/>
      <c r="I209" s="319"/>
      <c r="J209" s="319"/>
      <c r="K209" s="319"/>
      <c r="L209" s="319"/>
      <c r="M209" s="319"/>
    </row>
    <row r="210" spans="1:13" s="43" customFormat="1" ht="15" customHeight="1" x14ac:dyDescent="0.25">
      <c r="A210" s="42"/>
      <c r="B210" s="293"/>
      <c r="C210" s="289"/>
      <c r="D210" s="319"/>
      <c r="E210" s="319"/>
      <c r="F210" s="319"/>
      <c r="G210" s="319"/>
      <c r="H210" s="319"/>
      <c r="I210" s="319"/>
      <c r="J210" s="319"/>
      <c r="K210" s="319"/>
      <c r="L210" s="319"/>
      <c r="M210" s="319"/>
    </row>
    <row r="211" spans="1:13" s="43" customFormat="1" ht="15" customHeight="1" x14ac:dyDescent="0.25">
      <c r="A211" s="42"/>
      <c r="B211" s="293"/>
      <c r="C211" s="289"/>
      <c r="D211" s="319"/>
      <c r="E211" s="319"/>
      <c r="F211" s="319"/>
      <c r="G211" s="319"/>
      <c r="H211" s="319"/>
      <c r="I211" s="319"/>
      <c r="J211" s="319"/>
      <c r="K211" s="319"/>
      <c r="L211" s="319"/>
      <c r="M211" s="319"/>
    </row>
    <row r="212" spans="1:13" s="43" customFormat="1" ht="15" customHeight="1" x14ac:dyDescent="0.25">
      <c r="A212" s="42"/>
      <c r="B212" s="293"/>
      <c r="C212" s="289"/>
      <c r="D212" s="319"/>
      <c r="E212" s="319"/>
      <c r="F212" s="319"/>
      <c r="G212" s="319"/>
      <c r="H212" s="319"/>
      <c r="I212" s="319"/>
      <c r="J212" s="319"/>
      <c r="K212" s="319"/>
      <c r="L212" s="319"/>
      <c r="M212" s="319"/>
    </row>
    <row r="213" spans="1:13" s="43" customFormat="1" ht="15" customHeight="1" x14ac:dyDescent="0.25">
      <c r="A213" s="42"/>
      <c r="B213" s="293"/>
      <c r="C213" s="289"/>
      <c r="D213" s="319"/>
      <c r="E213" s="319"/>
      <c r="F213" s="319"/>
      <c r="G213" s="319"/>
      <c r="H213" s="319"/>
      <c r="I213" s="319"/>
      <c r="J213" s="319"/>
      <c r="K213" s="319"/>
      <c r="L213" s="319"/>
      <c r="M213" s="319"/>
    </row>
    <row r="214" spans="1:13" s="43" customFormat="1" ht="15" customHeight="1" x14ac:dyDescent="0.25">
      <c r="A214" s="42"/>
      <c r="B214" s="293"/>
      <c r="C214" s="289"/>
      <c r="D214" s="319"/>
      <c r="E214" s="319"/>
      <c r="F214" s="319"/>
      <c r="G214" s="319"/>
      <c r="H214" s="319"/>
      <c r="I214" s="319"/>
      <c r="J214" s="319"/>
      <c r="K214" s="319"/>
      <c r="L214" s="319"/>
      <c r="M214" s="319"/>
    </row>
    <row r="215" spans="1:13" s="43" customFormat="1" ht="15" customHeight="1" x14ac:dyDescent="0.25">
      <c r="A215" s="42"/>
      <c r="B215" s="293"/>
      <c r="C215" s="289"/>
      <c r="D215" s="319"/>
      <c r="E215" s="319"/>
      <c r="F215" s="319"/>
      <c r="G215" s="319"/>
      <c r="H215" s="319"/>
      <c r="I215" s="319"/>
      <c r="J215" s="319"/>
      <c r="K215" s="319"/>
      <c r="L215" s="319"/>
      <c r="M215" s="319"/>
    </row>
    <row r="216" spans="1:13" s="43" customFormat="1" ht="15" customHeight="1" x14ac:dyDescent="0.25">
      <c r="A216" s="42"/>
      <c r="B216" s="293"/>
      <c r="C216" s="289"/>
      <c r="D216" s="319"/>
      <c r="E216" s="319"/>
      <c r="F216" s="319"/>
      <c r="G216" s="319"/>
      <c r="H216" s="319"/>
      <c r="I216" s="319"/>
      <c r="J216" s="319"/>
      <c r="K216" s="319"/>
      <c r="L216" s="319"/>
      <c r="M216" s="319"/>
    </row>
    <row r="217" spans="1:13" s="43" customFormat="1" ht="15" customHeight="1" x14ac:dyDescent="0.25">
      <c r="A217" s="42"/>
      <c r="B217" s="293"/>
      <c r="C217" s="289"/>
      <c r="D217" s="319"/>
      <c r="E217" s="319"/>
      <c r="F217" s="319"/>
      <c r="G217" s="319"/>
      <c r="H217" s="319"/>
      <c r="I217" s="319"/>
      <c r="J217" s="319"/>
      <c r="K217" s="319"/>
      <c r="L217" s="319"/>
      <c r="M217" s="319"/>
    </row>
    <row r="218" spans="1:13" s="43" customFormat="1" ht="15" customHeight="1" x14ac:dyDescent="0.25">
      <c r="A218" s="42"/>
      <c r="B218" s="293"/>
      <c r="C218" s="289"/>
      <c r="D218" s="319"/>
      <c r="E218" s="319"/>
      <c r="F218" s="319"/>
      <c r="G218" s="319"/>
      <c r="H218" s="319"/>
      <c r="I218" s="319"/>
      <c r="J218" s="319"/>
      <c r="K218" s="319"/>
      <c r="L218" s="319"/>
      <c r="M218" s="319"/>
    </row>
    <row r="219" spans="1:13" s="43" customFormat="1" ht="15" customHeight="1" x14ac:dyDescent="0.25">
      <c r="A219" s="42"/>
      <c r="B219" s="293"/>
      <c r="C219" s="289"/>
      <c r="D219" s="319"/>
      <c r="E219" s="319"/>
      <c r="F219" s="319"/>
      <c r="G219" s="319"/>
      <c r="H219" s="319"/>
      <c r="I219" s="319"/>
      <c r="J219" s="319"/>
      <c r="K219" s="319"/>
      <c r="L219" s="319"/>
      <c r="M219" s="319"/>
    </row>
    <row r="220" spans="1:13" s="43" customFormat="1" ht="15" customHeight="1" x14ac:dyDescent="0.25">
      <c r="A220" s="42"/>
      <c r="B220" s="293"/>
      <c r="C220" s="289"/>
      <c r="D220" s="319"/>
      <c r="E220" s="319"/>
      <c r="F220" s="319"/>
      <c r="G220" s="319"/>
      <c r="H220" s="319"/>
      <c r="I220" s="319"/>
      <c r="J220" s="319"/>
      <c r="K220" s="319"/>
      <c r="L220" s="319"/>
      <c r="M220" s="319"/>
    </row>
    <row r="221" spans="1:13" s="43" customFormat="1" ht="15" customHeight="1" x14ac:dyDescent="0.25">
      <c r="A221" s="42"/>
      <c r="B221" s="293"/>
      <c r="C221" s="289"/>
      <c r="D221" s="319"/>
      <c r="E221" s="319"/>
      <c r="F221" s="319"/>
      <c r="G221" s="319"/>
      <c r="H221" s="319"/>
      <c r="I221" s="319"/>
      <c r="J221" s="319"/>
      <c r="K221" s="319"/>
      <c r="L221" s="319"/>
      <c r="M221" s="319"/>
    </row>
    <row r="222" spans="1:13" s="43" customFormat="1" ht="15" customHeight="1" x14ac:dyDescent="0.25">
      <c r="A222" s="42"/>
      <c r="B222" s="293"/>
      <c r="C222" s="289"/>
      <c r="D222" s="319"/>
      <c r="E222" s="319"/>
      <c r="F222" s="319"/>
      <c r="G222" s="319"/>
      <c r="H222" s="319"/>
      <c r="I222" s="319"/>
      <c r="J222" s="319"/>
      <c r="K222" s="319"/>
      <c r="L222" s="319"/>
      <c r="M222" s="319"/>
    </row>
    <row r="223" spans="1:13" s="43" customFormat="1" ht="15" customHeight="1" x14ac:dyDescent="0.25">
      <c r="A223" s="42"/>
      <c r="B223" s="293"/>
      <c r="C223" s="289"/>
      <c r="D223" s="319"/>
      <c r="E223" s="319"/>
      <c r="F223" s="319"/>
      <c r="G223" s="319"/>
      <c r="H223" s="319"/>
      <c r="I223" s="319"/>
      <c r="J223" s="319"/>
      <c r="K223" s="319"/>
      <c r="L223" s="319"/>
      <c r="M223" s="319"/>
    </row>
    <row r="224" spans="1:13" s="43" customFormat="1" ht="15" customHeight="1" x14ac:dyDescent="0.25">
      <c r="A224" s="42"/>
      <c r="B224" s="293"/>
      <c r="C224" s="289"/>
      <c r="D224" s="319"/>
      <c r="E224" s="319"/>
      <c r="F224" s="319"/>
      <c r="G224" s="319"/>
      <c r="H224" s="319"/>
      <c r="I224" s="319"/>
      <c r="J224" s="319"/>
      <c r="K224" s="319"/>
      <c r="L224" s="319"/>
      <c r="M224" s="319"/>
    </row>
    <row r="225" spans="1:13" s="43" customFormat="1" ht="15" customHeight="1" x14ac:dyDescent="0.25">
      <c r="A225" s="42"/>
      <c r="B225" s="293"/>
      <c r="C225" s="289"/>
      <c r="D225" s="319"/>
      <c r="E225" s="319"/>
      <c r="F225" s="319"/>
      <c r="G225" s="319"/>
      <c r="H225" s="319"/>
      <c r="I225" s="319"/>
      <c r="J225" s="319"/>
      <c r="K225" s="319"/>
      <c r="L225" s="319"/>
      <c r="M225" s="319"/>
    </row>
    <row r="226" spans="1:13" s="43" customFormat="1" ht="15" customHeight="1" x14ac:dyDescent="0.25">
      <c r="A226" s="42"/>
      <c r="B226" s="293"/>
      <c r="C226" s="289"/>
      <c r="D226" s="319"/>
      <c r="E226" s="319"/>
      <c r="F226" s="319"/>
      <c r="G226" s="319"/>
      <c r="H226" s="319"/>
      <c r="I226" s="319"/>
      <c r="J226" s="319"/>
      <c r="K226" s="319"/>
      <c r="L226" s="319"/>
      <c r="M226" s="319"/>
    </row>
    <row r="227" spans="1:13" s="43" customFormat="1" ht="15" customHeight="1" x14ac:dyDescent="0.25">
      <c r="A227" s="42"/>
      <c r="B227" s="293"/>
      <c r="C227" s="289"/>
      <c r="D227" s="319"/>
      <c r="E227" s="319"/>
      <c r="F227" s="319"/>
      <c r="G227" s="319"/>
      <c r="H227" s="319"/>
      <c r="I227" s="319"/>
      <c r="J227" s="319"/>
      <c r="K227" s="319"/>
      <c r="L227" s="319"/>
      <c r="M227" s="319"/>
    </row>
    <row r="228" spans="1:13" s="43" customFormat="1" ht="15" customHeight="1" x14ac:dyDescent="0.25">
      <c r="A228" s="42"/>
      <c r="B228" s="293"/>
      <c r="C228" s="289"/>
      <c r="D228" s="319"/>
      <c r="E228" s="319"/>
      <c r="F228" s="319"/>
      <c r="G228" s="319"/>
      <c r="H228" s="319"/>
      <c r="I228" s="319"/>
      <c r="J228" s="319"/>
      <c r="K228" s="319"/>
      <c r="L228" s="319"/>
      <c r="M228" s="319"/>
    </row>
    <row r="229" spans="1:13" s="43" customFormat="1" ht="15" customHeight="1" x14ac:dyDescent="0.25">
      <c r="A229" s="42"/>
      <c r="B229" s="293"/>
      <c r="C229" s="289"/>
      <c r="D229" s="319"/>
      <c r="E229" s="319"/>
      <c r="F229" s="319"/>
      <c r="G229" s="319"/>
      <c r="H229" s="319"/>
      <c r="I229" s="319"/>
      <c r="J229" s="319"/>
      <c r="K229" s="319"/>
      <c r="L229" s="319"/>
      <c r="M229" s="319"/>
    </row>
    <row r="230" spans="1:13" s="43" customFormat="1" ht="15" customHeight="1" x14ac:dyDescent="0.25">
      <c r="A230" s="42"/>
      <c r="B230" s="293"/>
      <c r="C230" s="289"/>
      <c r="D230" s="319"/>
      <c r="E230" s="319"/>
      <c r="F230" s="319"/>
      <c r="G230" s="319"/>
      <c r="H230" s="319"/>
      <c r="I230" s="319"/>
      <c r="J230" s="319"/>
      <c r="K230" s="319"/>
      <c r="L230" s="319"/>
      <c r="M230" s="319"/>
    </row>
    <row r="231" spans="1:13" s="43" customFormat="1" ht="15" customHeight="1" x14ac:dyDescent="0.25">
      <c r="A231" s="42"/>
      <c r="B231" s="293"/>
      <c r="C231" s="289"/>
      <c r="D231" s="319"/>
      <c r="E231" s="319"/>
      <c r="F231" s="319"/>
      <c r="G231" s="319"/>
      <c r="H231" s="319"/>
      <c r="I231" s="319"/>
      <c r="J231" s="319"/>
      <c r="K231" s="319"/>
      <c r="L231" s="319"/>
      <c r="M231" s="319"/>
    </row>
    <row r="232" spans="1:13" s="43" customFormat="1" ht="15" customHeight="1" x14ac:dyDescent="0.25">
      <c r="A232" s="42"/>
      <c r="B232" s="293"/>
      <c r="C232" s="289"/>
      <c r="D232" s="319"/>
      <c r="E232" s="319"/>
      <c r="F232" s="319"/>
      <c r="G232" s="319"/>
      <c r="H232" s="319"/>
      <c r="I232" s="319"/>
      <c r="J232" s="319"/>
      <c r="K232" s="319"/>
      <c r="L232" s="319"/>
      <c r="M232" s="319"/>
    </row>
    <row r="233" spans="1:13" s="43" customFormat="1" ht="15" customHeight="1" x14ac:dyDescent="0.25">
      <c r="A233" s="42"/>
      <c r="B233" s="293"/>
      <c r="C233" s="289"/>
      <c r="D233" s="319"/>
      <c r="E233" s="319"/>
      <c r="F233" s="319"/>
      <c r="G233" s="319"/>
      <c r="H233" s="319"/>
      <c r="I233" s="319"/>
      <c r="J233" s="319"/>
      <c r="K233" s="319"/>
      <c r="L233" s="319"/>
      <c r="M233" s="319"/>
    </row>
    <row r="234" spans="1:13" s="43" customFormat="1" ht="15" customHeight="1" x14ac:dyDescent="0.25">
      <c r="A234" s="42"/>
      <c r="B234" s="293"/>
      <c r="C234" s="289"/>
      <c r="D234" s="319"/>
      <c r="E234" s="319"/>
      <c r="F234" s="319"/>
      <c r="G234" s="319"/>
      <c r="H234" s="319"/>
      <c r="I234" s="319"/>
      <c r="J234" s="319"/>
      <c r="K234" s="319"/>
      <c r="L234" s="319"/>
      <c r="M234" s="319"/>
    </row>
    <row r="235" spans="1:13" s="43" customFormat="1" ht="15" customHeight="1" x14ac:dyDescent="0.25">
      <c r="A235" s="42"/>
      <c r="B235" s="293"/>
      <c r="C235" s="289"/>
      <c r="D235" s="319"/>
      <c r="E235" s="319"/>
      <c r="F235" s="319"/>
      <c r="G235" s="319"/>
      <c r="H235" s="319"/>
      <c r="I235" s="319"/>
      <c r="J235" s="319"/>
      <c r="K235" s="319"/>
      <c r="L235" s="319"/>
      <c r="M235" s="319"/>
    </row>
    <row r="236" spans="1:13" s="43" customFormat="1" ht="15" customHeight="1" x14ac:dyDescent="0.25">
      <c r="A236" s="42"/>
      <c r="B236" s="293"/>
      <c r="C236" s="289"/>
      <c r="D236" s="319"/>
      <c r="E236" s="319"/>
      <c r="F236" s="319"/>
      <c r="G236" s="319"/>
      <c r="H236" s="319"/>
      <c r="I236" s="319"/>
      <c r="J236" s="319"/>
      <c r="K236" s="319"/>
      <c r="L236" s="319"/>
      <c r="M236" s="319"/>
    </row>
    <row r="237" spans="1:13" s="43" customFormat="1" ht="15" customHeight="1" x14ac:dyDescent="0.25">
      <c r="A237" s="42"/>
      <c r="B237" s="293"/>
      <c r="C237" s="289"/>
      <c r="D237" s="319"/>
      <c r="E237" s="319"/>
      <c r="F237" s="319"/>
      <c r="G237" s="319"/>
      <c r="H237" s="319"/>
      <c r="I237" s="319"/>
      <c r="J237" s="319"/>
      <c r="K237" s="319"/>
      <c r="L237" s="319"/>
      <c r="M237" s="319"/>
    </row>
    <row r="238" spans="1:13" s="43" customFormat="1" ht="15" customHeight="1" x14ac:dyDescent="0.25">
      <c r="A238" s="42"/>
      <c r="B238" s="293"/>
      <c r="C238" s="289"/>
      <c r="D238" s="319"/>
      <c r="E238" s="319"/>
      <c r="F238" s="319"/>
      <c r="G238" s="319"/>
      <c r="H238" s="319"/>
      <c r="I238" s="319"/>
      <c r="J238" s="319"/>
      <c r="K238" s="319"/>
      <c r="L238" s="319"/>
      <c r="M238" s="319"/>
    </row>
    <row r="239" spans="1:13" s="43" customFormat="1" ht="15" customHeight="1" x14ac:dyDescent="0.25">
      <c r="A239" s="42"/>
      <c r="B239" s="293"/>
      <c r="C239" s="289"/>
      <c r="D239" s="319"/>
      <c r="E239" s="319"/>
      <c r="F239" s="319"/>
      <c r="G239" s="319"/>
      <c r="H239" s="319"/>
      <c r="I239" s="319"/>
      <c r="J239" s="319"/>
      <c r="K239" s="319"/>
      <c r="L239" s="319"/>
      <c r="M239" s="319"/>
    </row>
    <row r="240" spans="1:13" s="43" customFormat="1" ht="15" customHeight="1" x14ac:dyDescent="0.25">
      <c r="A240" s="42"/>
      <c r="B240" s="293"/>
      <c r="C240" s="289"/>
      <c r="D240" s="319"/>
      <c r="E240" s="319"/>
      <c r="F240" s="319"/>
      <c r="G240" s="319"/>
      <c r="H240" s="319"/>
      <c r="I240" s="319"/>
      <c r="J240" s="319"/>
      <c r="K240" s="319"/>
      <c r="L240" s="319"/>
      <c r="M240" s="319"/>
    </row>
    <row r="241" spans="1:13" s="43" customFormat="1" ht="15" customHeight="1" x14ac:dyDescent="0.25">
      <c r="A241" s="42"/>
      <c r="B241" s="293"/>
      <c r="C241" s="289"/>
      <c r="D241" s="319"/>
      <c r="E241" s="319"/>
      <c r="F241" s="319"/>
      <c r="G241" s="319"/>
      <c r="H241" s="319"/>
      <c r="I241" s="319"/>
      <c r="J241" s="319"/>
      <c r="K241" s="319"/>
      <c r="L241" s="319"/>
      <c r="M241" s="319"/>
    </row>
    <row r="242" spans="1:13" s="43" customFormat="1" ht="15" customHeight="1" x14ac:dyDescent="0.25">
      <c r="A242" s="42"/>
      <c r="B242" s="293"/>
      <c r="C242" s="289"/>
      <c r="D242" s="319"/>
      <c r="E242" s="319"/>
      <c r="F242" s="319"/>
      <c r="G242" s="319"/>
      <c r="H242" s="319"/>
      <c r="I242" s="319"/>
      <c r="J242" s="319"/>
      <c r="K242" s="319"/>
      <c r="L242" s="319"/>
      <c r="M242" s="319"/>
    </row>
    <row r="243" spans="1:13" s="43" customFormat="1" ht="15" customHeight="1" x14ac:dyDescent="0.25">
      <c r="A243" s="42"/>
      <c r="B243" s="293"/>
      <c r="C243" s="289"/>
      <c r="D243" s="319"/>
      <c r="E243" s="319"/>
      <c r="F243" s="319"/>
      <c r="G243" s="319"/>
      <c r="H243" s="319"/>
      <c r="I243" s="319"/>
      <c r="J243" s="319"/>
      <c r="K243" s="319"/>
      <c r="L243" s="319"/>
      <c r="M243" s="319"/>
    </row>
    <row r="244" spans="1:13" s="43" customFormat="1" ht="15" customHeight="1" x14ac:dyDescent="0.25">
      <c r="A244" s="42"/>
      <c r="B244" s="293"/>
      <c r="C244" s="289"/>
      <c r="D244" s="319"/>
      <c r="E244" s="319"/>
      <c r="F244" s="319"/>
      <c r="G244" s="319"/>
      <c r="H244" s="319"/>
      <c r="I244" s="319"/>
      <c r="J244" s="319"/>
      <c r="K244" s="319"/>
      <c r="L244" s="319"/>
      <c r="M244" s="319"/>
    </row>
    <row r="245" spans="1:13" s="43" customFormat="1" ht="15" customHeight="1" x14ac:dyDescent="0.25">
      <c r="A245" s="42"/>
      <c r="B245" s="293"/>
      <c r="C245" s="289"/>
      <c r="D245" s="319"/>
      <c r="E245" s="319"/>
      <c r="F245" s="319"/>
      <c r="G245" s="319"/>
      <c r="H245" s="319"/>
      <c r="I245" s="319"/>
      <c r="J245" s="319"/>
      <c r="K245" s="319"/>
      <c r="L245" s="319"/>
      <c r="M245" s="319"/>
    </row>
    <row r="246" spans="1:13" s="43" customFormat="1" ht="15" customHeight="1" x14ac:dyDescent="0.25">
      <c r="A246" s="42"/>
      <c r="B246" s="293"/>
      <c r="C246" s="289"/>
      <c r="D246" s="319"/>
      <c r="E246" s="319"/>
      <c r="F246" s="319"/>
      <c r="G246" s="319"/>
      <c r="H246" s="319"/>
      <c r="I246" s="319"/>
      <c r="J246" s="319"/>
      <c r="K246" s="319"/>
      <c r="L246" s="319"/>
      <c r="M246" s="319"/>
    </row>
    <row r="247" spans="1:13" s="43" customFormat="1" ht="15" customHeight="1" x14ac:dyDescent="0.25">
      <c r="A247" s="42"/>
      <c r="B247" s="293"/>
      <c r="C247" s="289"/>
      <c r="D247" s="319"/>
      <c r="E247" s="319"/>
      <c r="F247" s="319"/>
      <c r="G247" s="319"/>
      <c r="H247" s="319"/>
      <c r="I247" s="319"/>
      <c r="J247" s="319"/>
      <c r="K247" s="319"/>
      <c r="L247" s="319"/>
      <c r="M247" s="319"/>
    </row>
    <row r="248" spans="1:13" s="43" customFormat="1" ht="15" customHeight="1" x14ac:dyDescent="0.25">
      <c r="A248" s="42"/>
      <c r="B248" s="293"/>
      <c r="C248" s="289"/>
      <c r="D248" s="319"/>
      <c r="E248" s="319"/>
      <c r="F248" s="319"/>
      <c r="G248" s="319"/>
      <c r="H248" s="319"/>
      <c r="I248" s="319"/>
      <c r="J248" s="319"/>
      <c r="K248" s="319"/>
      <c r="L248" s="319"/>
      <c r="M248" s="319"/>
    </row>
    <row r="249" spans="1:13" s="43" customFormat="1" ht="15" customHeight="1" x14ac:dyDescent="0.25">
      <c r="A249" s="42"/>
      <c r="B249" s="293"/>
      <c r="C249" s="289"/>
      <c r="D249" s="319"/>
      <c r="E249" s="319"/>
      <c r="F249" s="319"/>
      <c r="G249" s="319"/>
      <c r="H249" s="319"/>
      <c r="I249" s="319"/>
      <c r="J249" s="319"/>
      <c r="K249" s="319"/>
      <c r="L249" s="319"/>
      <c r="M249" s="319"/>
    </row>
    <row r="250" spans="1:13" s="43" customFormat="1" ht="15" customHeight="1" x14ac:dyDescent="0.25">
      <c r="A250" s="42"/>
      <c r="B250" s="293"/>
      <c r="C250" s="289"/>
      <c r="D250" s="319"/>
      <c r="E250" s="319"/>
      <c r="F250" s="319"/>
      <c r="G250" s="319"/>
      <c r="H250" s="319"/>
      <c r="I250" s="319"/>
      <c r="J250" s="319"/>
      <c r="K250" s="319"/>
      <c r="L250" s="319"/>
      <c r="M250" s="319"/>
    </row>
    <row r="251" spans="1:13" s="43" customFormat="1" ht="15" customHeight="1" x14ac:dyDescent="0.25">
      <c r="A251" s="42"/>
      <c r="B251" s="293"/>
      <c r="C251" s="289"/>
      <c r="D251" s="319"/>
      <c r="E251" s="319"/>
      <c r="F251" s="319"/>
      <c r="G251" s="319"/>
      <c r="H251" s="319"/>
      <c r="I251" s="319"/>
      <c r="J251" s="319"/>
      <c r="K251" s="319"/>
      <c r="L251" s="319"/>
      <c r="M251" s="319"/>
    </row>
    <row r="252" spans="1:13" s="43" customFormat="1" ht="15" customHeight="1" x14ac:dyDescent="0.25">
      <c r="A252" s="42"/>
      <c r="B252" s="293"/>
      <c r="C252" s="289"/>
      <c r="D252" s="319"/>
      <c r="E252" s="319"/>
      <c r="F252" s="319"/>
      <c r="G252" s="319"/>
      <c r="H252" s="319"/>
      <c r="I252" s="319"/>
      <c r="J252" s="319"/>
      <c r="K252" s="319"/>
      <c r="L252" s="319"/>
      <c r="M252" s="319"/>
    </row>
    <row r="253" spans="1:13" s="43" customFormat="1" ht="15" customHeight="1" x14ac:dyDescent="0.25">
      <c r="A253" s="42"/>
      <c r="B253" s="293"/>
      <c r="C253" s="289"/>
      <c r="D253" s="319"/>
      <c r="E253" s="319"/>
      <c r="F253" s="319"/>
      <c r="G253" s="319"/>
      <c r="H253" s="319"/>
      <c r="I253" s="319"/>
      <c r="J253" s="319"/>
      <c r="K253" s="319"/>
      <c r="L253" s="319"/>
      <c r="M253" s="319"/>
    </row>
    <row r="254" spans="1:13" s="43" customFormat="1" ht="15" customHeight="1" x14ac:dyDescent="0.25">
      <c r="A254" s="42"/>
      <c r="B254" s="293"/>
      <c r="C254" s="289"/>
      <c r="D254" s="319"/>
      <c r="E254" s="319"/>
      <c r="F254" s="319"/>
      <c r="G254" s="319"/>
      <c r="H254" s="319"/>
      <c r="I254" s="319"/>
      <c r="J254" s="319"/>
      <c r="K254" s="319"/>
      <c r="L254" s="319"/>
      <c r="M254" s="319"/>
    </row>
    <row r="255" spans="1:13" s="43" customFormat="1" ht="15" customHeight="1" x14ac:dyDescent="0.25">
      <c r="A255" s="42"/>
      <c r="B255" s="293"/>
      <c r="C255" s="289"/>
      <c r="D255" s="319"/>
      <c r="E255" s="319"/>
      <c r="F255" s="319"/>
      <c r="G255" s="319"/>
      <c r="H255" s="319"/>
      <c r="I255" s="319"/>
      <c r="J255" s="319"/>
      <c r="K255" s="319"/>
      <c r="L255" s="319"/>
      <c r="M255" s="319"/>
    </row>
    <row r="256" spans="1:13" s="43" customFormat="1" ht="15" customHeight="1" x14ac:dyDescent="0.25">
      <c r="A256" s="42"/>
      <c r="B256" s="293"/>
      <c r="C256" s="289"/>
      <c r="D256" s="319"/>
      <c r="E256" s="319"/>
      <c r="F256" s="319"/>
      <c r="G256" s="319"/>
      <c r="H256" s="319"/>
      <c r="I256" s="319"/>
      <c r="J256" s="319"/>
      <c r="K256" s="319"/>
      <c r="L256" s="319"/>
      <c r="M256" s="319"/>
    </row>
    <row r="257" spans="1:13" s="43" customFormat="1" ht="15" customHeight="1" x14ac:dyDescent="0.25">
      <c r="A257" s="42"/>
      <c r="B257" s="293"/>
      <c r="C257" s="289"/>
      <c r="D257" s="319"/>
      <c r="E257" s="319"/>
      <c r="F257" s="319"/>
      <c r="G257" s="319"/>
      <c r="H257" s="319"/>
      <c r="I257" s="319"/>
      <c r="J257" s="319"/>
      <c r="K257" s="319"/>
      <c r="L257" s="319"/>
      <c r="M257" s="319"/>
    </row>
    <row r="258" spans="1:13" s="43" customFormat="1" ht="15" customHeight="1" x14ac:dyDescent="0.25">
      <c r="A258" s="42"/>
      <c r="B258" s="293"/>
      <c r="C258" s="289"/>
      <c r="D258" s="319"/>
      <c r="E258" s="319"/>
      <c r="F258" s="319"/>
      <c r="G258" s="319"/>
      <c r="H258" s="319"/>
      <c r="I258" s="319"/>
      <c r="J258" s="319"/>
      <c r="K258" s="319"/>
      <c r="L258" s="319"/>
      <c r="M258" s="319"/>
    </row>
    <row r="259" spans="1:13" s="43" customFormat="1" ht="15" customHeight="1" x14ac:dyDescent="0.25">
      <c r="A259" s="42"/>
      <c r="B259" s="293"/>
      <c r="C259" s="289"/>
      <c r="D259" s="319"/>
      <c r="E259" s="319"/>
      <c r="F259" s="319"/>
      <c r="G259" s="319"/>
      <c r="H259" s="319"/>
      <c r="I259" s="319"/>
      <c r="J259" s="319"/>
      <c r="K259" s="319"/>
      <c r="L259" s="319"/>
      <c r="M259" s="319"/>
    </row>
    <row r="260" spans="1:13" s="43" customFormat="1" ht="15" customHeight="1" x14ac:dyDescent="0.25">
      <c r="A260" s="42"/>
      <c r="B260" s="293"/>
      <c r="C260" s="289"/>
      <c r="D260" s="319"/>
      <c r="E260" s="319"/>
      <c r="F260" s="319"/>
      <c r="G260" s="319"/>
      <c r="H260" s="319"/>
      <c r="I260" s="319"/>
      <c r="J260" s="319"/>
      <c r="K260" s="319"/>
      <c r="L260" s="319"/>
      <c r="M260" s="319"/>
    </row>
    <row r="261" spans="1:13" s="43" customFormat="1" ht="15" customHeight="1" x14ac:dyDescent="0.25">
      <c r="A261" s="42"/>
      <c r="B261" s="293"/>
      <c r="C261" s="289"/>
      <c r="D261" s="319"/>
      <c r="E261" s="319"/>
      <c r="F261" s="319"/>
      <c r="G261" s="319"/>
      <c r="H261" s="319"/>
      <c r="I261" s="319"/>
      <c r="J261" s="319"/>
      <c r="K261" s="319"/>
      <c r="L261" s="319"/>
      <c r="M261" s="319"/>
    </row>
    <row r="262" spans="1:13" s="43" customFormat="1" ht="15" customHeight="1" x14ac:dyDescent="0.25">
      <c r="A262" s="42"/>
      <c r="B262" s="293"/>
      <c r="C262" s="289"/>
      <c r="D262" s="319"/>
      <c r="E262" s="319"/>
      <c r="F262" s="319"/>
      <c r="G262" s="319"/>
      <c r="H262" s="319"/>
      <c r="I262" s="319"/>
      <c r="J262" s="319"/>
      <c r="K262" s="319"/>
      <c r="L262" s="319"/>
      <c r="M262" s="319"/>
    </row>
    <row r="263" spans="1:13" s="43" customFormat="1" ht="15" customHeight="1" x14ac:dyDescent="0.25">
      <c r="A263" s="42"/>
      <c r="B263" s="293"/>
      <c r="C263" s="289"/>
      <c r="D263" s="319"/>
      <c r="E263" s="319"/>
      <c r="F263" s="319"/>
      <c r="G263" s="319"/>
      <c r="H263" s="319"/>
      <c r="I263" s="319"/>
      <c r="J263" s="319"/>
      <c r="K263" s="319"/>
      <c r="L263" s="319"/>
      <c r="M263" s="319"/>
    </row>
    <row r="264" spans="1:13" s="43" customFormat="1" ht="15" customHeight="1" x14ac:dyDescent="0.25">
      <c r="A264" s="42"/>
      <c r="B264" s="293"/>
      <c r="C264" s="289"/>
      <c r="D264" s="319"/>
      <c r="E264" s="319"/>
      <c r="F264" s="319"/>
      <c r="G264" s="319"/>
      <c r="H264" s="319"/>
      <c r="I264" s="319"/>
      <c r="J264" s="319"/>
      <c r="K264" s="319"/>
      <c r="L264" s="319"/>
      <c r="M264" s="319"/>
    </row>
    <row r="265" spans="1:13" s="43" customFormat="1" ht="15" customHeight="1" x14ac:dyDescent="0.25">
      <c r="A265" s="42"/>
      <c r="B265" s="293"/>
      <c r="C265" s="289"/>
      <c r="D265" s="319"/>
      <c r="E265" s="319"/>
      <c r="F265" s="319"/>
      <c r="G265" s="319"/>
      <c r="H265" s="319"/>
      <c r="I265" s="319"/>
      <c r="J265" s="319"/>
      <c r="K265" s="319"/>
      <c r="L265" s="319"/>
      <c r="M265" s="319"/>
    </row>
    <row r="266" spans="1:13" s="43" customFormat="1" ht="15" customHeight="1" x14ac:dyDescent="0.25">
      <c r="A266" s="42"/>
      <c r="B266" s="293"/>
      <c r="C266" s="289"/>
      <c r="D266" s="319"/>
      <c r="E266" s="319"/>
      <c r="F266" s="319"/>
      <c r="G266" s="319"/>
      <c r="H266" s="319"/>
      <c r="I266" s="319"/>
      <c r="J266" s="319"/>
      <c r="K266" s="319"/>
      <c r="L266" s="319"/>
      <c r="M266" s="319"/>
    </row>
    <row r="267" spans="1:13" s="43" customFormat="1" ht="15" customHeight="1" x14ac:dyDescent="0.25">
      <c r="A267" s="42"/>
      <c r="B267" s="293"/>
      <c r="C267" s="289"/>
      <c r="D267" s="319"/>
      <c r="E267" s="319"/>
      <c r="F267" s="319"/>
      <c r="G267" s="319"/>
      <c r="H267" s="319"/>
      <c r="I267" s="319"/>
      <c r="J267" s="319"/>
      <c r="K267" s="319"/>
      <c r="L267" s="319"/>
      <c r="M267" s="319"/>
    </row>
    <row r="268" spans="1:13" s="43" customFormat="1" ht="15" customHeight="1" x14ac:dyDescent="0.25">
      <c r="A268" s="42"/>
      <c r="B268" s="293"/>
      <c r="C268" s="289"/>
      <c r="D268" s="319"/>
      <c r="E268" s="319"/>
      <c r="F268" s="319"/>
      <c r="G268" s="319"/>
      <c r="H268" s="319"/>
      <c r="I268" s="319"/>
      <c r="J268" s="319"/>
      <c r="K268" s="319"/>
      <c r="L268" s="319"/>
      <c r="M268" s="319"/>
    </row>
    <row r="269" spans="1:13" s="43" customFormat="1" ht="15" customHeight="1" x14ac:dyDescent="0.25">
      <c r="A269" s="42"/>
      <c r="B269" s="293"/>
      <c r="C269" s="289"/>
      <c r="D269" s="319"/>
      <c r="E269" s="319"/>
      <c r="F269" s="319"/>
      <c r="G269" s="319"/>
      <c r="H269" s="319"/>
      <c r="I269" s="319"/>
      <c r="J269" s="319"/>
      <c r="K269" s="319"/>
      <c r="L269" s="319"/>
      <c r="M269" s="319"/>
    </row>
    <row r="270" spans="1:13" s="43" customFormat="1" ht="15" customHeight="1" x14ac:dyDescent="0.25">
      <c r="A270" s="42"/>
      <c r="B270" s="293"/>
      <c r="C270" s="289"/>
      <c r="D270" s="319"/>
      <c r="E270" s="319"/>
      <c r="F270" s="319"/>
      <c r="G270" s="319"/>
      <c r="H270" s="319"/>
      <c r="I270" s="319"/>
      <c r="J270" s="319"/>
      <c r="K270" s="319"/>
      <c r="L270" s="319"/>
      <c r="M270" s="319"/>
    </row>
    <row r="271" spans="1:13" s="43" customFormat="1" ht="15" customHeight="1" x14ac:dyDescent="0.25">
      <c r="A271" s="42"/>
      <c r="B271" s="293"/>
      <c r="C271" s="289"/>
      <c r="D271" s="319"/>
      <c r="E271" s="319"/>
      <c r="F271" s="319"/>
      <c r="G271" s="319"/>
      <c r="H271" s="319"/>
      <c r="I271" s="319"/>
      <c r="J271" s="319"/>
      <c r="K271" s="319"/>
      <c r="L271" s="319"/>
      <c r="M271" s="319"/>
    </row>
    <row r="272" spans="1:13" s="43" customFormat="1" ht="15" customHeight="1" x14ac:dyDescent="0.25">
      <c r="A272" s="42"/>
      <c r="B272" s="293"/>
      <c r="C272" s="289"/>
      <c r="D272" s="319"/>
      <c r="E272" s="319"/>
      <c r="F272" s="319"/>
      <c r="G272" s="319"/>
      <c r="H272" s="319"/>
      <c r="I272" s="319"/>
      <c r="J272" s="319"/>
      <c r="K272" s="319"/>
      <c r="L272" s="319"/>
      <c r="M272" s="319"/>
    </row>
    <row r="273" spans="1:13" s="43" customFormat="1" ht="15" customHeight="1" x14ac:dyDescent="0.25">
      <c r="A273" s="42"/>
      <c r="B273" s="293"/>
      <c r="C273" s="289"/>
      <c r="D273" s="319"/>
      <c r="E273" s="319"/>
      <c r="F273" s="319"/>
      <c r="G273" s="319"/>
      <c r="H273" s="319"/>
      <c r="I273" s="319"/>
      <c r="J273" s="319"/>
      <c r="K273" s="319"/>
      <c r="L273" s="319"/>
      <c r="M273" s="319"/>
    </row>
    <row r="274" spans="1:13" s="43" customFormat="1" ht="15" customHeight="1" x14ac:dyDescent="0.25">
      <c r="A274" s="42"/>
      <c r="B274" s="293"/>
      <c r="C274" s="289"/>
      <c r="D274" s="319"/>
      <c r="E274" s="319"/>
      <c r="F274" s="319"/>
      <c r="G274" s="319"/>
      <c r="H274" s="319"/>
      <c r="I274" s="319"/>
      <c r="J274" s="319"/>
      <c r="K274" s="319"/>
      <c r="L274" s="319"/>
      <c r="M274" s="319"/>
    </row>
    <row r="275" spans="1:13" s="43" customFormat="1" ht="15" customHeight="1" x14ac:dyDescent="0.25">
      <c r="A275" s="42"/>
      <c r="B275" s="293"/>
      <c r="C275" s="289"/>
      <c r="D275" s="319"/>
      <c r="E275" s="319"/>
      <c r="F275" s="319"/>
      <c r="G275" s="319"/>
      <c r="H275" s="319"/>
      <c r="I275" s="319"/>
      <c r="J275" s="319"/>
      <c r="K275" s="319"/>
      <c r="L275" s="319"/>
      <c r="M275" s="319"/>
    </row>
    <row r="276" spans="1:13" s="43" customFormat="1" ht="15" customHeight="1" x14ac:dyDescent="0.25">
      <c r="A276" s="42"/>
      <c r="B276" s="293"/>
      <c r="C276" s="289"/>
      <c r="D276" s="319"/>
      <c r="E276" s="319"/>
      <c r="F276" s="319"/>
      <c r="G276" s="319"/>
      <c r="H276" s="319"/>
      <c r="I276" s="319"/>
      <c r="J276" s="319"/>
      <c r="K276" s="319"/>
      <c r="L276" s="319"/>
      <c r="M276" s="319"/>
    </row>
    <row r="277" spans="1:13" s="43" customFormat="1" ht="15" customHeight="1" x14ac:dyDescent="0.25">
      <c r="A277" s="42"/>
      <c r="B277" s="293"/>
      <c r="C277" s="289"/>
      <c r="D277" s="319"/>
      <c r="E277" s="319"/>
      <c r="F277" s="319"/>
      <c r="G277" s="319"/>
      <c r="H277" s="319"/>
      <c r="I277" s="319"/>
      <c r="J277" s="319"/>
      <c r="K277" s="319"/>
      <c r="L277" s="319"/>
      <c r="M277" s="319"/>
    </row>
    <row r="278" spans="1:13" s="43" customFormat="1" ht="15" customHeight="1" x14ac:dyDescent="0.25">
      <c r="A278" s="42"/>
      <c r="B278" s="293"/>
      <c r="C278" s="289"/>
      <c r="D278" s="319"/>
      <c r="E278" s="319"/>
      <c r="F278" s="319"/>
      <c r="G278" s="319"/>
      <c r="H278" s="319"/>
      <c r="I278" s="319"/>
      <c r="J278" s="319"/>
      <c r="K278" s="319"/>
      <c r="L278" s="319"/>
      <c r="M278" s="319"/>
    </row>
    <row r="279" spans="1:13" s="43" customFormat="1" ht="15" customHeight="1" x14ac:dyDescent="0.25">
      <c r="A279" s="42"/>
      <c r="B279" s="293"/>
      <c r="C279" s="289"/>
      <c r="D279" s="319"/>
      <c r="E279" s="319"/>
      <c r="F279" s="319"/>
      <c r="G279" s="319"/>
      <c r="H279" s="319"/>
      <c r="I279" s="319"/>
      <c r="J279" s="319"/>
      <c r="K279" s="319"/>
      <c r="L279" s="319"/>
      <c r="M279" s="319"/>
    </row>
    <row r="280" spans="1:13" s="43" customFormat="1" ht="15" customHeight="1" x14ac:dyDescent="0.25">
      <c r="A280" s="42"/>
      <c r="B280" s="293"/>
      <c r="C280" s="289"/>
      <c r="D280" s="319"/>
      <c r="E280" s="319"/>
      <c r="F280" s="319"/>
      <c r="G280" s="319"/>
      <c r="H280" s="319"/>
      <c r="I280" s="319"/>
      <c r="J280" s="319"/>
      <c r="K280" s="319"/>
      <c r="L280" s="319"/>
      <c r="M280" s="319"/>
    </row>
    <row r="281" spans="1:13" s="43" customFormat="1" ht="15" customHeight="1" x14ac:dyDescent="0.25">
      <c r="A281" s="42"/>
      <c r="B281" s="293"/>
      <c r="C281" s="289"/>
      <c r="D281" s="319"/>
      <c r="E281" s="319"/>
      <c r="F281" s="319"/>
      <c r="G281" s="319"/>
      <c r="H281" s="319"/>
      <c r="I281" s="319"/>
      <c r="J281" s="319"/>
      <c r="K281" s="319"/>
      <c r="L281" s="319"/>
      <c r="M281" s="319"/>
    </row>
    <row r="282" spans="1:13" s="43" customFormat="1" ht="15" customHeight="1" x14ac:dyDescent="0.25">
      <c r="A282" s="42"/>
      <c r="B282" s="293"/>
      <c r="C282" s="289"/>
      <c r="D282" s="319"/>
      <c r="E282" s="319"/>
      <c r="F282" s="319"/>
      <c r="G282" s="319"/>
      <c r="H282" s="319"/>
      <c r="I282" s="319"/>
      <c r="J282" s="319"/>
      <c r="K282" s="319"/>
      <c r="L282" s="319"/>
      <c r="M282" s="319"/>
    </row>
    <row r="283" spans="1:13" s="43" customFormat="1" ht="15" customHeight="1" x14ac:dyDescent="0.25">
      <c r="A283" s="42"/>
      <c r="B283" s="293"/>
      <c r="C283" s="289"/>
      <c r="D283" s="319"/>
      <c r="E283" s="319"/>
      <c r="F283" s="319"/>
      <c r="G283" s="319"/>
      <c r="H283" s="319"/>
      <c r="I283" s="319"/>
      <c r="J283" s="319"/>
      <c r="K283" s="319"/>
      <c r="L283" s="319"/>
      <c r="M283" s="319"/>
    </row>
    <row r="284" spans="1:13" s="43" customFormat="1" ht="15" customHeight="1" x14ac:dyDescent="0.25">
      <c r="A284" s="42"/>
      <c r="B284" s="293"/>
      <c r="C284" s="289"/>
      <c r="D284" s="319"/>
      <c r="E284" s="319"/>
      <c r="F284" s="319"/>
      <c r="G284" s="319"/>
      <c r="H284" s="319"/>
      <c r="I284" s="319"/>
      <c r="J284" s="319"/>
      <c r="K284" s="319"/>
      <c r="L284" s="319"/>
      <c r="M284" s="319"/>
    </row>
    <row r="285" spans="1:13" s="43" customFormat="1" ht="15" customHeight="1" x14ac:dyDescent="0.25">
      <c r="A285" s="42"/>
      <c r="B285" s="293"/>
      <c r="C285" s="289"/>
      <c r="D285" s="319"/>
      <c r="E285" s="319"/>
      <c r="F285" s="319"/>
      <c r="G285" s="319"/>
      <c r="H285" s="319"/>
      <c r="I285" s="319"/>
      <c r="J285" s="319"/>
      <c r="K285" s="319"/>
      <c r="L285" s="319"/>
      <c r="M285" s="319"/>
    </row>
    <row r="286" spans="1:13" s="43" customFormat="1" ht="15" customHeight="1" x14ac:dyDescent="0.25">
      <c r="A286" s="42"/>
      <c r="B286" s="293"/>
      <c r="C286" s="289"/>
      <c r="D286" s="319"/>
      <c r="E286" s="319"/>
      <c r="F286" s="319"/>
      <c r="G286" s="319"/>
      <c r="H286" s="319"/>
      <c r="I286" s="319"/>
      <c r="J286" s="319"/>
      <c r="K286" s="319"/>
      <c r="L286" s="319"/>
      <c r="M286" s="319"/>
    </row>
    <row r="287" spans="1:13" s="43" customFormat="1" ht="15" customHeight="1" x14ac:dyDescent="0.25">
      <c r="A287" s="42"/>
      <c r="B287" s="293"/>
      <c r="C287" s="289"/>
      <c r="D287" s="319"/>
      <c r="E287" s="319"/>
      <c r="F287" s="319"/>
      <c r="G287" s="319"/>
      <c r="H287" s="319"/>
      <c r="I287" s="319"/>
      <c r="J287" s="319"/>
      <c r="K287" s="319"/>
      <c r="L287" s="319"/>
      <c r="M287" s="319"/>
    </row>
    <row r="288" spans="1:13" s="43" customFormat="1" ht="15" customHeight="1" x14ac:dyDescent="0.25">
      <c r="A288" s="42"/>
      <c r="B288" s="293"/>
      <c r="C288" s="289"/>
      <c r="D288" s="319"/>
      <c r="E288" s="319"/>
      <c r="F288" s="319"/>
      <c r="G288" s="319"/>
      <c r="H288" s="319"/>
      <c r="I288" s="319"/>
      <c r="J288" s="319"/>
      <c r="K288" s="319"/>
      <c r="L288" s="319"/>
      <c r="M288" s="319"/>
    </row>
    <row r="289" spans="1:13" s="43" customFormat="1" ht="15" customHeight="1" x14ac:dyDescent="0.25">
      <c r="A289" s="42"/>
      <c r="B289" s="293"/>
      <c r="C289" s="289"/>
      <c r="D289" s="319"/>
      <c r="E289" s="319"/>
      <c r="F289" s="319"/>
      <c r="G289" s="319"/>
      <c r="H289" s="319"/>
      <c r="I289" s="319"/>
      <c r="J289" s="319"/>
      <c r="K289" s="319"/>
      <c r="L289" s="319"/>
      <c r="M289" s="319"/>
    </row>
    <row r="290" spans="1:13" s="43" customFormat="1" ht="15" customHeight="1" x14ac:dyDescent="0.25">
      <c r="A290" s="42"/>
      <c r="B290" s="293"/>
      <c r="C290" s="289"/>
      <c r="D290" s="319"/>
      <c r="E290" s="319"/>
      <c r="F290" s="319"/>
      <c r="G290" s="319"/>
      <c r="H290" s="319"/>
      <c r="I290" s="319"/>
      <c r="J290" s="319"/>
      <c r="K290" s="319"/>
      <c r="L290" s="319"/>
      <c r="M290" s="319"/>
    </row>
    <row r="291" spans="1:13" s="43" customFormat="1" ht="15" customHeight="1" x14ac:dyDescent="0.25">
      <c r="A291" s="42"/>
      <c r="B291" s="293"/>
      <c r="C291" s="289"/>
      <c r="D291" s="319"/>
      <c r="E291" s="319"/>
      <c r="F291" s="319"/>
      <c r="G291" s="319"/>
      <c r="H291" s="319"/>
      <c r="I291" s="319"/>
      <c r="J291" s="319"/>
      <c r="K291" s="319"/>
      <c r="L291" s="319"/>
      <c r="M291" s="319"/>
    </row>
    <row r="292" spans="1:13" s="43" customFormat="1" ht="15" customHeight="1" x14ac:dyDescent="0.25">
      <c r="A292" s="42"/>
      <c r="B292" s="293"/>
      <c r="C292" s="289"/>
      <c r="D292" s="319"/>
      <c r="E292" s="319"/>
      <c r="F292" s="319"/>
      <c r="G292" s="319"/>
      <c r="H292" s="319"/>
      <c r="I292" s="319"/>
      <c r="J292" s="319"/>
      <c r="K292" s="319"/>
      <c r="L292" s="319"/>
      <c r="M292" s="319"/>
    </row>
    <row r="293" spans="1:13" s="43" customFormat="1" ht="15" customHeight="1" x14ac:dyDescent="0.25">
      <c r="A293" s="42"/>
      <c r="B293" s="293"/>
      <c r="C293" s="289"/>
      <c r="D293" s="319"/>
      <c r="E293" s="319"/>
      <c r="F293" s="319"/>
      <c r="G293" s="319"/>
      <c r="H293" s="319"/>
      <c r="I293" s="319"/>
      <c r="J293" s="319"/>
      <c r="K293" s="319"/>
      <c r="L293" s="319"/>
      <c r="M293" s="319"/>
    </row>
    <row r="294" spans="1:13" s="43" customFormat="1" ht="15" customHeight="1" x14ac:dyDescent="0.25">
      <c r="A294" s="42"/>
      <c r="B294" s="293"/>
      <c r="C294" s="289"/>
      <c r="D294" s="319"/>
      <c r="E294" s="319"/>
      <c r="F294" s="319"/>
      <c r="G294" s="319"/>
      <c r="H294" s="319"/>
      <c r="I294" s="319"/>
      <c r="J294" s="319"/>
      <c r="K294" s="319"/>
      <c r="L294" s="319"/>
      <c r="M294" s="319"/>
    </row>
    <row r="295" spans="1:13" s="43" customFormat="1" ht="15" customHeight="1" x14ac:dyDescent="0.25">
      <c r="A295" s="42"/>
      <c r="B295" s="293"/>
      <c r="C295" s="289"/>
      <c r="D295" s="319"/>
      <c r="E295" s="319"/>
      <c r="F295" s="319"/>
      <c r="G295" s="319"/>
      <c r="H295" s="319"/>
      <c r="I295" s="319"/>
      <c r="J295" s="319"/>
      <c r="K295" s="319"/>
      <c r="L295" s="319"/>
      <c r="M295" s="319"/>
    </row>
    <row r="296" spans="1:13" s="43" customFormat="1" ht="15" customHeight="1" x14ac:dyDescent="0.25">
      <c r="A296" s="42"/>
      <c r="B296" s="293"/>
      <c r="C296" s="289"/>
      <c r="D296" s="319"/>
      <c r="E296" s="319"/>
      <c r="F296" s="319"/>
      <c r="G296" s="319"/>
      <c r="H296" s="319"/>
      <c r="I296" s="319"/>
      <c r="J296" s="319"/>
      <c r="K296" s="319"/>
      <c r="L296" s="319"/>
      <c r="M296" s="319"/>
    </row>
    <row r="297" spans="1:13" s="43" customFormat="1" ht="15" customHeight="1" x14ac:dyDescent="0.25">
      <c r="A297" s="42"/>
      <c r="B297" s="293"/>
      <c r="C297" s="289"/>
      <c r="D297" s="319"/>
      <c r="E297" s="319"/>
      <c r="F297" s="319"/>
      <c r="G297" s="319"/>
      <c r="H297" s="319"/>
      <c r="I297" s="319"/>
      <c r="J297" s="319"/>
      <c r="K297" s="319"/>
      <c r="L297" s="319"/>
      <c r="M297" s="319"/>
    </row>
    <row r="298" spans="1:13" s="43" customFormat="1" ht="15" customHeight="1" x14ac:dyDescent="0.25">
      <c r="A298" s="42"/>
      <c r="B298" s="293"/>
      <c r="C298" s="289"/>
      <c r="D298" s="319"/>
      <c r="E298" s="319"/>
      <c r="F298" s="319"/>
      <c r="G298" s="319"/>
      <c r="H298" s="319"/>
      <c r="I298" s="319"/>
      <c r="J298" s="319"/>
      <c r="K298" s="319"/>
      <c r="L298" s="319"/>
      <c r="M298" s="319"/>
    </row>
    <row r="299" spans="1:13" s="43" customFormat="1" ht="15" customHeight="1" x14ac:dyDescent="0.25">
      <c r="A299" s="42"/>
      <c r="B299" s="293"/>
      <c r="C299" s="289"/>
      <c r="D299" s="319"/>
      <c r="E299" s="319"/>
      <c r="F299" s="319"/>
      <c r="G299" s="319"/>
      <c r="H299" s="319"/>
      <c r="I299" s="319"/>
      <c r="J299" s="319"/>
      <c r="K299" s="319"/>
      <c r="L299" s="319"/>
      <c r="M299" s="319"/>
    </row>
    <row r="300" spans="1:13" s="43" customFormat="1" ht="15" customHeight="1" x14ac:dyDescent="0.25">
      <c r="A300" s="42"/>
      <c r="B300" s="293"/>
      <c r="C300" s="289"/>
      <c r="D300" s="319"/>
      <c r="E300" s="319"/>
      <c r="F300" s="319"/>
      <c r="G300" s="319"/>
      <c r="H300" s="319"/>
      <c r="I300" s="319"/>
      <c r="J300" s="319"/>
      <c r="K300" s="319"/>
      <c r="L300" s="319"/>
      <c r="M300" s="319"/>
    </row>
    <row r="301" spans="1:13" s="43" customFormat="1" ht="15" customHeight="1" x14ac:dyDescent="0.25">
      <c r="A301" s="42"/>
      <c r="B301" s="293"/>
      <c r="C301" s="289"/>
      <c r="D301" s="319"/>
      <c r="E301" s="319"/>
      <c r="F301" s="319"/>
      <c r="G301" s="319"/>
      <c r="H301" s="319"/>
      <c r="I301" s="319"/>
      <c r="J301" s="319"/>
      <c r="K301" s="319"/>
      <c r="L301" s="319"/>
      <c r="M301" s="319"/>
    </row>
    <row r="302" spans="1:13" s="43" customFormat="1" ht="15" customHeight="1" x14ac:dyDescent="0.25">
      <c r="A302" s="42"/>
      <c r="B302" s="293"/>
      <c r="C302" s="289"/>
      <c r="D302" s="319"/>
      <c r="E302" s="319"/>
      <c r="F302" s="319"/>
      <c r="G302" s="319"/>
      <c r="H302" s="319"/>
      <c r="I302" s="319"/>
      <c r="J302" s="319"/>
      <c r="K302" s="319"/>
      <c r="L302" s="319"/>
      <c r="M302" s="319"/>
    </row>
    <row r="303" spans="1:13" s="43" customFormat="1" ht="15" customHeight="1" x14ac:dyDescent="0.25">
      <c r="A303" s="42"/>
      <c r="B303" s="293"/>
      <c r="C303" s="289"/>
      <c r="D303" s="319"/>
      <c r="E303" s="319"/>
      <c r="F303" s="319"/>
      <c r="G303" s="319"/>
      <c r="H303" s="319"/>
      <c r="I303" s="319"/>
      <c r="J303" s="319"/>
      <c r="K303" s="319"/>
      <c r="L303" s="319"/>
      <c r="M303" s="319"/>
    </row>
    <row r="304" spans="1:13" s="43" customFormat="1" ht="15" customHeight="1" x14ac:dyDescent="0.25">
      <c r="A304" s="42"/>
      <c r="B304" s="293"/>
      <c r="C304" s="289"/>
      <c r="D304" s="319"/>
      <c r="E304" s="319"/>
      <c r="F304" s="319"/>
      <c r="G304" s="319"/>
      <c r="H304" s="319"/>
      <c r="I304" s="319"/>
      <c r="J304" s="319"/>
      <c r="K304" s="319"/>
      <c r="L304" s="319"/>
      <c r="M304" s="319"/>
    </row>
    <row r="305" spans="1:13" s="43" customFormat="1" ht="15" customHeight="1" x14ac:dyDescent="0.25">
      <c r="A305" s="42"/>
      <c r="B305" s="293"/>
      <c r="C305" s="289"/>
      <c r="D305" s="319"/>
      <c r="E305" s="319"/>
      <c r="F305" s="319"/>
      <c r="G305" s="319"/>
      <c r="H305" s="319"/>
      <c r="I305" s="319"/>
      <c r="J305" s="319"/>
      <c r="K305" s="319"/>
      <c r="L305" s="319"/>
      <c r="M305" s="319"/>
    </row>
    <row r="306" spans="1:13" s="43" customFormat="1" ht="15" customHeight="1" x14ac:dyDescent="0.25">
      <c r="A306" s="42"/>
      <c r="B306" s="293"/>
      <c r="C306" s="289"/>
      <c r="D306" s="319"/>
      <c r="E306" s="319"/>
      <c r="F306" s="319"/>
      <c r="G306" s="319"/>
      <c r="H306" s="319"/>
      <c r="I306" s="319"/>
      <c r="J306" s="319"/>
      <c r="K306" s="319"/>
      <c r="L306" s="319"/>
      <c r="M306" s="319"/>
    </row>
    <row r="307" spans="1:13" s="43" customFormat="1" ht="15" customHeight="1" x14ac:dyDescent="0.25">
      <c r="A307" s="42"/>
      <c r="B307" s="293"/>
      <c r="C307" s="289"/>
      <c r="D307" s="319"/>
      <c r="E307" s="319"/>
      <c r="F307" s="319"/>
      <c r="G307" s="319"/>
      <c r="H307" s="319"/>
      <c r="I307" s="319"/>
      <c r="J307" s="319"/>
      <c r="K307" s="319"/>
      <c r="L307" s="319"/>
      <c r="M307" s="319"/>
    </row>
    <row r="308" spans="1:13" s="43" customFormat="1" ht="15" customHeight="1" x14ac:dyDescent="0.25">
      <c r="A308" s="42"/>
      <c r="B308" s="293"/>
      <c r="C308" s="289"/>
      <c r="D308" s="319"/>
      <c r="E308" s="319"/>
      <c r="F308" s="319"/>
      <c r="G308" s="319"/>
      <c r="H308" s="319"/>
      <c r="I308" s="319"/>
      <c r="J308" s="319"/>
      <c r="K308" s="319"/>
      <c r="L308" s="319"/>
      <c r="M308" s="319"/>
    </row>
    <row r="309" spans="1:13" s="43" customFormat="1" ht="15" customHeight="1" x14ac:dyDescent="0.25">
      <c r="A309" s="42"/>
      <c r="B309" s="293"/>
      <c r="C309" s="289"/>
      <c r="D309" s="319"/>
      <c r="E309" s="319"/>
      <c r="F309" s="319"/>
      <c r="G309" s="319"/>
      <c r="H309" s="319"/>
      <c r="I309" s="319"/>
      <c r="J309" s="319"/>
      <c r="K309" s="319"/>
      <c r="L309" s="319"/>
      <c r="M309" s="319"/>
    </row>
    <row r="310" spans="1:13" s="43" customFormat="1" ht="15" customHeight="1" x14ac:dyDescent="0.25">
      <c r="A310" s="42"/>
      <c r="B310" s="293"/>
      <c r="C310" s="289"/>
      <c r="D310" s="319"/>
      <c r="E310" s="319"/>
      <c r="F310" s="319"/>
      <c r="G310" s="319"/>
      <c r="H310" s="319"/>
      <c r="I310" s="319"/>
      <c r="J310" s="319"/>
      <c r="K310" s="319"/>
      <c r="L310" s="319"/>
      <c r="M310" s="319"/>
    </row>
    <row r="311" spans="1:13" s="43" customFormat="1" ht="15" customHeight="1" x14ac:dyDescent="0.25">
      <c r="A311" s="42"/>
      <c r="B311" s="293"/>
      <c r="C311" s="289"/>
      <c r="D311" s="319"/>
      <c r="E311" s="319"/>
      <c r="F311" s="319"/>
      <c r="G311" s="319"/>
      <c r="H311" s="319"/>
      <c r="I311" s="319"/>
      <c r="J311" s="319"/>
      <c r="K311" s="319"/>
      <c r="L311" s="319"/>
      <c r="M311" s="319"/>
    </row>
    <row r="312" spans="1:13" s="43" customFormat="1" ht="15" customHeight="1" x14ac:dyDescent="0.25">
      <c r="A312" s="42"/>
      <c r="B312" s="293"/>
      <c r="C312" s="289"/>
      <c r="D312" s="319"/>
      <c r="E312" s="319"/>
      <c r="F312" s="319"/>
      <c r="G312" s="319"/>
      <c r="H312" s="319"/>
      <c r="I312" s="319"/>
      <c r="J312" s="319"/>
      <c r="K312" s="319"/>
      <c r="L312" s="319"/>
      <c r="M312" s="319"/>
    </row>
    <row r="313" spans="1:13" s="43" customFormat="1" ht="15" customHeight="1" x14ac:dyDescent="0.25">
      <c r="A313" s="42"/>
      <c r="B313" s="293"/>
      <c r="C313" s="289"/>
      <c r="D313" s="319"/>
      <c r="E313" s="319"/>
      <c r="F313" s="319"/>
      <c r="G313" s="319"/>
      <c r="H313" s="319"/>
      <c r="I313" s="319"/>
      <c r="J313" s="319"/>
      <c r="K313" s="319"/>
      <c r="L313" s="319"/>
      <c r="M313" s="319"/>
    </row>
    <row r="314" spans="1:13" s="43" customFormat="1" ht="15" customHeight="1" x14ac:dyDescent="0.25">
      <c r="A314" s="42"/>
      <c r="B314" s="293"/>
      <c r="C314" s="289"/>
      <c r="D314" s="319"/>
      <c r="E314" s="319"/>
      <c r="F314" s="319"/>
      <c r="G314" s="319"/>
      <c r="H314" s="319"/>
      <c r="I314" s="319"/>
      <c r="J314" s="319"/>
      <c r="K314" s="319"/>
      <c r="L314" s="319"/>
      <c r="M314" s="319"/>
    </row>
    <row r="315" spans="1:13" s="43" customFormat="1" ht="15" customHeight="1" x14ac:dyDescent="0.25">
      <c r="A315" s="42"/>
      <c r="B315" s="293"/>
      <c r="C315" s="289"/>
      <c r="D315" s="319"/>
      <c r="E315" s="319"/>
      <c r="F315" s="319"/>
      <c r="G315" s="319"/>
      <c r="H315" s="319"/>
      <c r="I315" s="319"/>
      <c r="J315" s="319"/>
      <c r="K315" s="319"/>
      <c r="L315" s="319"/>
      <c r="M315" s="319"/>
    </row>
    <row r="316" spans="1:13" s="43" customFormat="1" ht="15" customHeight="1" x14ac:dyDescent="0.25">
      <c r="A316" s="42"/>
      <c r="B316" s="293"/>
      <c r="C316" s="289"/>
      <c r="D316" s="319"/>
      <c r="E316" s="319"/>
      <c r="F316" s="319"/>
      <c r="G316" s="319"/>
      <c r="H316" s="319"/>
      <c r="I316" s="319"/>
      <c r="J316" s="319"/>
      <c r="K316" s="319"/>
      <c r="L316" s="319"/>
      <c r="M316" s="319"/>
    </row>
    <row r="317" spans="1:13" s="43" customFormat="1" ht="15" customHeight="1" x14ac:dyDescent="0.25">
      <c r="A317" s="42"/>
      <c r="B317" s="293"/>
      <c r="C317" s="289"/>
      <c r="D317" s="319"/>
      <c r="E317" s="319"/>
      <c r="F317" s="319"/>
      <c r="G317" s="319"/>
      <c r="H317" s="319"/>
      <c r="I317" s="319"/>
      <c r="J317" s="319"/>
      <c r="K317" s="319"/>
      <c r="L317" s="319"/>
      <c r="M317" s="319"/>
    </row>
    <row r="318" spans="1:13" s="43" customFormat="1" ht="15" customHeight="1" x14ac:dyDescent="0.25">
      <c r="A318" s="42"/>
      <c r="B318" s="293"/>
      <c r="C318" s="289"/>
      <c r="D318" s="319"/>
      <c r="E318" s="319"/>
      <c r="F318" s="319"/>
      <c r="G318" s="319"/>
      <c r="H318" s="319"/>
      <c r="I318" s="319"/>
      <c r="J318" s="319"/>
      <c r="K318" s="319"/>
      <c r="L318" s="319"/>
      <c r="M318" s="319"/>
    </row>
    <row r="319" spans="1:13" s="43" customFormat="1" ht="15" customHeight="1" x14ac:dyDescent="0.25">
      <c r="A319" s="42"/>
      <c r="B319" s="293"/>
      <c r="C319" s="289"/>
      <c r="D319" s="319"/>
      <c r="E319" s="319"/>
      <c r="F319" s="319"/>
      <c r="G319" s="319"/>
      <c r="H319" s="319"/>
      <c r="I319" s="319"/>
      <c r="J319" s="319"/>
      <c r="K319" s="319"/>
      <c r="L319" s="319"/>
      <c r="M319" s="319"/>
    </row>
    <row r="320" spans="1:13" s="43" customFormat="1" ht="15" customHeight="1" x14ac:dyDescent="0.25">
      <c r="A320" s="42"/>
      <c r="B320" s="293"/>
      <c r="C320" s="289"/>
      <c r="D320" s="319"/>
      <c r="E320" s="319"/>
      <c r="F320" s="319"/>
      <c r="G320" s="319"/>
      <c r="H320" s="319"/>
      <c r="I320" s="319"/>
      <c r="J320" s="319"/>
      <c r="K320" s="319"/>
      <c r="L320" s="319"/>
      <c r="M320" s="319"/>
    </row>
    <row r="321" spans="1:13" s="43" customFormat="1" ht="15" customHeight="1" x14ac:dyDescent="0.25">
      <c r="A321" s="42"/>
      <c r="B321" s="293"/>
      <c r="C321" s="289"/>
      <c r="D321" s="319"/>
      <c r="E321" s="319"/>
      <c r="F321" s="319"/>
      <c r="G321" s="319"/>
      <c r="H321" s="319"/>
      <c r="I321" s="319"/>
      <c r="J321" s="319"/>
      <c r="K321" s="319"/>
      <c r="L321" s="319"/>
      <c r="M321" s="319"/>
    </row>
    <row r="322" spans="1:13" s="43" customFormat="1" ht="15" customHeight="1" x14ac:dyDescent="0.25">
      <c r="A322" s="42"/>
      <c r="B322" s="293"/>
      <c r="C322" s="289"/>
      <c r="D322" s="319"/>
      <c r="E322" s="319"/>
      <c r="F322" s="319"/>
      <c r="G322" s="319"/>
      <c r="H322" s="319"/>
      <c r="I322" s="319"/>
      <c r="J322" s="319"/>
      <c r="K322" s="319"/>
      <c r="L322" s="319"/>
      <c r="M322" s="319"/>
    </row>
    <row r="323" spans="1:13" s="43" customFormat="1" ht="15" customHeight="1" x14ac:dyDescent="0.25">
      <c r="A323" s="42"/>
      <c r="B323" s="293"/>
      <c r="C323" s="289"/>
      <c r="D323" s="319"/>
      <c r="E323" s="319"/>
      <c r="F323" s="319"/>
      <c r="G323" s="319"/>
      <c r="H323" s="319"/>
      <c r="I323" s="319"/>
      <c r="J323" s="319"/>
      <c r="K323" s="319"/>
      <c r="L323" s="319"/>
      <c r="M323" s="319"/>
    </row>
    <row r="324" spans="1:13" s="43" customFormat="1" ht="15" customHeight="1" x14ac:dyDescent="0.25">
      <c r="A324" s="42"/>
      <c r="B324" s="293"/>
      <c r="C324" s="289"/>
      <c r="D324" s="319"/>
      <c r="E324" s="319"/>
      <c r="F324" s="319"/>
      <c r="G324" s="319"/>
      <c r="H324" s="319"/>
      <c r="I324" s="319"/>
      <c r="J324" s="319"/>
      <c r="K324" s="319"/>
      <c r="L324" s="319"/>
      <c r="M324" s="319"/>
    </row>
    <row r="325" spans="1:13" s="43" customFormat="1" ht="15" customHeight="1" x14ac:dyDescent="0.25">
      <c r="A325" s="42"/>
      <c r="B325" s="293"/>
      <c r="C325" s="289"/>
      <c r="D325" s="319"/>
      <c r="E325" s="319"/>
      <c r="F325" s="319"/>
      <c r="G325" s="319"/>
      <c r="H325" s="319"/>
      <c r="I325" s="319"/>
      <c r="J325" s="319"/>
      <c r="K325" s="319"/>
      <c r="L325" s="319"/>
      <c r="M325" s="319"/>
    </row>
    <row r="326" spans="1:13" s="43" customFormat="1" ht="15" customHeight="1" x14ac:dyDescent="0.25">
      <c r="A326" s="42"/>
      <c r="B326" s="293"/>
      <c r="C326" s="289"/>
      <c r="D326" s="319"/>
      <c r="E326" s="319"/>
      <c r="F326" s="319"/>
      <c r="G326" s="319"/>
      <c r="H326" s="319"/>
      <c r="I326" s="319"/>
      <c r="J326" s="319"/>
      <c r="K326" s="319"/>
      <c r="L326" s="319"/>
      <c r="M326" s="319"/>
    </row>
    <row r="327" spans="1:13" s="43" customFormat="1" ht="15" customHeight="1" x14ac:dyDescent="0.25">
      <c r="A327" s="42"/>
      <c r="B327" s="293"/>
      <c r="C327" s="289"/>
      <c r="D327" s="319"/>
      <c r="E327" s="319"/>
      <c r="F327" s="319"/>
      <c r="G327" s="319"/>
      <c r="H327" s="319"/>
      <c r="I327" s="319"/>
      <c r="J327" s="319"/>
      <c r="K327" s="319"/>
      <c r="L327" s="319"/>
      <c r="M327" s="319"/>
    </row>
    <row r="328" spans="1:13" s="43" customFormat="1" ht="15" customHeight="1" x14ac:dyDescent="0.25">
      <c r="A328" s="42"/>
      <c r="B328" s="293"/>
      <c r="C328" s="289"/>
      <c r="D328" s="319"/>
      <c r="E328" s="319"/>
      <c r="F328" s="319"/>
      <c r="G328" s="319"/>
      <c r="H328" s="319"/>
      <c r="I328" s="319"/>
      <c r="J328" s="319"/>
      <c r="K328" s="319"/>
      <c r="L328" s="319"/>
      <c r="M328" s="319"/>
    </row>
    <row r="329" spans="1:13" s="43" customFormat="1" ht="15" customHeight="1" x14ac:dyDescent="0.25">
      <c r="A329" s="42"/>
      <c r="B329" s="293"/>
      <c r="C329" s="289"/>
      <c r="D329" s="319"/>
      <c r="E329" s="319"/>
      <c r="F329" s="319"/>
      <c r="G329" s="319"/>
      <c r="H329" s="319"/>
      <c r="I329" s="319"/>
      <c r="J329" s="319"/>
      <c r="K329" s="319"/>
      <c r="L329" s="319"/>
      <c r="M329" s="319"/>
    </row>
    <row r="330" spans="1:13" s="43" customFormat="1" ht="15" customHeight="1" x14ac:dyDescent="0.25">
      <c r="A330" s="42"/>
      <c r="B330" s="293"/>
      <c r="C330" s="289"/>
      <c r="D330" s="319"/>
      <c r="E330" s="319"/>
      <c r="F330" s="319"/>
      <c r="G330" s="319"/>
      <c r="H330" s="319"/>
      <c r="I330" s="319"/>
      <c r="J330" s="319"/>
      <c r="K330" s="319"/>
      <c r="L330" s="319"/>
      <c r="M330" s="319"/>
    </row>
    <row r="331" spans="1:13" s="43" customFormat="1" ht="15" customHeight="1" x14ac:dyDescent="0.25">
      <c r="A331" s="42"/>
      <c r="B331" s="293"/>
      <c r="C331" s="289"/>
      <c r="D331" s="319"/>
      <c r="E331" s="319"/>
      <c r="F331" s="319"/>
      <c r="G331" s="319"/>
      <c r="H331" s="319"/>
      <c r="I331" s="319"/>
      <c r="J331" s="319"/>
      <c r="K331" s="319"/>
      <c r="L331" s="319"/>
      <c r="M331" s="319"/>
    </row>
    <row r="332" spans="1:13" s="43" customFormat="1" ht="15" customHeight="1" x14ac:dyDescent="0.25">
      <c r="A332" s="42"/>
      <c r="B332" s="293"/>
      <c r="C332" s="289"/>
      <c r="D332" s="319"/>
      <c r="E332" s="319"/>
      <c r="F332" s="319"/>
      <c r="G332" s="319"/>
      <c r="H332" s="319"/>
      <c r="I332" s="319"/>
      <c r="J332" s="319"/>
      <c r="K332" s="319"/>
      <c r="L332" s="319"/>
      <c r="M332" s="319"/>
    </row>
    <row r="333" spans="1:13" s="43" customFormat="1" ht="15" customHeight="1" x14ac:dyDescent="0.25">
      <c r="A333" s="42"/>
      <c r="B333" s="293"/>
      <c r="C333" s="289"/>
      <c r="D333" s="319"/>
      <c r="E333" s="319"/>
      <c r="F333" s="319"/>
      <c r="G333" s="319"/>
      <c r="H333" s="319"/>
      <c r="I333" s="319"/>
      <c r="J333" s="319"/>
      <c r="K333" s="319"/>
      <c r="L333" s="319"/>
      <c r="M333" s="319"/>
    </row>
    <row r="334" spans="1:13" s="43" customFormat="1" ht="15" customHeight="1" x14ac:dyDescent="0.25">
      <c r="A334" s="42"/>
      <c r="B334" s="293"/>
      <c r="C334" s="289"/>
      <c r="D334" s="319"/>
      <c r="E334" s="319"/>
      <c r="F334" s="319"/>
      <c r="G334" s="319"/>
      <c r="H334" s="319"/>
      <c r="I334" s="319"/>
      <c r="J334" s="319"/>
      <c r="K334" s="319"/>
      <c r="L334" s="319"/>
      <c r="M334" s="319"/>
    </row>
    <row r="335" spans="1:13" s="43" customFormat="1" ht="15" customHeight="1" x14ac:dyDescent="0.25">
      <c r="A335" s="42"/>
      <c r="B335" s="293"/>
      <c r="C335" s="289"/>
      <c r="D335" s="319"/>
      <c r="E335" s="319"/>
      <c r="F335" s="319"/>
      <c r="G335" s="319"/>
      <c r="H335" s="319"/>
      <c r="I335" s="319"/>
      <c r="J335" s="319"/>
      <c r="K335" s="319"/>
      <c r="L335" s="319"/>
      <c r="M335" s="319"/>
    </row>
    <row r="336" spans="1:13" s="43" customFormat="1" ht="15" customHeight="1" x14ac:dyDescent="0.25">
      <c r="A336" s="42"/>
      <c r="B336" s="293"/>
      <c r="C336" s="289"/>
      <c r="D336" s="319"/>
      <c r="E336" s="319"/>
      <c r="F336" s="319"/>
      <c r="G336" s="319"/>
      <c r="H336" s="319"/>
      <c r="I336" s="319"/>
      <c r="J336" s="319"/>
      <c r="K336" s="319"/>
      <c r="L336" s="319"/>
      <c r="M336" s="319"/>
    </row>
    <row r="337" spans="1:13" s="43" customFormat="1" ht="15" customHeight="1" x14ac:dyDescent="0.25">
      <c r="A337" s="42"/>
      <c r="B337" s="293"/>
      <c r="C337" s="289"/>
      <c r="D337" s="319"/>
      <c r="E337" s="319"/>
      <c r="F337" s="319"/>
      <c r="G337" s="319"/>
      <c r="H337" s="319"/>
      <c r="I337" s="319"/>
      <c r="J337" s="319"/>
      <c r="K337" s="319"/>
      <c r="L337" s="319"/>
      <c r="M337" s="319"/>
    </row>
    <row r="338" spans="1:13" s="43" customFormat="1" ht="15" customHeight="1" x14ac:dyDescent="0.25">
      <c r="A338" s="42"/>
      <c r="B338" s="293"/>
      <c r="C338" s="289"/>
      <c r="D338" s="319"/>
      <c r="E338" s="319"/>
      <c r="F338" s="319"/>
      <c r="G338" s="319"/>
      <c r="H338" s="319"/>
      <c r="I338" s="319"/>
      <c r="J338" s="319"/>
      <c r="K338" s="319"/>
      <c r="L338" s="319"/>
      <c r="M338" s="319"/>
    </row>
    <row r="339" spans="1:13" s="43" customFormat="1" ht="15" customHeight="1" x14ac:dyDescent="0.25">
      <c r="A339" s="42"/>
      <c r="B339" s="293"/>
      <c r="C339" s="289"/>
      <c r="D339" s="319"/>
      <c r="E339" s="319"/>
      <c r="F339" s="319"/>
      <c r="G339" s="319"/>
      <c r="H339" s="319"/>
      <c r="I339" s="319"/>
      <c r="J339" s="319"/>
      <c r="K339" s="319"/>
      <c r="L339" s="319"/>
      <c r="M339" s="319"/>
    </row>
    <row r="340" spans="1:13" s="43" customFormat="1" ht="15" customHeight="1" x14ac:dyDescent="0.25">
      <c r="A340" s="42"/>
      <c r="B340" s="293"/>
      <c r="C340" s="289"/>
      <c r="D340" s="319"/>
      <c r="E340" s="319"/>
      <c r="F340" s="319"/>
      <c r="G340" s="319"/>
      <c r="H340" s="319"/>
      <c r="I340" s="319"/>
      <c r="J340" s="319"/>
      <c r="K340" s="319"/>
      <c r="L340" s="319"/>
      <c r="M340" s="319"/>
    </row>
    <row r="341" spans="1:13" s="43" customFormat="1" ht="15" customHeight="1" x14ac:dyDescent="0.25">
      <c r="A341" s="42"/>
      <c r="B341" s="293"/>
      <c r="C341" s="289"/>
      <c r="D341" s="319"/>
      <c r="E341" s="319"/>
      <c r="F341" s="319"/>
      <c r="G341" s="319"/>
      <c r="H341" s="319"/>
      <c r="I341" s="319"/>
      <c r="J341" s="319"/>
      <c r="K341" s="319"/>
      <c r="L341" s="319"/>
      <c r="M341" s="319"/>
    </row>
    <row r="342" spans="1:13" s="43" customFormat="1" ht="15" customHeight="1" x14ac:dyDescent="0.25">
      <c r="A342" s="42"/>
      <c r="B342" s="293"/>
      <c r="C342" s="289"/>
      <c r="D342" s="319"/>
      <c r="E342" s="319"/>
      <c r="F342" s="319"/>
      <c r="G342" s="319"/>
      <c r="H342" s="319"/>
      <c r="I342" s="319"/>
      <c r="J342" s="319"/>
      <c r="K342" s="319"/>
      <c r="L342" s="319"/>
      <c r="M342" s="319"/>
    </row>
    <row r="343" spans="1:13" s="43" customFormat="1" ht="15" customHeight="1" x14ac:dyDescent="0.25">
      <c r="A343" s="42"/>
      <c r="B343" s="293"/>
      <c r="C343" s="289"/>
      <c r="D343" s="319"/>
      <c r="E343" s="319"/>
      <c r="F343" s="319"/>
      <c r="G343" s="319"/>
      <c r="H343" s="319"/>
      <c r="I343" s="319"/>
      <c r="J343" s="319"/>
      <c r="K343" s="319"/>
      <c r="L343" s="319"/>
      <c r="M343" s="319"/>
    </row>
    <row r="344" spans="1:13" s="43" customFormat="1" ht="15" customHeight="1" x14ac:dyDescent="0.25">
      <c r="A344" s="42"/>
      <c r="B344" s="293"/>
      <c r="C344" s="289"/>
      <c r="D344" s="319"/>
      <c r="E344" s="319"/>
      <c r="F344" s="319"/>
      <c r="G344" s="319"/>
      <c r="H344" s="319"/>
      <c r="I344" s="319"/>
      <c r="J344" s="319"/>
      <c r="K344" s="319"/>
      <c r="L344" s="319"/>
      <c r="M344" s="319"/>
    </row>
    <row r="345" spans="1:13" s="43" customFormat="1" ht="15" customHeight="1" x14ac:dyDescent="0.25">
      <c r="A345" s="42"/>
      <c r="B345" s="293"/>
      <c r="C345" s="289"/>
      <c r="D345" s="319"/>
      <c r="E345" s="319"/>
      <c r="F345" s="319"/>
      <c r="G345" s="319"/>
      <c r="H345" s="319"/>
      <c r="I345" s="319"/>
      <c r="J345" s="319"/>
      <c r="K345" s="319"/>
      <c r="L345" s="319"/>
      <c r="M345" s="319"/>
    </row>
    <row r="346" spans="1:13" s="43" customFormat="1" ht="15" customHeight="1" x14ac:dyDescent="0.25">
      <c r="A346" s="42"/>
      <c r="B346" s="293"/>
      <c r="C346" s="289"/>
      <c r="D346" s="319"/>
      <c r="E346" s="319"/>
      <c r="F346" s="319"/>
      <c r="G346" s="319"/>
      <c r="H346" s="319"/>
      <c r="I346" s="319"/>
      <c r="J346" s="319"/>
      <c r="K346" s="319"/>
      <c r="L346" s="319"/>
      <c r="M346" s="319"/>
    </row>
    <row r="347" spans="1:13" s="43" customFormat="1" ht="15" customHeight="1" x14ac:dyDescent="0.25">
      <c r="A347" s="42"/>
      <c r="B347" s="293"/>
      <c r="C347" s="289"/>
      <c r="D347" s="319"/>
      <c r="E347" s="319"/>
      <c r="F347" s="319"/>
      <c r="G347" s="319"/>
      <c r="H347" s="319"/>
      <c r="I347" s="319"/>
      <c r="J347" s="319"/>
      <c r="K347" s="319"/>
      <c r="L347" s="319"/>
      <c r="M347" s="319"/>
    </row>
    <row r="348" spans="1:13" s="43" customFormat="1" ht="15" customHeight="1" x14ac:dyDescent="0.25">
      <c r="A348" s="42"/>
      <c r="B348" s="293"/>
      <c r="C348" s="289"/>
      <c r="D348" s="319"/>
      <c r="E348" s="319"/>
      <c r="F348" s="319"/>
      <c r="G348" s="319"/>
      <c r="H348" s="319"/>
      <c r="I348" s="319"/>
      <c r="J348" s="319"/>
      <c r="K348" s="319"/>
      <c r="L348" s="319"/>
      <c r="M348" s="319"/>
    </row>
    <row r="349" spans="1:13" s="43" customFormat="1" ht="15" customHeight="1" x14ac:dyDescent="0.25">
      <c r="A349" s="42"/>
      <c r="B349" s="293"/>
      <c r="C349" s="289"/>
      <c r="D349" s="319"/>
      <c r="E349" s="319"/>
      <c r="F349" s="319"/>
      <c r="G349" s="319"/>
      <c r="H349" s="319"/>
      <c r="I349" s="319"/>
      <c r="J349" s="319"/>
      <c r="K349" s="319"/>
      <c r="L349" s="319"/>
      <c r="M349" s="319"/>
    </row>
    <row r="350" spans="1:13" s="43" customFormat="1" ht="15" customHeight="1" x14ac:dyDescent="0.25">
      <c r="A350" s="42"/>
      <c r="B350" s="293"/>
      <c r="C350" s="289"/>
      <c r="D350" s="319"/>
      <c r="E350" s="319"/>
      <c r="F350" s="319"/>
      <c r="G350" s="319"/>
      <c r="H350" s="319"/>
      <c r="I350" s="319"/>
      <c r="J350" s="319"/>
      <c r="K350" s="319"/>
      <c r="L350" s="319"/>
      <c r="M350" s="319"/>
    </row>
    <row r="351" spans="1:13" s="43" customFormat="1" ht="15" customHeight="1" x14ac:dyDescent="0.25">
      <c r="A351" s="42"/>
      <c r="B351" s="293"/>
      <c r="C351" s="289"/>
      <c r="D351" s="319"/>
      <c r="E351" s="319"/>
      <c r="F351" s="319"/>
      <c r="G351" s="319"/>
      <c r="H351" s="319"/>
      <c r="I351" s="319"/>
      <c r="J351" s="319"/>
      <c r="K351" s="319"/>
      <c r="L351" s="319"/>
      <c r="M351" s="319"/>
    </row>
    <row r="352" spans="1:13" s="43" customFormat="1" ht="15" customHeight="1" x14ac:dyDescent="0.25">
      <c r="A352" s="42"/>
      <c r="B352" s="293"/>
      <c r="C352" s="289"/>
      <c r="D352" s="319"/>
      <c r="E352" s="319"/>
      <c r="F352" s="319"/>
      <c r="G352" s="319"/>
      <c r="H352" s="319"/>
      <c r="I352" s="319"/>
      <c r="J352" s="319"/>
      <c r="K352" s="319"/>
      <c r="L352" s="319"/>
      <c r="M352" s="319"/>
    </row>
    <row r="353" spans="1:13" s="43" customFormat="1" ht="15" customHeight="1" x14ac:dyDescent="0.25">
      <c r="A353" s="42"/>
      <c r="B353" s="293"/>
      <c r="C353" s="289"/>
      <c r="D353" s="319"/>
      <c r="E353" s="319"/>
      <c r="F353" s="319"/>
      <c r="G353" s="319"/>
      <c r="H353" s="319"/>
      <c r="I353" s="319"/>
      <c r="J353" s="319"/>
      <c r="K353" s="319"/>
      <c r="L353" s="319"/>
      <c r="M353" s="319"/>
    </row>
    <row r="354" spans="1:13" s="43" customFormat="1" ht="15" customHeight="1" x14ac:dyDescent="0.25">
      <c r="A354" s="42"/>
      <c r="B354" s="293"/>
      <c r="C354" s="289"/>
      <c r="D354" s="319"/>
      <c r="E354" s="319"/>
      <c r="F354" s="319"/>
      <c r="G354" s="319"/>
      <c r="H354" s="319"/>
      <c r="I354" s="319"/>
      <c r="J354" s="319"/>
      <c r="K354" s="319"/>
      <c r="L354" s="319"/>
      <c r="M354" s="319"/>
    </row>
    <row r="355" spans="1:13" s="43" customFormat="1" ht="15" customHeight="1" x14ac:dyDescent="0.25">
      <c r="A355" s="42"/>
      <c r="B355" s="293"/>
      <c r="C355" s="289"/>
      <c r="D355" s="319"/>
      <c r="E355" s="319"/>
      <c r="F355" s="319"/>
      <c r="G355" s="319"/>
      <c r="H355" s="319"/>
      <c r="I355" s="319"/>
      <c r="J355" s="319"/>
      <c r="K355" s="319"/>
      <c r="L355" s="319"/>
      <c r="M355" s="319"/>
    </row>
    <row r="356" spans="1:13" s="43" customFormat="1" ht="15" customHeight="1" x14ac:dyDescent="0.25">
      <c r="A356" s="42"/>
      <c r="B356" s="293"/>
      <c r="C356" s="289"/>
      <c r="D356" s="319"/>
      <c r="E356" s="319"/>
      <c r="F356" s="319"/>
      <c r="G356" s="319"/>
      <c r="H356" s="319"/>
      <c r="I356" s="319"/>
      <c r="J356" s="319"/>
      <c r="K356" s="319"/>
      <c r="L356" s="319"/>
      <c r="M356" s="319"/>
    </row>
    <row r="357" spans="1:13" s="43" customFormat="1" ht="15" customHeight="1" x14ac:dyDescent="0.25">
      <c r="A357" s="42"/>
      <c r="B357" s="293"/>
      <c r="C357" s="289"/>
      <c r="D357" s="319"/>
      <c r="E357" s="319"/>
      <c r="F357" s="319"/>
      <c r="G357" s="319"/>
      <c r="H357" s="319"/>
      <c r="I357" s="319"/>
      <c r="J357" s="319"/>
      <c r="K357" s="319"/>
      <c r="L357" s="319"/>
      <c r="M357" s="319"/>
    </row>
    <row r="358" spans="1:13" s="43" customFormat="1" ht="15" customHeight="1" x14ac:dyDescent="0.25">
      <c r="A358" s="42"/>
      <c r="B358" s="293"/>
      <c r="C358" s="289"/>
      <c r="D358" s="319"/>
      <c r="E358" s="319"/>
      <c r="F358" s="319"/>
      <c r="G358" s="319"/>
      <c r="H358" s="319"/>
      <c r="I358" s="319"/>
      <c r="J358" s="319"/>
      <c r="K358" s="319"/>
      <c r="L358" s="319"/>
      <c r="M358" s="319"/>
    </row>
    <row r="359" spans="1:13" s="43" customFormat="1" ht="15" customHeight="1" x14ac:dyDescent="0.25">
      <c r="A359" s="42"/>
      <c r="B359" s="293"/>
      <c r="C359" s="289"/>
      <c r="D359" s="319"/>
      <c r="E359" s="319"/>
      <c r="F359" s="319"/>
      <c r="G359" s="319"/>
      <c r="H359" s="319"/>
      <c r="I359" s="319"/>
      <c r="J359" s="319"/>
      <c r="K359" s="319"/>
      <c r="L359" s="319"/>
      <c r="M359" s="319"/>
    </row>
    <row r="360" spans="1:13" s="43" customFormat="1" ht="15" customHeight="1" x14ac:dyDescent="0.25">
      <c r="A360" s="42"/>
      <c r="B360" s="293"/>
      <c r="C360" s="289"/>
      <c r="D360" s="319"/>
      <c r="E360" s="319"/>
      <c r="F360" s="319"/>
      <c r="G360" s="319"/>
      <c r="H360" s="319"/>
      <c r="I360" s="319"/>
      <c r="J360" s="319"/>
      <c r="K360" s="319"/>
      <c r="L360" s="319"/>
      <c r="M360" s="319"/>
    </row>
    <row r="361" spans="1:13" s="43" customFormat="1" ht="15" customHeight="1" x14ac:dyDescent="0.25">
      <c r="A361" s="42"/>
      <c r="B361" s="293"/>
      <c r="C361" s="289"/>
      <c r="D361" s="319"/>
      <c r="E361" s="319"/>
      <c r="F361" s="319"/>
      <c r="G361" s="319"/>
      <c r="H361" s="319"/>
      <c r="I361" s="319"/>
      <c r="J361" s="319"/>
      <c r="K361" s="319"/>
      <c r="L361" s="319"/>
      <c r="M361" s="319"/>
    </row>
    <row r="362" spans="1:13" s="43" customFormat="1" ht="15" customHeight="1" x14ac:dyDescent="0.25">
      <c r="A362" s="42"/>
      <c r="B362" s="293"/>
      <c r="C362" s="289"/>
      <c r="D362" s="319"/>
      <c r="E362" s="319"/>
      <c r="F362" s="319"/>
      <c r="G362" s="319"/>
      <c r="H362" s="319"/>
      <c r="I362" s="319"/>
      <c r="J362" s="319"/>
      <c r="K362" s="319"/>
      <c r="L362" s="319"/>
      <c r="M362" s="319"/>
    </row>
    <row r="363" spans="1:13" s="43" customFormat="1" ht="15" customHeight="1" x14ac:dyDescent="0.25">
      <c r="A363" s="42"/>
      <c r="B363" s="293"/>
      <c r="C363" s="289"/>
      <c r="D363" s="319"/>
      <c r="E363" s="319"/>
      <c r="F363" s="319"/>
      <c r="G363" s="319"/>
      <c r="H363" s="319"/>
      <c r="I363" s="319"/>
      <c r="J363" s="319"/>
      <c r="K363" s="319"/>
      <c r="L363" s="319"/>
      <c r="M363" s="319"/>
    </row>
    <row r="364" spans="1:13" s="43" customFormat="1" ht="15" customHeight="1" x14ac:dyDescent="0.25">
      <c r="A364" s="42"/>
      <c r="B364" s="293"/>
      <c r="C364" s="289"/>
      <c r="D364" s="319"/>
      <c r="E364" s="319"/>
      <c r="F364" s="319"/>
      <c r="G364" s="319"/>
      <c r="H364" s="319"/>
      <c r="I364" s="319"/>
      <c r="J364" s="319"/>
      <c r="K364" s="319"/>
      <c r="L364" s="319"/>
      <c r="M364" s="319"/>
    </row>
    <row r="365" spans="1:13" s="43" customFormat="1" ht="15" customHeight="1" x14ac:dyDescent="0.25">
      <c r="A365" s="42"/>
      <c r="B365" s="293"/>
      <c r="C365" s="289"/>
      <c r="D365" s="319"/>
      <c r="E365" s="319"/>
      <c r="F365" s="319"/>
      <c r="G365" s="319"/>
      <c r="H365" s="319"/>
      <c r="I365" s="319"/>
      <c r="J365" s="319"/>
      <c r="K365" s="319"/>
      <c r="L365" s="319"/>
      <c r="M365" s="319"/>
    </row>
    <row r="366" spans="1:13" s="43" customFormat="1" ht="15" customHeight="1" x14ac:dyDescent="0.25">
      <c r="A366" s="42"/>
      <c r="B366" s="293"/>
      <c r="C366" s="289"/>
      <c r="D366" s="319"/>
      <c r="E366" s="319"/>
      <c r="F366" s="319"/>
      <c r="G366" s="319"/>
      <c r="H366" s="319"/>
      <c r="I366" s="319"/>
      <c r="J366" s="319"/>
      <c r="K366" s="319"/>
      <c r="L366" s="319"/>
      <c r="M366" s="319"/>
    </row>
    <row r="367" spans="1:13" s="43" customFormat="1" ht="15" customHeight="1" x14ac:dyDescent="0.25">
      <c r="A367" s="42"/>
      <c r="B367" s="293"/>
      <c r="C367" s="289"/>
      <c r="D367" s="319"/>
      <c r="E367" s="319"/>
      <c r="F367" s="319"/>
      <c r="G367" s="319"/>
      <c r="H367" s="319"/>
      <c r="I367" s="319"/>
      <c r="J367" s="319"/>
      <c r="K367" s="319"/>
      <c r="L367" s="319"/>
      <c r="M367" s="319"/>
    </row>
    <row r="368" spans="1:13" s="43" customFormat="1" ht="15" customHeight="1" x14ac:dyDescent="0.25">
      <c r="A368" s="42"/>
      <c r="B368" s="293"/>
      <c r="C368" s="289"/>
      <c r="D368" s="319"/>
      <c r="E368" s="319"/>
      <c r="F368" s="319"/>
      <c r="G368" s="319"/>
      <c r="H368" s="319"/>
      <c r="I368" s="319"/>
      <c r="J368" s="319"/>
      <c r="K368" s="319"/>
      <c r="L368" s="319"/>
      <c r="M368" s="319"/>
    </row>
    <row r="369" spans="1:13" s="43" customFormat="1" ht="15" customHeight="1" x14ac:dyDescent="0.25">
      <c r="A369" s="42"/>
      <c r="B369" s="293"/>
      <c r="C369" s="289"/>
      <c r="D369" s="319"/>
      <c r="E369" s="319"/>
      <c r="F369" s="319"/>
      <c r="G369" s="319"/>
      <c r="H369" s="319"/>
      <c r="I369" s="319"/>
      <c r="J369" s="319"/>
      <c r="K369" s="319"/>
      <c r="L369" s="319"/>
      <c r="M369" s="319"/>
    </row>
    <row r="370" spans="1:13" s="43" customFormat="1" ht="15" customHeight="1" x14ac:dyDescent="0.25">
      <c r="A370" s="42"/>
      <c r="B370" s="293"/>
      <c r="C370" s="289"/>
      <c r="D370" s="319"/>
      <c r="E370" s="319"/>
      <c r="F370" s="319"/>
      <c r="G370" s="319"/>
      <c r="H370" s="319"/>
      <c r="I370" s="319"/>
      <c r="J370" s="319"/>
      <c r="K370" s="319"/>
      <c r="L370" s="319"/>
      <c r="M370" s="319"/>
    </row>
    <row r="371" spans="1:13" s="43" customFormat="1" ht="15" customHeight="1" x14ac:dyDescent="0.25">
      <c r="A371" s="42"/>
      <c r="B371" s="293"/>
      <c r="C371" s="289"/>
      <c r="D371" s="319"/>
      <c r="E371" s="319"/>
      <c r="F371" s="319"/>
      <c r="G371" s="319"/>
      <c r="H371" s="319"/>
      <c r="I371" s="319"/>
      <c r="J371" s="319"/>
      <c r="K371" s="319"/>
      <c r="L371" s="319"/>
      <c r="M371" s="319"/>
    </row>
    <row r="372" spans="1:13" s="43" customFormat="1" ht="15" customHeight="1" x14ac:dyDescent="0.25">
      <c r="A372" s="42"/>
      <c r="B372" s="293"/>
      <c r="C372" s="289"/>
      <c r="D372" s="319"/>
      <c r="E372" s="319"/>
      <c r="F372" s="319"/>
      <c r="G372" s="319"/>
      <c r="H372" s="319"/>
      <c r="I372" s="319"/>
      <c r="J372" s="319"/>
      <c r="K372" s="319"/>
      <c r="L372" s="319"/>
      <c r="M372" s="319"/>
    </row>
    <row r="373" spans="1:13" s="43" customFormat="1" ht="15" customHeight="1" x14ac:dyDescent="0.25">
      <c r="A373" s="42"/>
      <c r="B373" s="293"/>
      <c r="C373" s="289"/>
      <c r="D373" s="319"/>
      <c r="E373" s="319"/>
      <c r="F373" s="319"/>
      <c r="G373" s="319"/>
      <c r="H373" s="319"/>
      <c r="I373" s="319"/>
      <c r="J373" s="319"/>
      <c r="K373" s="319"/>
      <c r="L373" s="319"/>
      <c r="M373" s="319"/>
    </row>
    <row r="374" spans="1:13" s="43" customFormat="1" ht="15" customHeight="1" x14ac:dyDescent="0.25">
      <c r="A374" s="42"/>
      <c r="B374" s="293"/>
      <c r="C374" s="289"/>
      <c r="D374" s="319"/>
      <c r="E374" s="319"/>
      <c r="F374" s="319"/>
      <c r="G374" s="319"/>
      <c r="H374" s="319"/>
      <c r="I374" s="319"/>
      <c r="J374" s="319"/>
      <c r="K374" s="319"/>
      <c r="L374" s="319"/>
      <c r="M374" s="319"/>
    </row>
    <row r="375" spans="1:13" s="43" customFormat="1" ht="15" customHeight="1" x14ac:dyDescent="0.25">
      <c r="A375" s="42"/>
      <c r="B375" s="293"/>
      <c r="C375" s="289"/>
      <c r="D375" s="319"/>
      <c r="E375" s="319"/>
      <c r="F375" s="319"/>
      <c r="G375" s="319"/>
      <c r="H375" s="319"/>
      <c r="I375" s="319"/>
      <c r="J375" s="319"/>
      <c r="K375" s="319"/>
      <c r="L375" s="319"/>
      <c r="M375" s="319"/>
    </row>
    <row r="376" spans="1:13" s="43" customFormat="1" ht="15" customHeight="1" x14ac:dyDescent="0.25">
      <c r="A376" s="42"/>
      <c r="B376" s="293"/>
      <c r="C376" s="289"/>
      <c r="D376" s="319"/>
      <c r="E376" s="319"/>
      <c r="F376" s="319"/>
      <c r="G376" s="319"/>
      <c r="H376" s="319"/>
      <c r="I376" s="319"/>
      <c r="J376" s="319"/>
      <c r="K376" s="319"/>
      <c r="L376" s="319"/>
      <c r="M376" s="319"/>
    </row>
    <row r="377" spans="1:13" s="43" customFormat="1" ht="15" customHeight="1" x14ac:dyDescent="0.25">
      <c r="A377" s="42"/>
      <c r="B377" s="293"/>
      <c r="C377" s="289"/>
      <c r="D377" s="319"/>
      <c r="E377" s="319"/>
      <c r="F377" s="319"/>
      <c r="G377" s="319"/>
      <c r="H377" s="319"/>
      <c r="I377" s="319"/>
      <c r="J377" s="319"/>
      <c r="K377" s="319"/>
      <c r="L377" s="319"/>
      <c r="M377" s="319"/>
    </row>
    <row r="378" spans="1:13" s="43" customFormat="1" ht="15" customHeight="1" x14ac:dyDescent="0.25">
      <c r="A378" s="42"/>
      <c r="B378" s="293"/>
      <c r="C378" s="289"/>
      <c r="D378" s="319"/>
      <c r="E378" s="319"/>
      <c r="F378" s="319"/>
      <c r="G378" s="319"/>
      <c r="H378" s="319"/>
      <c r="I378" s="319"/>
      <c r="J378" s="319"/>
      <c r="K378" s="319"/>
      <c r="L378" s="319"/>
      <c r="M378" s="319"/>
    </row>
    <row r="379" spans="1:13" s="43" customFormat="1" ht="15" customHeight="1" x14ac:dyDescent="0.25">
      <c r="A379" s="42"/>
      <c r="B379" s="293"/>
      <c r="C379" s="289"/>
      <c r="D379" s="319"/>
      <c r="E379" s="319"/>
      <c r="F379" s="319"/>
      <c r="G379" s="319"/>
      <c r="H379" s="319"/>
      <c r="I379" s="319"/>
      <c r="J379" s="319"/>
      <c r="K379" s="319"/>
      <c r="L379" s="319"/>
      <c r="M379" s="319"/>
    </row>
    <row r="380" spans="1:13" s="43" customFormat="1" ht="15" customHeight="1" x14ac:dyDescent="0.25">
      <c r="A380" s="42"/>
      <c r="B380" s="293"/>
      <c r="C380" s="289"/>
      <c r="D380" s="319"/>
      <c r="E380" s="319"/>
      <c r="F380" s="319"/>
      <c r="G380" s="319"/>
      <c r="H380" s="319"/>
      <c r="I380" s="319"/>
      <c r="J380" s="319"/>
      <c r="K380" s="319"/>
      <c r="L380" s="319"/>
      <c r="M380" s="319"/>
    </row>
    <row r="381" spans="1:13" s="43" customFormat="1" ht="15" customHeight="1" x14ac:dyDescent="0.25">
      <c r="A381" s="42"/>
      <c r="B381" s="293"/>
      <c r="C381" s="289"/>
      <c r="D381" s="319"/>
      <c r="E381" s="319"/>
      <c r="F381" s="319"/>
      <c r="G381" s="319"/>
      <c r="H381" s="319"/>
      <c r="I381" s="319"/>
      <c r="J381" s="319"/>
      <c r="K381" s="319"/>
      <c r="L381" s="319"/>
      <c r="M381" s="319"/>
    </row>
    <row r="382" spans="1:13" s="43" customFormat="1" ht="15" customHeight="1" x14ac:dyDescent="0.25">
      <c r="A382" s="42"/>
      <c r="B382" s="293"/>
      <c r="C382" s="289"/>
      <c r="D382" s="319"/>
      <c r="E382" s="319"/>
      <c r="F382" s="319"/>
      <c r="G382" s="319"/>
      <c r="H382" s="319"/>
      <c r="I382" s="319"/>
      <c r="J382" s="319"/>
      <c r="K382" s="319"/>
      <c r="L382" s="319"/>
      <c r="M382" s="319"/>
    </row>
    <row r="383" spans="1:13" s="43" customFormat="1" ht="15" customHeight="1" x14ac:dyDescent="0.25">
      <c r="A383" s="42"/>
      <c r="B383" s="293"/>
      <c r="C383" s="289"/>
      <c r="D383" s="319"/>
      <c r="E383" s="319"/>
      <c r="F383" s="319"/>
      <c r="G383" s="319"/>
      <c r="H383" s="319"/>
      <c r="I383" s="319"/>
      <c r="J383" s="319"/>
      <c r="K383" s="319"/>
      <c r="L383" s="319"/>
      <c r="M383" s="319"/>
    </row>
    <row r="384" spans="1:13" s="43" customFormat="1" ht="15" customHeight="1" x14ac:dyDescent="0.25">
      <c r="A384" s="42"/>
      <c r="B384" s="293"/>
      <c r="C384" s="289"/>
      <c r="D384" s="319"/>
      <c r="E384" s="319"/>
      <c r="F384" s="319"/>
      <c r="G384" s="319"/>
      <c r="H384" s="319"/>
      <c r="I384" s="319"/>
      <c r="J384" s="319"/>
      <c r="K384" s="319"/>
      <c r="L384" s="319"/>
      <c r="M384" s="319"/>
    </row>
    <row r="385" spans="1:13" s="43" customFormat="1" ht="15" customHeight="1" x14ac:dyDescent="0.25">
      <c r="A385" s="42"/>
      <c r="B385" s="293"/>
      <c r="C385" s="289"/>
      <c r="D385" s="319"/>
      <c r="E385" s="319"/>
      <c r="F385" s="319"/>
      <c r="G385" s="319"/>
      <c r="H385" s="319"/>
      <c r="I385" s="319"/>
      <c r="J385" s="319"/>
      <c r="K385" s="319"/>
      <c r="L385" s="319"/>
      <c r="M385" s="319"/>
    </row>
    <row r="386" spans="1:13" s="43" customFormat="1" ht="15" customHeight="1" x14ac:dyDescent="0.25">
      <c r="A386" s="42"/>
      <c r="B386" s="293"/>
      <c r="C386" s="289"/>
      <c r="D386" s="319"/>
      <c r="E386" s="319"/>
      <c r="F386" s="319"/>
      <c r="G386" s="319"/>
      <c r="H386" s="319"/>
      <c r="I386" s="319"/>
      <c r="J386" s="319"/>
      <c r="K386" s="319"/>
      <c r="L386" s="319"/>
      <c r="M386" s="319"/>
    </row>
    <row r="387" spans="1:13" s="43" customFormat="1" ht="15" customHeight="1" x14ac:dyDescent="0.25">
      <c r="A387" s="42"/>
      <c r="B387" s="293"/>
      <c r="C387" s="289"/>
      <c r="D387" s="319"/>
      <c r="E387" s="319"/>
      <c r="F387" s="319"/>
      <c r="G387" s="319"/>
      <c r="H387" s="319"/>
      <c r="I387" s="319"/>
      <c r="J387" s="319"/>
      <c r="K387" s="319"/>
      <c r="L387" s="319"/>
      <c r="M387" s="319"/>
    </row>
    <row r="388" spans="1:13" s="43" customFormat="1" ht="15" customHeight="1" x14ac:dyDescent="0.25">
      <c r="A388" s="42"/>
      <c r="B388" s="293"/>
      <c r="C388" s="289"/>
      <c r="D388" s="319"/>
      <c r="E388" s="319"/>
      <c r="F388" s="319"/>
      <c r="G388" s="319"/>
      <c r="H388" s="319"/>
      <c r="I388" s="319"/>
      <c r="J388" s="319"/>
      <c r="K388" s="319"/>
      <c r="L388" s="319"/>
      <c r="M388" s="319"/>
    </row>
    <row r="389" spans="1:13" s="43" customFormat="1" ht="15" customHeight="1" x14ac:dyDescent="0.25">
      <c r="A389" s="42"/>
      <c r="B389" s="293"/>
      <c r="C389" s="289"/>
      <c r="D389" s="319"/>
      <c r="E389" s="319"/>
      <c r="F389" s="319"/>
      <c r="G389" s="319"/>
      <c r="H389" s="319"/>
      <c r="I389" s="319"/>
      <c r="J389" s="319"/>
      <c r="K389" s="319"/>
      <c r="L389" s="319"/>
      <c r="M389" s="319"/>
    </row>
    <row r="390" spans="1:13" s="43" customFormat="1" ht="15" customHeight="1" x14ac:dyDescent="0.25">
      <c r="A390" s="42"/>
      <c r="B390" s="293"/>
      <c r="C390" s="289"/>
      <c r="D390" s="319"/>
      <c r="E390" s="319"/>
      <c r="F390" s="319"/>
      <c r="G390" s="319"/>
      <c r="H390" s="319"/>
      <c r="I390" s="319"/>
      <c r="J390" s="319"/>
      <c r="K390" s="319"/>
      <c r="L390" s="319"/>
      <c r="M390" s="319"/>
    </row>
    <row r="391" spans="1:13" s="43" customFormat="1" ht="15" customHeight="1" x14ac:dyDescent="0.25">
      <c r="A391" s="42"/>
      <c r="B391" s="293"/>
      <c r="C391" s="289"/>
      <c r="D391" s="319"/>
      <c r="E391" s="319"/>
      <c r="F391" s="319"/>
      <c r="G391" s="319"/>
      <c r="H391" s="319"/>
      <c r="I391" s="319"/>
      <c r="J391" s="319"/>
      <c r="K391" s="319"/>
      <c r="L391" s="319"/>
      <c r="M391" s="319"/>
    </row>
    <row r="392" spans="1:13" s="43" customFormat="1" ht="15" customHeight="1" x14ac:dyDescent="0.25">
      <c r="A392" s="42"/>
      <c r="B392" s="293"/>
      <c r="C392" s="289"/>
      <c r="D392" s="319"/>
      <c r="E392" s="319"/>
      <c r="F392" s="319"/>
      <c r="G392" s="319"/>
      <c r="H392" s="319"/>
      <c r="I392" s="319"/>
      <c r="J392" s="319"/>
      <c r="K392" s="319"/>
      <c r="L392" s="319"/>
      <c r="M392" s="319"/>
    </row>
    <row r="393" spans="1:13" s="43" customFormat="1" ht="15" customHeight="1" x14ac:dyDescent="0.25">
      <c r="A393" s="42"/>
      <c r="B393" s="293"/>
      <c r="C393" s="289"/>
      <c r="D393" s="319"/>
      <c r="E393" s="319"/>
      <c r="F393" s="319"/>
      <c r="G393" s="319"/>
      <c r="H393" s="319"/>
      <c r="I393" s="319"/>
      <c r="J393" s="319"/>
      <c r="K393" s="319"/>
      <c r="L393" s="319"/>
      <c r="M393" s="319"/>
    </row>
    <row r="394" spans="1:13" s="43" customFormat="1" ht="15" customHeight="1" x14ac:dyDescent="0.25">
      <c r="A394" s="42"/>
      <c r="B394" s="293"/>
      <c r="C394" s="289"/>
      <c r="D394" s="319"/>
      <c r="E394" s="319"/>
      <c r="F394" s="319"/>
      <c r="G394" s="319"/>
      <c r="H394" s="319"/>
      <c r="I394" s="319"/>
      <c r="J394" s="319"/>
      <c r="K394" s="319"/>
      <c r="L394" s="319"/>
      <c r="M394" s="319"/>
    </row>
    <row r="395" spans="1:13" s="43" customFormat="1" ht="15" customHeight="1" x14ac:dyDescent="0.25">
      <c r="A395" s="42"/>
      <c r="B395" s="293"/>
      <c r="C395" s="289"/>
      <c r="D395" s="319"/>
      <c r="E395" s="319"/>
      <c r="F395" s="319"/>
      <c r="G395" s="319"/>
      <c r="H395" s="319"/>
      <c r="I395" s="319"/>
      <c r="J395" s="319"/>
      <c r="K395" s="319"/>
      <c r="L395" s="319"/>
      <c r="M395" s="319"/>
    </row>
    <row r="396" spans="1:13" s="43" customFormat="1" ht="15" customHeight="1" x14ac:dyDescent="0.25">
      <c r="A396" s="42"/>
      <c r="B396" s="293"/>
      <c r="C396" s="289"/>
      <c r="D396" s="319"/>
      <c r="E396" s="319"/>
      <c r="F396" s="319"/>
      <c r="G396" s="319"/>
      <c r="H396" s="319"/>
      <c r="I396" s="319"/>
      <c r="J396" s="319"/>
      <c r="K396" s="319"/>
      <c r="L396" s="319"/>
      <c r="M396" s="319"/>
    </row>
    <row r="397" spans="1:13" s="43" customFormat="1" ht="15" customHeight="1" x14ac:dyDescent="0.25">
      <c r="A397" s="42"/>
      <c r="B397" s="293"/>
      <c r="C397" s="289"/>
      <c r="D397" s="319"/>
      <c r="E397" s="319"/>
      <c r="F397" s="319"/>
      <c r="G397" s="319"/>
      <c r="H397" s="319"/>
      <c r="I397" s="319"/>
      <c r="J397" s="319"/>
      <c r="K397" s="319"/>
      <c r="L397" s="319"/>
      <c r="M397" s="319"/>
    </row>
    <row r="398" spans="1:13" s="43" customFormat="1" ht="15" customHeight="1" x14ac:dyDescent="0.25">
      <c r="A398" s="42"/>
      <c r="B398" s="293"/>
      <c r="C398" s="289"/>
      <c r="D398" s="319"/>
      <c r="E398" s="319"/>
      <c r="F398" s="319"/>
      <c r="G398" s="319"/>
      <c r="H398" s="319"/>
      <c r="I398" s="319"/>
      <c r="J398" s="319"/>
      <c r="K398" s="319"/>
      <c r="L398" s="319"/>
      <c r="M398" s="319"/>
    </row>
    <row r="399" spans="1:13" s="43" customFormat="1" ht="15" customHeight="1" x14ac:dyDescent="0.25">
      <c r="A399" s="42"/>
      <c r="B399" s="293"/>
      <c r="C399" s="289"/>
      <c r="D399" s="319"/>
      <c r="E399" s="319"/>
      <c r="F399" s="319"/>
      <c r="G399" s="319"/>
      <c r="H399" s="319"/>
      <c r="I399" s="319"/>
      <c r="J399" s="319"/>
      <c r="K399" s="319"/>
      <c r="L399" s="319"/>
      <c r="M399" s="319"/>
    </row>
    <row r="400" spans="1:13" s="43" customFormat="1" ht="15" customHeight="1" x14ac:dyDescent="0.25">
      <c r="A400" s="42"/>
      <c r="B400" s="293"/>
      <c r="C400" s="289"/>
      <c r="D400" s="319"/>
      <c r="E400" s="319"/>
      <c r="F400" s="319"/>
      <c r="G400" s="319"/>
      <c r="H400" s="319"/>
      <c r="I400" s="319"/>
      <c r="J400" s="319"/>
      <c r="K400" s="319"/>
      <c r="L400" s="319"/>
      <c r="M400" s="319"/>
    </row>
    <row r="401" spans="1:13" s="43" customFormat="1" ht="15" customHeight="1" x14ac:dyDescent="0.25">
      <c r="A401" s="42"/>
      <c r="B401" s="293"/>
      <c r="C401" s="289"/>
      <c r="D401" s="319"/>
      <c r="E401" s="319"/>
      <c r="F401" s="319"/>
      <c r="G401" s="319"/>
      <c r="H401" s="319"/>
      <c r="I401" s="319"/>
      <c r="J401" s="319"/>
      <c r="K401" s="319"/>
      <c r="L401" s="319"/>
      <c r="M401" s="319"/>
    </row>
    <row r="402" spans="1:13" s="43" customFormat="1" ht="15" customHeight="1" x14ac:dyDescent="0.25">
      <c r="A402" s="42"/>
      <c r="B402" s="293"/>
      <c r="C402" s="289"/>
      <c r="D402" s="319"/>
      <c r="E402" s="319"/>
      <c r="F402" s="319"/>
      <c r="G402" s="319"/>
      <c r="H402" s="319"/>
      <c r="I402" s="319"/>
      <c r="J402" s="319"/>
      <c r="K402" s="319"/>
      <c r="L402" s="319"/>
      <c r="M402" s="319"/>
    </row>
    <row r="403" spans="1:13" s="43" customFormat="1" ht="15" customHeight="1" x14ac:dyDescent="0.25">
      <c r="A403" s="42"/>
      <c r="B403" s="293"/>
      <c r="C403" s="289"/>
      <c r="D403" s="319"/>
      <c r="E403" s="319"/>
      <c r="F403" s="319"/>
      <c r="G403" s="319"/>
      <c r="H403" s="319"/>
      <c r="I403" s="319"/>
      <c r="J403" s="319"/>
      <c r="K403" s="319"/>
      <c r="L403" s="319"/>
      <c r="M403" s="319"/>
    </row>
    <row r="404" spans="1:13" s="43" customFormat="1" ht="15" customHeight="1" x14ac:dyDescent="0.25">
      <c r="A404" s="42"/>
      <c r="B404" s="293"/>
      <c r="C404" s="289"/>
      <c r="D404" s="319"/>
      <c r="E404" s="319"/>
      <c r="F404" s="319"/>
      <c r="G404" s="319"/>
      <c r="H404" s="319"/>
      <c r="I404" s="319"/>
      <c r="J404" s="319"/>
      <c r="K404" s="319"/>
      <c r="L404" s="319"/>
      <c r="M404" s="319"/>
    </row>
    <row r="405" spans="1:13" s="43" customFormat="1" ht="15" customHeight="1" x14ac:dyDescent="0.25">
      <c r="A405" s="42"/>
      <c r="B405" s="293"/>
      <c r="C405" s="289"/>
      <c r="D405" s="319"/>
      <c r="E405" s="319"/>
      <c r="F405" s="319"/>
      <c r="G405" s="319"/>
      <c r="H405" s="319"/>
      <c r="I405" s="319"/>
      <c r="J405" s="319"/>
      <c r="K405" s="319"/>
      <c r="L405" s="319"/>
      <c r="M405" s="319"/>
    </row>
    <row r="406" spans="1:13" s="43" customFormat="1" ht="15" customHeight="1" x14ac:dyDescent="0.25">
      <c r="A406" s="42"/>
      <c r="B406" s="293"/>
      <c r="C406" s="289"/>
      <c r="D406" s="319"/>
      <c r="E406" s="319"/>
      <c r="F406" s="319"/>
      <c r="G406" s="319"/>
      <c r="H406" s="319"/>
      <c r="I406" s="319"/>
      <c r="J406" s="319"/>
      <c r="K406" s="319"/>
      <c r="L406" s="319"/>
      <c r="M406" s="319"/>
    </row>
    <row r="407" spans="1:13" s="43" customFormat="1" ht="15" customHeight="1" x14ac:dyDescent="0.25">
      <c r="A407" s="42"/>
      <c r="B407" s="293"/>
      <c r="C407" s="289"/>
      <c r="D407" s="319"/>
      <c r="E407" s="319"/>
      <c r="F407" s="319"/>
      <c r="G407" s="319"/>
      <c r="H407" s="319"/>
      <c r="I407" s="319"/>
      <c r="J407" s="319"/>
      <c r="K407" s="319"/>
      <c r="L407" s="319"/>
      <c r="M407" s="319"/>
    </row>
    <row r="408" spans="1:13" s="43" customFormat="1" ht="15" customHeight="1" x14ac:dyDescent="0.25">
      <c r="A408" s="42"/>
      <c r="B408" s="293"/>
      <c r="C408" s="289"/>
      <c r="D408" s="319"/>
      <c r="E408" s="319"/>
      <c r="F408" s="319"/>
      <c r="G408" s="319"/>
      <c r="H408" s="319"/>
      <c r="I408" s="319"/>
      <c r="J408" s="319"/>
      <c r="K408" s="319"/>
      <c r="L408" s="319"/>
      <c r="M408" s="319"/>
    </row>
    <row r="409" spans="1:13" s="43" customFormat="1" ht="15" customHeight="1" x14ac:dyDescent="0.25">
      <c r="A409" s="42"/>
      <c r="B409" s="293"/>
      <c r="C409" s="289"/>
      <c r="D409" s="319"/>
      <c r="E409" s="319"/>
      <c r="F409" s="319"/>
      <c r="G409" s="319"/>
      <c r="H409" s="319"/>
      <c r="I409" s="319"/>
      <c r="J409" s="319"/>
      <c r="K409" s="319"/>
      <c r="L409" s="319"/>
      <c r="M409" s="319"/>
    </row>
    <row r="410" spans="1:13" s="43" customFormat="1" ht="15" customHeight="1" x14ac:dyDescent="0.25">
      <c r="A410" s="42"/>
      <c r="B410" s="293"/>
      <c r="C410" s="289"/>
      <c r="D410" s="319"/>
      <c r="E410" s="319"/>
      <c r="F410" s="319"/>
      <c r="G410" s="319"/>
      <c r="H410" s="319"/>
      <c r="I410" s="319"/>
      <c r="J410" s="319"/>
      <c r="K410" s="319"/>
      <c r="L410" s="319"/>
      <c r="M410" s="319"/>
    </row>
    <row r="411" spans="1:13" s="43" customFormat="1" ht="15" customHeight="1" x14ac:dyDescent="0.25">
      <c r="A411" s="42"/>
      <c r="B411" s="293"/>
      <c r="C411" s="289"/>
      <c r="D411" s="319"/>
      <c r="E411" s="319"/>
      <c r="F411" s="319"/>
      <c r="G411" s="319"/>
      <c r="H411" s="319"/>
      <c r="I411" s="319"/>
      <c r="J411" s="319"/>
      <c r="K411" s="319"/>
      <c r="L411" s="319"/>
      <c r="M411" s="319"/>
    </row>
    <row r="412" spans="1:13" s="43" customFormat="1" ht="15" customHeight="1" x14ac:dyDescent="0.25">
      <c r="A412" s="42"/>
      <c r="B412" s="293"/>
      <c r="C412" s="289"/>
      <c r="D412" s="319"/>
      <c r="E412" s="319"/>
      <c r="F412" s="319"/>
      <c r="G412" s="319"/>
      <c r="H412" s="319"/>
      <c r="I412" s="319"/>
      <c r="J412" s="319"/>
      <c r="K412" s="319"/>
      <c r="L412" s="319"/>
      <c r="M412" s="319"/>
    </row>
    <row r="413" spans="1:13" s="43" customFormat="1" ht="15" customHeight="1" x14ac:dyDescent="0.25">
      <c r="A413" s="42"/>
      <c r="B413" s="293"/>
      <c r="C413" s="289"/>
      <c r="D413" s="319"/>
      <c r="E413" s="319"/>
      <c r="F413" s="319"/>
      <c r="G413" s="319"/>
      <c r="H413" s="319"/>
      <c r="I413" s="319"/>
      <c r="J413" s="319"/>
      <c r="K413" s="319"/>
      <c r="L413" s="319"/>
      <c r="M413" s="319"/>
    </row>
    <row r="414" spans="1:13" s="43" customFormat="1" ht="15" customHeight="1" x14ac:dyDescent="0.25">
      <c r="A414" s="42"/>
      <c r="B414" s="293"/>
      <c r="C414" s="289"/>
      <c r="D414" s="319"/>
      <c r="E414" s="319"/>
      <c r="F414" s="319"/>
      <c r="G414" s="319"/>
      <c r="H414" s="319"/>
      <c r="I414" s="319"/>
      <c r="J414" s="319"/>
      <c r="K414" s="319"/>
      <c r="L414" s="319"/>
      <c r="M414" s="319"/>
    </row>
    <row r="415" spans="1:13" s="43" customFormat="1" ht="15" customHeight="1" x14ac:dyDescent="0.25">
      <c r="A415" s="42"/>
      <c r="B415" s="293"/>
      <c r="C415" s="289"/>
      <c r="D415" s="319"/>
      <c r="E415" s="319"/>
      <c r="F415" s="319"/>
      <c r="G415" s="319"/>
      <c r="H415" s="319"/>
      <c r="I415" s="319"/>
      <c r="J415" s="319"/>
      <c r="K415" s="319"/>
      <c r="L415" s="319"/>
      <c r="M415" s="319"/>
    </row>
    <row r="416" spans="1:13" s="43" customFormat="1" ht="15" customHeight="1" x14ac:dyDescent="0.25">
      <c r="A416" s="42"/>
      <c r="B416" s="293"/>
      <c r="C416" s="289"/>
      <c r="D416" s="319"/>
      <c r="E416" s="319"/>
      <c r="F416" s="319"/>
      <c r="G416" s="319"/>
      <c r="H416" s="319"/>
      <c r="I416" s="319"/>
      <c r="J416" s="319"/>
      <c r="K416" s="319"/>
      <c r="L416" s="319"/>
      <c r="M416" s="319"/>
    </row>
    <row r="417" spans="1:13" s="43" customFormat="1" ht="15" customHeight="1" x14ac:dyDescent="0.25">
      <c r="A417" s="42"/>
      <c r="B417" s="293"/>
      <c r="C417" s="289"/>
      <c r="D417" s="319"/>
      <c r="E417" s="319"/>
      <c r="F417" s="319"/>
      <c r="G417" s="319"/>
      <c r="H417" s="319"/>
      <c r="I417" s="319"/>
      <c r="J417" s="319"/>
      <c r="K417" s="319"/>
      <c r="L417" s="319"/>
      <c r="M417" s="319"/>
    </row>
    <row r="418" spans="1:13" s="43" customFormat="1" ht="15" customHeight="1" x14ac:dyDescent="0.25">
      <c r="A418" s="42"/>
      <c r="B418" s="293"/>
      <c r="C418" s="289"/>
      <c r="D418" s="319"/>
      <c r="E418" s="319"/>
      <c r="F418" s="319"/>
      <c r="G418" s="319"/>
      <c r="H418" s="319"/>
      <c r="I418" s="319"/>
      <c r="J418" s="319"/>
      <c r="K418" s="319"/>
      <c r="L418" s="319"/>
      <c r="M418" s="319"/>
    </row>
    <row r="419" spans="1:13" s="43" customFormat="1" ht="15" customHeight="1" x14ac:dyDescent="0.25">
      <c r="A419" s="42"/>
      <c r="B419" s="293"/>
      <c r="C419" s="289"/>
      <c r="D419" s="319"/>
      <c r="E419" s="319"/>
      <c r="F419" s="319"/>
      <c r="G419" s="319"/>
      <c r="H419" s="319"/>
      <c r="I419" s="319"/>
      <c r="J419" s="319"/>
      <c r="K419" s="319"/>
      <c r="L419" s="319"/>
      <c r="M419" s="319"/>
    </row>
    <row r="420" spans="1:13" s="43" customFormat="1" ht="15" customHeight="1" x14ac:dyDescent="0.25">
      <c r="A420" s="42"/>
      <c r="B420" s="293"/>
      <c r="C420" s="289"/>
      <c r="D420" s="319"/>
      <c r="E420" s="319"/>
      <c r="F420" s="319"/>
      <c r="G420" s="319"/>
      <c r="H420" s="319"/>
      <c r="I420" s="319"/>
      <c r="J420" s="319"/>
      <c r="K420" s="319"/>
      <c r="L420" s="319"/>
      <c r="M420" s="319"/>
    </row>
    <row r="421" spans="1:13" s="43" customFormat="1" ht="15" customHeight="1" x14ac:dyDescent="0.25">
      <c r="A421" s="42"/>
      <c r="B421" s="293"/>
      <c r="C421" s="289"/>
      <c r="D421" s="319"/>
      <c r="E421" s="319"/>
      <c r="F421" s="319"/>
      <c r="G421" s="319"/>
      <c r="H421" s="319"/>
      <c r="I421" s="319"/>
      <c r="J421" s="319"/>
      <c r="K421" s="319"/>
      <c r="L421" s="319"/>
      <c r="M421" s="319"/>
    </row>
    <row r="422" spans="1:13" s="43" customFormat="1" ht="15" customHeight="1" x14ac:dyDescent="0.25">
      <c r="A422" s="42"/>
      <c r="B422" s="293"/>
      <c r="C422" s="289"/>
      <c r="D422" s="319"/>
      <c r="E422" s="319"/>
      <c r="F422" s="319"/>
      <c r="G422" s="319"/>
      <c r="H422" s="319"/>
      <c r="I422" s="319"/>
      <c r="J422" s="319"/>
      <c r="K422" s="319"/>
      <c r="L422" s="319"/>
      <c r="M422" s="319"/>
    </row>
    <row r="423" spans="1:13" s="43" customFormat="1" ht="15" customHeight="1" x14ac:dyDescent="0.25">
      <c r="A423" s="42"/>
      <c r="B423" s="293"/>
      <c r="C423" s="289"/>
      <c r="D423" s="319"/>
      <c r="E423" s="319"/>
      <c r="F423" s="319"/>
      <c r="G423" s="319"/>
      <c r="H423" s="319"/>
      <c r="I423" s="319"/>
      <c r="J423" s="319"/>
      <c r="K423" s="319"/>
      <c r="L423" s="319"/>
      <c r="M423" s="319"/>
    </row>
    <row r="424" spans="1:13" s="43" customFormat="1" ht="15" customHeight="1" x14ac:dyDescent="0.25">
      <c r="A424" s="42"/>
      <c r="B424" s="293"/>
      <c r="C424" s="289"/>
      <c r="D424" s="319"/>
      <c r="E424" s="319"/>
      <c r="F424" s="319"/>
      <c r="G424" s="319"/>
      <c r="H424" s="319"/>
      <c r="I424" s="319"/>
      <c r="J424" s="319"/>
      <c r="K424" s="319"/>
      <c r="L424" s="319"/>
      <c r="M424" s="319"/>
    </row>
    <row r="425" spans="1:13" s="43" customFormat="1" ht="15" customHeight="1" x14ac:dyDescent="0.25">
      <c r="A425" s="42"/>
      <c r="B425" s="293"/>
      <c r="C425" s="289"/>
      <c r="D425" s="319"/>
      <c r="E425" s="319"/>
      <c r="F425" s="319"/>
      <c r="G425" s="319"/>
      <c r="H425" s="319"/>
      <c r="I425" s="319"/>
      <c r="J425" s="319"/>
      <c r="K425" s="319"/>
      <c r="L425" s="319"/>
      <c r="M425" s="319"/>
    </row>
    <row r="426" spans="1:13" s="43" customFormat="1" ht="15" customHeight="1" x14ac:dyDescent="0.25">
      <c r="A426" s="42"/>
      <c r="B426" s="293"/>
      <c r="C426" s="289"/>
      <c r="D426" s="319"/>
      <c r="E426" s="319"/>
      <c r="F426" s="319"/>
      <c r="G426" s="319"/>
      <c r="H426" s="319"/>
      <c r="I426" s="319"/>
      <c r="J426" s="319"/>
      <c r="K426" s="319"/>
      <c r="L426" s="319"/>
      <c r="M426" s="319"/>
    </row>
    <row r="427" spans="1:13" s="43" customFormat="1" ht="15" customHeight="1" x14ac:dyDescent="0.25">
      <c r="A427" s="42"/>
      <c r="B427" s="293"/>
      <c r="C427" s="289"/>
      <c r="D427" s="319"/>
      <c r="E427" s="319"/>
      <c r="F427" s="319"/>
      <c r="G427" s="319"/>
      <c r="H427" s="319"/>
      <c r="I427" s="319"/>
      <c r="J427" s="319"/>
      <c r="K427" s="319"/>
      <c r="L427" s="319"/>
      <c r="M427" s="319"/>
    </row>
    <row r="428" spans="1:13" s="43" customFormat="1" ht="15" customHeight="1" x14ac:dyDescent="0.25">
      <c r="A428" s="42"/>
      <c r="B428" s="293"/>
      <c r="C428" s="289"/>
      <c r="D428" s="319"/>
      <c r="E428" s="319"/>
      <c r="F428" s="319"/>
      <c r="G428" s="319"/>
      <c r="H428" s="319"/>
      <c r="I428" s="319"/>
      <c r="J428" s="319"/>
      <c r="K428" s="319"/>
      <c r="L428" s="319"/>
      <c r="M428" s="319"/>
    </row>
    <row r="429" spans="1:13" s="43" customFormat="1" ht="15" customHeight="1" x14ac:dyDescent="0.25">
      <c r="A429" s="42"/>
      <c r="B429" s="293"/>
      <c r="C429" s="289"/>
      <c r="D429" s="319"/>
      <c r="E429" s="319"/>
      <c r="F429" s="319"/>
      <c r="G429" s="319"/>
      <c r="H429" s="319"/>
      <c r="I429" s="319"/>
      <c r="J429" s="319"/>
      <c r="K429" s="319"/>
      <c r="L429" s="319"/>
      <c r="M429" s="319"/>
    </row>
    <row r="430" spans="1:13" s="43" customFormat="1" ht="15" customHeight="1" x14ac:dyDescent="0.25">
      <c r="A430" s="42"/>
      <c r="B430" s="293"/>
      <c r="C430" s="289"/>
      <c r="D430" s="319"/>
      <c r="E430" s="319"/>
      <c r="F430" s="319"/>
      <c r="G430" s="319"/>
      <c r="H430" s="319"/>
      <c r="I430" s="319"/>
      <c r="J430" s="319"/>
      <c r="K430" s="319"/>
      <c r="L430" s="319"/>
      <c r="M430" s="319"/>
    </row>
    <row r="431" spans="1:13" s="43" customFormat="1" ht="15" customHeight="1" x14ac:dyDescent="0.25">
      <c r="A431" s="42"/>
      <c r="B431" s="293"/>
      <c r="C431" s="289"/>
      <c r="D431" s="319"/>
      <c r="E431" s="319"/>
      <c r="F431" s="319"/>
      <c r="G431" s="319"/>
      <c r="H431" s="319"/>
      <c r="I431" s="319"/>
      <c r="J431" s="319"/>
      <c r="K431" s="319"/>
      <c r="L431" s="319"/>
      <c r="M431" s="319"/>
    </row>
    <row r="432" spans="1:13" s="43" customFormat="1" ht="15" customHeight="1" x14ac:dyDescent="0.25">
      <c r="A432" s="42"/>
      <c r="B432" s="293"/>
      <c r="C432" s="289"/>
      <c r="D432" s="319"/>
      <c r="E432" s="319"/>
      <c r="F432" s="319"/>
      <c r="G432" s="319"/>
      <c r="H432" s="319"/>
      <c r="I432" s="319"/>
      <c r="J432" s="319"/>
      <c r="K432" s="319"/>
      <c r="L432" s="319"/>
      <c r="M432" s="319"/>
    </row>
    <row r="433" spans="1:13" s="43" customFormat="1" ht="15" customHeight="1" x14ac:dyDescent="0.25">
      <c r="A433" s="42"/>
      <c r="B433" s="293"/>
      <c r="C433" s="289"/>
      <c r="D433" s="319"/>
      <c r="E433" s="319"/>
      <c r="F433" s="319"/>
      <c r="G433" s="319"/>
      <c r="H433" s="319"/>
      <c r="I433" s="319"/>
      <c r="J433" s="319"/>
      <c r="K433" s="319"/>
      <c r="L433" s="319"/>
      <c r="M433" s="319"/>
    </row>
    <row r="434" spans="1:13" s="43" customFormat="1" ht="15" customHeight="1" x14ac:dyDescent="0.25">
      <c r="A434" s="42"/>
      <c r="B434" s="293"/>
      <c r="C434" s="289"/>
      <c r="D434" s="319"/>
      <c r="E434" s="319"/>
      <c r="F434" s="319"/>
      <c r="G434" s="319"/>
      <c r="H434" s="319"/>
      <c r="I434" s="319"/>
      <c r="J434" s="319"/>
      <c r="K434" s="319"/>
      <c r="L434" s="319"/>
      <c r="M434" s="319"/>
    </row>
    <row r="435" spans="1:13" s="43" customFormat="1" ht="15" customHeight="1" x14ac:dyDescent="0.25">
      <c r="A435" s="42"/>
      <c r="B435" s="293"/>
      <c r="C435" s="289"/>
      <c r="D435" s="319"/>
      <c r="E435" s="319"/>
      <c r="F435" s="319"/>
      <c r="G435" s="319"/>
      <c r="H435" s="319"/>
      <c r="I435" s="319"/>
      <c r="J435" s="319"/>
      <c r="K435" s="319"/>
      <c r="L435" s="319"/>
      <c r="M435" s="319"/>
    </row>
    <row r="436" spans="1:13" s="43" customFormat="1" ht="15" customHeight="1" x14ac:dyDescent="0.25">
      <c r="A436" s="42"/>
      <c r="B436" s="293"/>
      <c r="C436" s="289"/>
      <c r="D436" s="319"/>
      <c r="E436" s="319"/>
      <c r="F436" s="319"/>
      <c r="G436" s="319"/>
      <c r="H436" s="319"/>
      <c r="I436" s="319"/>
      <c r="J436" s="319"/>
      <c r="K436" s="319"/>
      <c r="L436" s="319"/>
      <c r="M436" s="319"/>
    </row>
    <row r="437" spans="1:13" s="43" customFormat="1" ht="15" customHeight="1" x14ac:dyDescent="0.25">
      <c r="A437" s="42"/>
      <c r="B437" s="293"/>
      <c r="C437" s="289"/>
      <c r="D437" s="319"/>
      <c r="E437" s="319"/>
      <c r="F437" s="319"/>
      <c r="G437" s="319"/>
      <c r="H437" s="319"/>
      <c r="I437" s="319"/>
      <c r="J437" s="319"/>
      <c r="K437" s="319"/>
      <c r="L437" s="319"/>
      <c r="M437" s="319"/>
    </row>
    <row r="438" spans="1:13" s="43" customFormat="1" ht="15" customHeight="1" x14ac:dyDescent="0.25">
      <c r="A438" s="42"/>
      <c r="B438" s="293"/>
      <c r="C438" s="289"/>
      <c r="D438" s="319"/>
      <c r="E438" s="319"/>
      <c r="F438" s="319"/>
      <c r="G438" s="319"/>
      <c r="H438" s="319"/>
      <c r="I438" s="319"/>
      <c r="J438" s="319"/>
      <c r="K438" s="319"/>
      <c r="L438" s="319"/>
      <c r="M438" s="319"/>
    </row>
    <row r="439" spans="1:13" s="43" customFormat="1" ht="15" customHeight="1" x14ac:dyDescent="0.25">
      <c r="A439" s="42"/>
      <c r="B439" s="293"/>
      <c r="C439" s="289"/>
      <c r="D439" s="319"/>
      <c r="E439" s="319"/>
      <c r="F439" s="319"/>
      <c r="G439" s="319"/>
      <c r="H439" s="319"/>
      <c r="I439" s="319"/>
      <c r="J439" s="319"/>
      <c r="K439" s="319"/>
      <c r="L439" s="319"/>
      <c r="M439" s="319"/>
    </row>
    <row r="440" spans="1:13" s="43" customFormat="1" ht="15" customHeight="1" x14ac:dyDescent="0.25">
      <c r="A440" s="42"/>
      <c r="B440" s="293"/>
      <c r="C440" s="289"/>
      <c r="D440" s="319"/>
      <c r="E440" s="319"/>
      <c r="F440" s="319"/>
      <c r="G440" s="319"/>
      <c r="H440" s="319"/>
      <c r="I440" s="319"/>
      <c r="J440" s="319"/>
      <c r="K440" s="319"/>
      <c r="L440" s="319"/>
      <c r="M440" s="319"/>
    </row>
    <row r="441" spans="1:13" s="43" customFormat="1" ht="15" customHeight="1" x14ac:dyDescent="0.25">
      <c r="A441" s="42"/>
      <c r="B441" s="293"/>
      <c r="C441" s="289"/>
      <c r="D441" s="319"/>
      <c r="E441" s="319"/>
      <c r="F441" s="319"/>
      <c r="G441" s="319"/>
      <c r="H441" s="319"/>
      <c r="I441" s="319"/>
      <c r="J441" s="319"/>
      <c r="K441" s="319"/>
      <c r="L441" s="319"/>
      <c r="M441" s="319"/>
    </row>
    <row r="442" spans="1:13" s="43" customFormat="1" ht="15" customHeight="1" x14ac:dyDescent="0.25">
      <c r="A442" s="42"/>
      <c r="B442" s="293"/>
      <c r="C442" s="289"/>
      <c r="D442" s="319"/>
      <c r="E442" s="319"/>
      <c r="F442" s="319"/>
      <c r="G442" s="319"/>
      <c r="H442" s="319"/>
      <c r="I442" s="319"/>
      <c r="J442" s="319"/>
      <c r="K442" s="319"/>
      <c r="L442" s="319"/>
      <c r="M442" s="319"/>
    </row>
    <row r="443" spans="1:13" s="43" customFormat="1" ht="15" customHeight="1" x14ac:dyDescent="0.25">
      <c r="A443" s="42"/>
      <c r="B443" s="293"/>
      <c r="C443" s="289"/>
      <c r="D443" s="319"/>
      <c r="E443" s="319"/>
      <c r="F443" s="319"/>
      <c r="G443" s="319"/>
      <c r="H443" s="319"/>
      <c r="I443" s="319"/>
      <c r="J443" s="319"/>
      <c r="K443" s="319"/>
      <c r="L443" s="319"/>
      <c r="M443" s="319"/>
    </row>
    <row r="444" spans="1:13" s="43" customFormat="1" ht="15" customHeight="1" x14ac:dyDescent="0.25">
      <c r="A444" s="42"/>
      <c r="B444" s="293"/>
      <c r="C444" s="289"/>
      <c r="D444" s="319"/>
      <c r="E444" s="319"/>
      <c r="F444" s="319"/>
      <c r="G444" s="319"/>
      <c r="H444" s="319"/>
      <c r="I444" s="319"/>
      <c r="J444" s="319"/>
      <c r="K444" s="319"/>
      <c r="L444" s="319"/>
      <c r="M444" s="319"/>
    </row>
    <row r="445" spans="1:13" s="43" customFormat="1" ht="15" customHeight="1" x14ac:dyDescent="0.25">
      <c r="A445" s="42"/>
      <c r="B445" s="293"/>
      <c r="C445" s="289"/>
      <c r="D445" s="319"/>
      <c r="E445" s="319"/>
      <c r="F445" s="319"/>
      <c r="G445" s="319"/>
      <c r="H445" s="319"/>
      <c r="I445" s="319"/>
      <c r="J445" s="319"/>
      <c r="K445" s="319"/>
      <c r="L445" s="319"/>
      <c r="M445" s="319"/>
    </row>
    <row r="446" spans="1:13" s="43" customFormat="1" ht="15" customHeight="1" x14ac:dyDescent="0.25">
      <c r="A446" s="42"/>
      <c r="B446" s="293"/>
      <c r="C446" s="289"/>
      <c r="D446" s="319"/>
      <c r="E446" s="319"/>
      <c r="F446" s="319"/>
      <c r="G446" s="319"/>
      <c r="H446" s="319"/>
      <c r="I446" s="319"/>
      <c r="J446" s="319"/>
      <c r="K446" s="319"/>
      <c r="L446" s="319"/>
      <c r="M446" s="319"/>
    </row>
    <row r="447" spans="1:13" s="43" customFormat="1" ht="15" customHeight="1" x14ac:dyDescent="0.25">
      <c r="A447" s="42"/>
      <c r="B447" s="293"/>
      <c r="C447" s="289"/>
      <c r="D447" s="319"/>
      <c r="E447" s="319"/>
      <c r="F447" s="319"/>
      <c r="G447" s="319"/>
      <c r="H447" s="319"/>
      <c r="I447" s="319"/>
      <c r="J447" s="319"/>
      <c r="K447" s="319"/>
      <c r="L447" s="319"/>
      <c r="M447" s="319"/>
    </row>
    <row r="448" spans="1:13" s="43" customFormat="1" ht="15" customHeight="1" x14ac:dyDescent="0.25">
      <c r="A448" s="42"/>
      <c r="B448" s="293"/>
      <c r="C448" s="289"/>
      <c r="D448" s="319"/>
      <c r="E448" s="319"/>
      <c r="F448" s="319"/>
      <c r="G448" s="319"/>
      <c r="H448" s="319"/>
      <c r="I448" s="319"/>
      <c r="J448" s="319"/>
      <c r="K448" s="319"/>
      <c r="L448" s="319"/>
      <c r="M448" s="319"/>
    </row>
    <row r="449" spans="1:13" s="43" customFormat="1" ht="15" customHeight="1" x14ac:dyDescent="0.25">
      <c r="A449" s="42"/>
      <c r="B449" s="293"/>
      <c r="C449" s="289"/>
      <c r="D449" s="319"/>
      <c r="E449" s="319"/>
      <c r="F449" s="319"/>
      <c r="G449" s="319"/>
      <c r="H449" s="319"/>
      <c r="I449" s="319"/>
      <c r="J449" s="319"/>
      <c r="K449" s="319"/>
      <c r="L449" s="319"/>
      <c r="M449" s="319"/>
    </row>
    <row r="450" spans="1:13" s="43" customFormat="1" ht="15" customHeight="1" x14ac:dyDescent="0.25">
      <c r="A450" s="42"/>
      <c r="B450" s="293"/>
      <c r="C450" s="289"/>
      <c r="D450" s="319"/>
      <c r="E450" s="319"/>
      <c r="F450" s="319"/>
      <c r="G450" s="319"/>
      <c r="H450" s="319"/>
      <c r="I450" s="319"/>
      <c r="J450" s="319"/>
      <c r="K450" s="319"/>
      <c r="L450" s="319"/>
      <c r="M450" s="319"/>
    </row>
    <row r="451" spans="1:13" s="43" customFormat="1" ht="15" customHeight="1" x14ac:dyDescent="0.25">
      <c r="A451" s="42"/>
      <c r="B451" s="293"/>
      <c r="C451" s="289"/>
      <c r="D451" s="319"/>
      <c r="E451" s="319"/>
      <c r="F451" s="319"/>
      <c r="G451" s="319"/>
      <c r="H451" s="319"/>
      <c r="I451" s="319"/>
      <c r="J451" s="319"/>
      <c r="K451" s="319"/>
      <c r="L451" s="319"/>
      <c r="M451" s="319"/>
    </row>
    <row r="452" spans="1:13" s="43" customFormat="1" ht="15" customHeight="1" x14ac:dyDescent="0.25">
      <c r="A452" s="42"/>
      <c r="B452" s="293"/>
      <c r="C452" s="289"/>
      <c r="D452" s="319"/>
      <c r="E452" s="319"/>
      <c r="F452" s="319"/>
      <c r="G452" s="319"/>
      <c r="H452" s="319"/>
      <c r="I452" s="319"/>
      <c r="J452" s="319"/>
      <c r="K452" s="319"/>
      <c r="L452" s="319"/>
      <c r="M452" s="319"/>
    </row>
    <row r="453" spans="1:13" s="43" customFormat="1" ht="15" customHeight="1" x14ac:dyDescent="0.25">
      <c r="A453" s="42"/>
      <c r="B453" s="293"/>
      <c r="C453" s="289"/>
      <c r="D453" s="319"/>
      <c r="E453" s="319"/>
      <c r="F453" s="319"/>
      <c r="G453" s="319"/>
      <c r="H453" s="319"/>
      <c r="I453" s="319"/>
      <c r="J453" s="319"/>
      <c r="K453" s="319"/>
      <c r="L453" s="319"/>
      <c r="M453" s="319"/>
    </row>
    <row r="454" spans="1:13" s="43" customFormat="1" ht="15" customHeight="1" x14ac:dyDescent="0.25">
      <c r="A454" s="42"/>
      <c r="B454" s="293"/>
      <c r="C454" s="289"/>
      <c r="D454" s="319"/>
      <c r="E454" s="319"/>
      <c r="F454" s="319"/>
      <c r="G454" s="319"/>
      <c r="H454" s="319"/>
      <c r="I454" s="319"/>
      <c r="J454" s="319"/>
      <c r="K454" s="319"/>
      <c r="L454" s="319"/>
      <c r="M454" s="319"/>
    </row>
    <row r="455" spans="1:13" s="43" customFormat="1" ht="15" customHeight="1" x14ac:dyDescent="0.25">
      <c r="A455" s="42"/>
      <c r="B455" s="293"/>
      <c r="C455" s="289"/>
      <c r="D455" s="319"/>
      <c r="E455" s="319"/>
      <c r="F455" s="319"/>
      <c r="G455" s="319"/>
      <c r="H455" s="319"/>
      <c r="I455" s="319"/>
      <c r="J455" s="319"/>
      <c r="K455" s="319"/>
      <c r="L455" s="319"/>
      <c r="M455" s="319"/>
    </row>
    <row r="456" spans="1:13" s="43" customFormat="1" ht="15" customHeight="1" x14ac:dyDescent="0.25">
      <c r="A456" s="42"/>
      <c r="B456" s="293"/>
      <c r="C456" s="289"/>
      <c r="D456" s="319"/>
      <c r="E456" s="319"/>
      <c r="F456" s="319"/>
      <c r="G456" s="319"/>
      <c r="H456" s="319"/>
      <c r="I456" s="319"/>
      <c r="J456" s="319"/>
      <c r="K456" s="319"/>
      <c r="L456" s="319"/>
      <c r="M456" s="319"/>
    </row>
    <row r="457" spans="1:13" s="43" customFormat="1" ht="15" customHeight="1" x14ac:dyDescent="0.25">
      <c r="A457" s="42"/>
      <c r="B457" s="293"/>
      <c r="C457" s="289"/>
      <c r="D457" s="319"/>
      <c r="E457" s="319"/>
      <c r="F457" s="319"/>
      <c r="G457" s="319"/>
      <c r="H457" s="319"/>
      <c r="I457" s="319"/>
      <c r="J457" s="319"/>
      <c r="K457" s="319"/>
      <c r="L457" s="319"/>
      <c r="M457" s="319"/>
    </row>
    <row r="458" spans="1:13" s="43" customFormat="1" ht="15" customHeight="1" x14ac:dyDescent="0.25">
      <c r="A458" s="42"/>
      <c r="B458" s="293"/>
      <c r="C458" s="289"/>
      <c r="D458" s="319"/>
      <c r="E458" s="319"/>
      <c r="F458" s="319"/>
      <c r="G458" s="319"/>
      <c r="H458" s="319"/>
      <c r="I458" s="319"/>
      <c r="J458" s="319"/>
      <c r="K458" s="319"/>
      <c r="L458" s="319"/>
      <c r="M458" s="319"/>
    </row>
    <row r="459" spans="1:13" s="43" customFormat="1" ht="15" customHeight="1" x14ac:dyDescent="0.25">
      <c r="A459" s="42"/>
      <c r="B459" s="293"/>
      <c r="C459" s="289"/>
      <c r="D459" s="319"/>
      <c r="E459" s="319"/>
      <c r="F459" s="319"/>
      <c r="G459" s="319"/>
      <c r="H459" s="319"/>
      <c r="I459" s="319"/>
      <c r="J459" s="319"/>
      <c r="K459" s="319"/>
      <c r="L459" s="319"/>
      <c r="M459" s="319"/>
    </row>
    <row r="460" spans="1:13" s="43" customFormat="1" ht="15" customHeight="1" x14ac:dyDescent="0.25">
      <c r="A460" s="42"/>
      <c r="B460" s="293"/>
      <c r="C460" s="289"/>
      <c r="D460" s="319"/>
      <c r="E460" s="319"/>
      <c r="F460" s="319"/>
      <c r="G460" s="319"/>
      <c r="H460" s="319"/>
      <c r="I460" s="319"/>
      <c r="J460" s="319"/>
      <c r="K460" s="319"/>
      <c r="L460" s="319"/>
      <c r="M460" s="319"/>
    </row>
    <row r="461" spans="1:13" s="43" customFormat="1" ht="15" customHeight="1" x14ac:dyDescent="0.25">
      <c r="A461" s="42"/>
      <c r="B461" s="293"/>
      <c r="C461" s="289"/>
      <c r="D461" s="319"/>
      <c r="E461" s="319"/>
      <c r="F461" s="319"/>
      <c r="G461" s="319"/>
      <c r="H461" s="319"/>
      <c r="I461" s="319"/>
      <c r="J461" s="319"/>
      <c r="K461" s="319"/>
      <c r="L461" s="319"/>
      <c r="M461" s="319"/>
    </row>
    <row r="462" spans="1:13" s="43" customFormat="1" ht="15" customHeight="1" x14ac:dyDescent="0.25">
      <c r="A462" s="42"/>
      <c r="B462" s="293"/>
      <c r="C462" s="289"/>
      <c r="D462" s="319"/>
      <c r="E462" s="319"/>
      <c r="F462" s="319"/>
      <c r="G462" s="319"/>
      <c r="H462" s="319"/>
      <c r="I462" s="319"/>
      <c r="J462" s="319"/>
      <c r="K462" s="319"/>
      <c r="L462" s="319"/>
      <c r="M462" s="319"/>
    </row>
    <row r="463" spans="1:13" s="43" customFormat="1" ht="15" customHeight="1" x14ac:dyDescent="0.25">
      <c r="A463" s="42"/>
      <c r="B463" s="293"/>
      <c r="C463" s="289"/>
      <c r="D463" s="319"/>
      <c r="E463" s="319"/>
      <c r="F463" s="319"/>
      <c r="G463" s="319"/>
      <c r="H463" s="319"/>
      <c r="I463" s="319"/>
      <c r="J463" s="319"/>
      <c r="K463" s="319"/>
      <c r="L463" s="319"/>
      <c r="M463" s="319"/>
    </row>
    <row r="464" spans="1:13" s="43" customFormat="1" ht="15" customHeight="1" x14ac:dyDescent="0.25">
      <c r="A464" s="42"/>
      <c r="B464" s="293"/>
      <c r="C464" s="289"/>
      <c r="D464" s="319"/>
      <c r="E464" s="319"/>
      <c r="F464" s="319"/>
      <c r="G464" s="319"/>
      <c r="H464" s="319"/>
      <c r="I464" s="319"/>
      <c r="J464" s="319"/>
      <c r="K464" s="319"/>
      <c r="L464" s="319"/>
      <c r="M464" s="319"/>
    </row>
    <row r="465" spans="1:13" s="43" customFormat="1" ht="15" customHeight="1" x14ac:dyDescent="0.25">
      <c r="A465" s="42"/>
      <c r="B465" s="293"/>
      <c r="C465" s="289"/>
      <c r="D465" s="319"/>
      <c r="E465" s="319"/>
      <c r="F465" s="319"/>
      <c r="G465" s="319"/>
      <c r="H465" s="319"/>
      <c r="I465" s="319"/>
      <c r="J465" s="319"/>
      <c r="K465" s="319"/>
      <c r="L465" s="319"/>
      <c r="M465" s="319"/>
    </row>
    <row r="466" spans="1:13" s="43" customFormat="1" ht="15" customHeight="1" x14ac:dyDescent="0.25">
      <c r="A466" s="42"/>
      <c r="B466" s="293"/>
      <c r="C466" s="289"/>
      <c r="D466" s="319"/>
      <c r="E466" s="319"/>
      <c r="F466" s="319"/>
      <c r="G466" s="319"/>
      <c r="H466" s="319"/>
      <c r="I466" s="319"/>
      <c r="J466" s="319"/>
      <c r="K466" s="319"/>
      <c r="L466" s="319"/>
      <c r="M466" s="319"/>
    </row>
    <row r="467" spans="1:13" s="43" customFormat="1" ht="15" customHeight="1" x14ac:dyDescent="0.25">
      <c r="A467" s="42"/>
      <c r="B467" s="293"/>
      <c r="C467" s="289"/>
      <c r="D467" s="319"/>
      <c r="E467" s="319"/>
      <c r="F467" s="319"/>
      <c r="G467" s="319"/>
      <c r="H467" s="319"/>
      <c r="I467" s="319"/>
      <c r="J467" s="319"/>
      <c r="K467" s="319"/>
      <c r="L467" s="319"/>
      <c r="M467" s="319"/>
    </row>
    <row r="468" spans="1:13" s="43" customFormat="1" ht="15" customHeight="1" x14ac:dyDescent="0.25">
      <c r="A468" s="42"/>
      <c r="B468" s="293"/>
      <c r="C468" s="289"/>
      <c r="D468" s="319"/>
      <c r="E468" s="319"/>
      <c r="F468" s="319"/>
      <c r="G468" s="319"/>
      <c r="H468" s="319"/>
      <c r="I468" s="319"/>
      <c r="J468" s="319"/>
      <c r="K468" s="319"/>
      <c r="L468" s="319"/>
      <c r="M468" s="319"/>
    </row>
    <row r="469" spans="1:13" s="43" customFormat="1" ht="15" customHeight="1" x14ac:dyDescent="0.25">
      <c r="A469" s="42"/>
      <c r="B469" s="293"/>
      <c r="C469" s="289"/>
      <c r="D469" s="319"/>
      <c r="E469" s="319"/>
      <c r="F469" s="319"/>
      <c r="G469" s="319"/>
      <c r="H469" s="319"/>
      <c r="I469" s="319"/>
      <c r="J469" s="319"/>
      <c r="K469" s="319"/>
      <c r="L469" s="319"/>
      <c r="M469" s="319"/>
    </row>
    <row r="470" spans="1:13" s="43" customFormat="1" ht="15" customHeight="1" x14ac:dyDescent="0.25">
      <c r="A470" s="42"/>
      <c r="B470" s="293"/>
      <c r="C470" s="289"/>
      <c r="D470" s="319"/>
      <c r="E470" s="319"/>
      <c r="F470" s="319"/>
      <c r="G470" s="319"/>
      <c r="H470" s="319"/>
      <c r="I470" s="319"/>
      <c r="J470" s="319"/>
      <c r="K470" s="319"/>
      <c r="L470" s="319"/>
      <c r="M470" s="319"/>
    </row>
    <row r="471" spans="1:13" s="43" customFormat="1" ht="15" customHeight="1" x14ac:dyDescent="0.25">
      <c r="A471" s="42"/>
      <c r="B471" s="293"/>
      <c r="C471" s="289"/>
      <c r="D471" s="319"/>
      <c r="E471" s="319"/>
      <c r="F471" s="319"/>
      <c r="G471" s="319"/>
      <c r="H471" s="319"/>
      <c r="I471" s="319"/>
      <c r="J471" s="319"/>
      <c r="K471" s="319"/>
      <c r="L471" s="319"/>
      <c r="M471" s="319"/>
    </row>
    <row r="472" spans="1:13" s="43" customFormat="1" ht="15" customHeight="1" x14ac:dyDescent="0.25">
      <c r="A472" s="42"/>
      <c r="B472" s="293"/>
      <c r="C472" s="289"/>
      <c r="D472" s="319"/>
      <c r="E472" s="319"/>
      <c r="F472" s="319"/>
      <c r="G472" s="319"/>
      <c r="H472" s="319"/>
      <c r="I472" s="319"/>
      <c r="J472" s="319"/>
      <c r="K472" s="319"/>
      <c r="L472" s="319"/>
      <c r="M472" s="319"/>
    </row>
    <row r="473" spans="1:13" s="43" customFormat="1" ht="15" customHeight="1" x14ac:dyDescent="0.25">
      <c r="A473" s="42"/>
      <c r="B473" s="293"/>
      <c r="C473" s="289"/>
      <c r="D473" s="319"/>
      <c r="E473" s="319"/>
      <c r="F473" s="319"/>
      <c r="G473" s="319"/>
      <c r="H473" s="319"/>
      <c r="I473" s="319"/>
      <c r="J473" s="319"/>
      <c r="K473" s="319"/>
      <c r="L473" s="319"/>
      <c r="M473" s="319"/>
    </row>
    <row r="474" spans="1:13" s="43" customFormat="1" ht="15" customHeight="1" x14ac:dyDescent="0.25">
      <c r="A474" s="42"/>
      <c r="B474" s="293"/>
      <c r="C474" s="289"/>
      <c r="D474" s="319"/>
      <c r="E474" s="319"/>
      <c r="F474" s="319"/>
      <c r="G474" s="319"/>
      <c r="H474" s="319"/>
      <c r="I474" s="319"/>
      <c r="J474" s="319"/>
      <c r="K474" s="319"/>
      <c r="L474" s="319"/>
      <c r="M474" s="319"/>
    </row>
    <row r="475" spans="1:13" s="43" customFormat="1" ht="15" customHeight="1" x14ac:dyDescent="0.25">
      <c r="A475" s="42"/>
      <c r="B475" s="293"/>
      <c r="C475" s="289"/>
      <c r="D475" s="319"/>
      <c r="E475" s="319"/>
      <c r="F475" s="319"/>
      <c r="G475" s="319"/>
      <c r="H475" s="319"/>
      <c r="I475" s="319"/>
      <c r="J475" s="319"/>
      <c r="K475" s="319"/>
      <c r="L475" s="319"/>
      <c r="M475" s="319"/>
    </row>
    <row r="476" spans="1:13" s="43" customFormat="1" ht="15" customHeight="1" x14ac:dyDescent="0.25">
      <c r="A476" s="42"/>
      <c r="B476" s="293"/>
      <c r="C476" s="289"/>
      <c r="D476" s="319"/>
      <c r="E476" s="319"/>
      <c r="F476" s="319"/>
      <c r="G476" s="319"/>
      <c r="H476" s="319"/>
      <c r="I476" s="319"/>
      <c r="J476" s="319"/>
      <c r="K476" s="319"/>
      <c r="L476" s="319"/>
      <c r="M476" s="319"/>
    </row>
    <row r="477" spans="1:13" s="43" customFormat="1" ht="15" customHeight="1" x14ac:dyDescent="0.25">
      <c r="A477" s="42"/>
      <c r="B477" s="293"/>
      <c r="C477" s="289"/>
      <c r="D477" s="319"/>
      <c r="E477" s="319"/>
      <c r="F477" s="319"/>
      <c r="G477" s="319"/>
      <c r="H477" s="319"/>
      <c r="I477" s="319"/>
      <c r="J477" s="319"/>
      <c r="K477" s="319"/>
      <c r="L477" s="319"/>
      <c r="M477" s="319"/>
    </row>
    <row r="478" spans="1:13" s="43" customFormat="1" ht="15" customHeight="1" x14ac:dyDescent="0.25">
      <c r="A478" s="42"/>
      <c r="B478" s="293"/>
      <c r="C478" s="289"/>
      <c r="D478" s="319"/>
      <c r="E478" s="319"/>
      <c r="F478" s="319"/>
      <c r="G478" s="319"/>
      <c r="H478" s="319"/>
      <c r="I478" s="319"/>
      <c r="J478" s="319"/>
      <c r="K478" s="319"/>
      <c r="L478" s="319"/>
      <c r="M478" s="319"/>
    </row>
    <row r="479" spans="1:13" s="43" customFormat="1" ht="15" customHeight="1" x14ac:dyDescent="0.25">
      <c r="A479" s="42"/>
      <c r="B479" s="293"/>
      <c r="C479" s="289"/>
      <c r="D479" s="319"/>
      <c r="E479" s="319"/>
      <c r="F479" s="319"/>
      <c r="G479" s="319"/>
      <c r="H479" s="319"/>
      <c r="I479" s="319"/>
      <c r="J479" s="319"/>
      <c r="K479" s="319"/>
      <c r="L479" s="319"/>
      <c r="M479" s="319"/>
    </row>
    <row r="480" spans="1:13" s="43" customFormat="1" ht="15" customHeight="1" x14ac:dyDescent="0.25">
      <c r="A480" s="42"/>
      <c r="B480" s="293"/>
      <c r="C480" s="289"/>
      <c r="D480" s="319"/>
      <c r="E480" s="319"/>
      <c r="F480" s="319"/>
      <c r="G480" s="319"/>
      <c r="H480" s="319"/>
      <c r="I480" s="319"/>
      <c r="J480" s="319"/>
      <c r="K480" s="319"/>
      <c r="L480" s="319"/>
      <c r="M480" s="319"/>
    </row>
    <row r="481" spans="1:13" s="43" customFormat="1" ht="15" customHeight="1" x14ac:dyDescent="0.25">
      <c r="A481" s="42"/>
      <c r="B481" s="293"/>
      <c r="C481" s="289"/>
      <c r="D481" s="319"/>
      <c r="E481" s="319"/>
      <c r="F481" s="319"/>
      <c r="G481" s="319"/>
      <c r="H481" s="319"/>
      <c r="I481" s="319"/>
      <c r="J481" s="319"/>
      <c r="K481" s="319"/>
      <c r="L481" s="319"/>
      <c r="M481" s="319"/>
    </row>
    <row r="482" spans="1:13" s="43" customFormat="1" ht="15" customHeight="1" x14ac:dyDescent="0.25">
      <c r="A482" s="42"/>
      <c r="B482" s="293"/>
      <c r="C482" s="289"/>
      <c r="D482" s="319"/>
      <c r="E482" s="319"/>
      <c r="F482" s="319"/>
      <c r="G482" s="319"/>
      <c r="H482" s="319"/>
      <c r="I482" s="319"/>
      <c r="J482" s="319"/>
      <c r="K482" s="319"/>
      <c r="L482" s="319"/>
      <c r="M482" s="319"/>
    </row>
    <row r="483" spans="1:13" s="43" customFormat="1" ht="15" customHeight="1" x14ac:dyDescent="0.25">
      <c r="A483" s="42"/>
      <c r="B483" s="293"/>
      <c r="C483" s="289"/>
      <c r="D483" s="319"/>
      <c r="E483" s="319"/>
      <c r="F483" s="319"/>
      <c r="G483" s="319"/>
      <c r="H483" s="319"/>
      <c r="I483" s="319"/>
      <c r="J483" s="319"/>
      <c r="K483" s="319"/>
      <c r="L483" s="319"/>
      <c r="M483" s="319"/>
    </row>
    <row r="484" spans="1:13" s="43" customFormat="1" ht="15" customHeight="1" x14ac:dyDescent="0.25">
      <c r="A484" s="42"/>
      <c r="B484" s="293"/>
      <c r="C484" s="289"/>
      <c r="D484" s="319"/>
      <c r="E484" s="319"/>
      <c r="F484" s="319"/>
      <c r="G484" s="319"/>
      <c r="H484" s="319"/>
      <c r="I484" s="319"/>
      <c r="J484" s="319"/>
      <c r="K484" s="319"/>
      <c r="L484" s="319"/>
      <c r="M484" s="319"/>
    </row>
    <row r="485" spans="1:13" s="43" customFormat="1" ht="15" customHeight="1" x14ac:dyDescent="0.25">
      <c r="A485" s="42"/>
      <c r="B485" s="293"/>
      <c r="C485" s="289"/>
      <c r="D485" s="319"/>
      <c r="E485" s="319"/>
      <c r="F485" s="319"/>
      <c r="G485" s="319"/>
      <c r="H485" s="319"/>
      <c r="I485" s="319"/>
      <c r="J485" s="319"/>
      <c r="K485" s="319"/>
      <c r="L485" s="319"/>
      <c r="M485" s="319"/>
    </row>
    <row r="486" spans="1:13" s="43" customFormat="1" ht="15" customHeight="1" x14ac:dyDescent="0.25">
      <c r="A486" s="42"/>
      <c r="B486" s="293"/>
      <c r="C486" s="289"/>
      <c r="D486" s="319"/>
      <c r="E486" s="319"/>
      <c r="F486" s="319"/>
      <c r="G486" s="319"/>
      <c r="H486" s="319"/>
      <c r="I486" s="319"/>
      <c r="J486" s="319"/>
      <c r="K486" s="319"/>
      <c r="L486" s="319"/>
      <c r="M486" s="319"/>
    </row>
    <row r="487" spans="1:13" s="43" customFormat="1" ht="15" customHeight="1" x14ac:dyDescent="0.25">
      <c r="A487" s="42"/>
      <c r="B487" s="293"/>
      <c r="C487" s="289"/>
      <c r="D487" s="319"/>
      <c r="E487" s="319"/>
      <c r="F487" s="319"/>
      <c r="G487" s="319"/>
      <c r="H487" s="319"/>
      <c r="I487" s="319"/>
      <c r="J487" s="319"/>
      <c r="K487" s="319"/>
      <c r="L487" s="319"/>
      <c r="M487" s="319"/>
    </row>
    <row r="488" spans="1:13" s="43" customFormat="1" ht="15" customHeight="1" x14ac:dyDescent="0.25">
      <c r="A488" s="42"/>
      <c r="B488" s="293"/>
      <c r="C488" s="289"/>
      <c r="D488" s="319"/>
      <c r="E488" s="319"/>
      <c r="F488" s="319"/>
      <c r="G488" s="319"/>
      <c r="H488" s="319"/>
      <c r="I488" s="319"/>
      <c r="J488" s="319"/>
      <c r="K488" s="319"/>
      <c r="L488" s="319"/>
      <c r="M488" s="319"/>
    </row>
    <row r="489" spans="1:13" s="43" customFormat="1" ht="15" customHeight="1" x14ac:dyDescent="0.25">
      <c r="A489" s="42"/>
      <c r="B489" s="293"/>
      <c r="C489" s="289"/>
      <c r="D489" s="319"/>
      <c r="E489" s="319"/>
      <c r="F489" s="319"/>
      <c r="G489" s="319"/>
      <c r="H489" s="319"/>
      <c r="I489" s="319"/>
      <c r="J489" s="319"/>
      <c r="K489" s="319"/>
      <c r="L489" s="319"/>
      <c r="M489" s="319"/>
    </row>
    <row r="490" spans="1:13" s="43" customFormat="1" ht="15" customHeight="1" x14ac:dyDescent="0.25">
      <c r="A490" s="42"/>
      <c r="B490" s="293"/>
      <c r="C490" s="289"/>
      <c r="D490" s="319"/>
      <c r="E490" s="319"/>
      <c r="F490" s="319"/>
      <c r="G490" s="319"/>
      <c r="H490" s="319"/>
      <c r="I490" s="319"/>
      <c r="J490" s="319"/>
      <c r="K490" s="319"/>
      <c r="L490" s="319"/>
      <c r="M490" s="319"/>
    </row>
    <row r="491" spans="1:13" s="43" customFormat="1" ht="15" customHeight="1" x14ac:dyDescent="0.25">
      <c r="A491" s="42"/>
      <c r="B491" s="293"/>
      <c r="C491" s="289"/>
      <c r="D491" s="319"/>
      <c r="E491" s="319"/>
      <c r="F491" s="319"/>
      <c r="G491" s="319"/>
      <c r="H491" s="319"/>
      <c r="I491" s="319"/>
      <c r="J491" s="319"/>
      <c r="K491" s="319"/>
      <c r="L491" s="319"/>
      <c r="M491" s="319"/>
    </row>
    <row r="492" spans="1:13" s="43" customFormat="1" ht="15" customHeight="1" x14ac:dyDescent="0.25">
      <c r="A492" s="42"/>
      <c r="B492" s="293"/>
      <c r="C492" s="289"/>
      <c r="D492" s="319"/>
      <c r="E492" s="319"/>
      <c r="F492" s="319"/>
      <c r="G492" s="319"/>
      <c r="H492" s="319"/>
      <c r="I492" s="319"/>
      <c r="J492" s="319"/>
      <c r="K492" s="319"/>
      <c r="L492" s="319"/>
      <c r="M492" s="319"/>
    </row>
    <row r="493" spans="1:13" s="43" customFormat="1" ht="15" customHeight="1" x14ac:dyDescent="0.25">
      <c r="A493" s="42"/>
      <c r="B493" s="293"/>
      <c r="C493" s="289"/>
      <c r="D493" s="319"/>
      <c r="E493" s="319"/>
      <c r="F493" s="319"/>
      <c r="G493" s="319"/>
      <c r="H493" s="319"/>
      <c r="I493" s="319"/>
      <c r="J493" s="319"/>
      <c r="K493" s="319"/>
      <c r="L493" s="319"/>
      <c r="M493" s="319"/>
    </row>
    <row r="494" spans="1:13" s="43" customFormat="1" ht="15" customHeight="1" x14ac:dyDescent="0.25">
      <c r="A494" s="42"/>
      <c r="B494" s="293"/>
      <c r="C494" s="289"/>
      <c r="D494" s="319"/>
      <c r="E494" s="319"/>
      <c r="F494" s="319"/>
      <c r="G494" s="319"/>
      <c r="H494" s="319"/>
      <c r="I494" s="319"/>
      <c r="J494" s="319"/>
      <c r="K494" s="319"/>
      <c r="L494" s="319"/>
      <c r="M494" s="319"/>
    </row>
    <row r="495" spans="1:13" s="43" customFormat="1" ht="15" customHeight="1" x14ac:dyDescent="0.25">
      <c r="A495" s="42"/>
      <c r="B495" s="293"/>
      <c r="C495" s="289"/>
      <c r="D495" s="319"/>
      <c r="E495" s="319"/>
      <c r="F495" s="319"/>
      <c r="G495" s="319"/>
      <c r="H495" s="319"/>
      <c r="I495" s="319"/>
      <c r="J495" s="319"/>
      <c r="K495" s="319"/>
      <c r="L495" s="319"/>
      <c r="M495" s="319"/>
    </row>
    <row r="496" spans="1:13" s="43" customFormat="1" ht="15" customHeight="1" x14ac:dyDescent="0.25">
      <c r="A496" s="42"/>
      <c r="B496" s="293"/>
      <c r="C496" s="289"/>
      <c r="D496" s="319"/>
      <c r="E496" s="319"/>
      <c r="F496" s="319"/>
      <c r="G496" s="319"/>
      <c r="H496" s="319"/>
      <c r="I496" s="319"/>
      <c r="J496" s="319"/>
      <c r="K496" s="319"/>
      <c r="L496" s="319"/>
      <c r="M496" s="319"/>
    </row>
    <row r="497" spans="1:13" s="43" customFormat="1" ht="15" customHeight="1" x14ac:dyDescent="0.25">
      <c r="A497" s="42"/>
      <c r="B497" s="293"/>
      <c r="C497" s="289"/>
      <c r="D497" s="319"/>
      <c r="E497" s="319"/>
      <c r="F497" s="319"/>
      <c r="G497" s="319"/>
      <c r="H497" s="319"/>
      <c r="I497" s="319"/>
      <c r="J497" s="319"/>
      <c r="K497" s="319"/>
      <c r="L497" s="319"/>
      <c r="M497" s="319"/>
    </row>
    <row r="498" spans="1:13" s="43" customFormat="1" ht="15" customHeight="1" x14ac:dyDescent="0.25">
      <c r="A498" s="42"/>
      <c r="B498" s="293"/>
      <c r="C498" s="289"/>
      <c r="D498" s="319"/>
      <c r="E498" s="319"/>
      <c r="F498" s="319"/>
      <c r="G498" s="319"/>
      <c r="H498" s="319"/>
      <c r="I498" s="319"/>
      <c r="J498" s="319"/>
      <c r="K498" s="319"/>
      <c r="L498" s="319"/>
      <c r="M498" s="319"/>
    </row>
    <row r="499" spans="1:13" s="43" customFormat="1" ht="15" customHeight="1" x14ac:dyDescent="0.25">
      <c r="A499" s="42"/>
      <c r="B499" s="293"/>
      <c r="C499" s="289"/>
      <c r="D499" s="319"/>
      <c r="E499" s="319"/>
      <c r="F499" s="319"/>
      <c r="G499" s="319"/>
      <c r="H499" s="319"/>
      <c r="I499" s="319"/>
      <c r="J499" s="319"/>
      <c r="K499" s="319"/>
      <c r="L499" s="319"/>
      <c r="M499" s="319"/>
    </row>
    <row r="500" spans="1:13" s="43" customFormat="1" ht="15" customHeight="1" x14ac:dyDescent="0.25">
      <c r="A500" s="42"/>
      <c r="B500" s="293"/>
      <c r="C500" s="289"/>
      <c r="D500" s="319"/>
      <c r="E500" s="319"/>
      <c r="F500" s="319"/>
      <c r="G500" s="319"/>
      <c r="H500" s="319"/>
      <c r="I500" s="319"/>
      <c r="J500" s="319"/>
      <c r="K500" s="319"/>
      <c r="L500" s="319"/>
      <c r="M500" s="319"/>
    </row>
    <row r="501" spans="1:13" s="43" customFormat="1" ht="15" customHeight="1" x14ac:dyDescent="0.25">
      <c r="A501" s="42"/>
      <c r="B501" s="293"/>
      <c r="C501" s="289"/>
      <c r="D501" s="319"/>
      <c r="E501" s="319"/>
      <c r="F501" s="319"/>
      <c r="G501" s="319"/>
      <c r="H501" s="319"/>
      <c r="I501" s="319"/>
      <c r="J501" s="319"/>
      <c r="K501" s="319"/>
      <c r="L501" s="319"/>
      <c r="M501" s="319"/>
    </row>
    <row r="502" spans="1:13" s="43" customFormat="1" ht="15" customHeight="1" x14ac:dyDescent="0.25">
      <c r="A502" s="42"/>
      <c r="B502" s="293"/>
      <c r="C502" s="289"/>
      <c r="D502" s="319"/>
      <c r="E502" s="319"/>
      <c r="F502" s="319"/>
      <c r="G502" s="319"/>
      <c r="H502" s="319"/>
      <c r="I502" s="319"/>
      <c r="J502" s="319"/>
      <c r="K502" s="319"/>
      <c r="L502" s="319"/>
      <c r="M502" s="319"/>
    </row>
    <row r="503" spans="1:13" s="43" customFormat="1" ht="15" customHeight="1" x14ac:dyDescent="0.25">
      <c r="A503" s="42"/>
      <c r="B503" s="293"/>
      <c r="C503" s="289"/>
      <c r="D503" s="319"/>
      <c r="E503" s="319"/>
      <c r="F503" s="319"/>
      <c r="G503" s="319"/>
      <c r="H503" s="319"/>
      <c r="I503" s="319"/>
      <c r="J503" s="319"/>
      <c r="K503" s="319"/>
      <c r="L503" s="319"/>
      <c r="M503" s="319"/>
    </row>
    <row r="504" spans="1:13" s="43" customFormat="1" ht="15" customHeight="1" x14ac:dyDescent="0.25">
      <c r="A504" s="42"/>
      <c r="B504" s="293"/>
      <c r="C504" s="289"/>
      <c r="D504" s="319"/>
      <c r="E504" s="319"/>
      <c r="F504" s="319"/>
      <c r="G504" s="319"/>
      <c r="H504" s="319"/>
      <c r="I504" s="319"/>
      <c r="J504" s="319"/>
      <c r="K504" s="319"/>
      <c r="L504" s="319"/>
      <c r="M504" s="319"/>
    </row>
    <row r="505" spans="1:13" s="43" customFormat="1" ht="15" customHeight="1" x14ac:dyDescent="0.25">
      <c r="A505" s="42"/>
      <c r="B505" s="293"/>
      <c r="C505" s="289"/>
      <c r="D505" s="319"/>
      <c r="E505" s="319"/>
      <c r="F505" s="319"/>
      <c r="G505" s="319"/>
      <c r="H505" s="319"/>
      <c r="I505" s="319"/>
      <c r="J505" s="319"/>
      <c r="K505" s="319"/>
      <c r="L505" s="319"/>
      <c r="M505" s="319"/>
    </row>
    <row r="506" spans="1:13" s="43" customFormat="1" ht="15" customHeight="1" x14ac:dyDescent="0.25">
      <c r="A506" s="42"/>
      <c r="B506" s="293"/>
      <c r="C506" s="289"/>
      <c r="D506" s="319"/>
      <c r="E506" s="319"/>
      <c r="F506" s="319"/>
      <c r="G506" s="319"/>
      <c r="H506" s="319"/>
      <c r="I506" s="319"/>
      <c r="J506" s="319"/>
      <c r="K506" s="319"/>
      <c r="L506" s="319"/>
      <c r="M506" s="319"/>
    </row>
    <row r="507" spans="1:13" s="43" customFormat="1" ht="15" customHeight="1" x14ac:dyDescent="0.25">
      <c r="A507" s="42"/>
      <c r="B507" s="293"/>
      <c r="C507" s="289"/>
      <c r="D507" s="319"/>
      <c r="E507" s="319"/>
      <c r="F507" s="319"/>
      <c r="G507" s="319"/>
      <c r="H507" s="319"/>
      <c r="I507" s="319"/>
      <c r="J507" s="319"/>
      <c r="K507" s="319"/>
      <c r="L507" s="319"/>
      <c r="M507" s="319"/>
    </row>
    <row r="508" spans="1:13" s="43" customFormat="1" ht="15" customHeight="1" x14ac:dyDescent="0.25">
      <c r="A508" s="42"/>
      <c r="B508" s="293"/>
      <c r="C508" s="289"/>
      <c r="D508" s="319"/>
      <c r="E508" s="319"/>
      <c r="F508" s="319"/>
      <c r="G508" s="319"/>
      <c r="H508" s="319"/>
      <c r="I508" s="319"/>
      <c r="J508" s="319"/>
      <c r="K508" s="319"/>
      <c r="L508" s="319"/>
      <c r="M508" s="319"/>
    </row>
    <row r="509" spans="1:13" s="43" customFormat="1" ht="15" customHeight="1" x14ac:dyDescent="0.25">
      <c r="A509" s="42"/>
      <c r="B509" s="293"/>
      <c r="C509" s="289"/>
      <c r="D509" s="319"/>
      <c r="E509" s="319"/>
      <c r="F509" s="319"/>
      <c r="G509" s="319"/>
      <c r="H509" s="319"/>
      <c r="I509" s="319"/>
      <c r="J509" s="319"/>
      <c r="K509" s="319"/>
      <c r="L509" s="319"/>
      <c r="M509" s="319"/>
    </row>
    <row r="510" spans="1:13" s="43" customFormat="1" ht="15" customHeight="1" x14ac:dyDescent="0.25">
      <c r="A510" s="42"/>
      <c r="B510" s="293"/>
      <c r="C510" s="289"/>
      <c r="D510" s="319"/>
      <c r="E510" s="319"/>
      <c r="F510" s="319"/>
      <c r="G510" s="319"/>
      <c r="H510" s="319"/>
      <c r="I510" s="319"/>
      <c r="J510" s="319"/>
      <c r="K510" s="319"/>
      <c r="L510" s="319"/>
      <c r="M510" s="319"/>
    </row>
    <row r="511" spans="1:13" s="43" customFormat="1" ht="15" customHeight="1" x14ac:dyDescent="0.25">
      <c r="A511" s="42"/>
      <c r="B511" s="293"/>
      <c r="C511" s="289"/>
      <c r="D511" s="319"/>
      <c r="E511" s="319"/>
      <c r="F511" s="319"/>
      <c r="G511" s="319"/>
      <c r="H511" s="319"/>
      <c r="I511" s="319"/>
      <c r="J511" s="319"/>
      <c r="K511" s="319"/>
      <c r="L511" s="319"/>
      <c r="M511" s="319"/>
    </row>
    <row r="512" spans="1:13" s="43" customFormat="1" ht="15" customHeight="1" x14ac:dyDescent="0.25">
      <c r="A512" s="42"/>
      <c r="B512" s="293"/>
      <c r="C512" s="289"/>
      <c r="D512" s="319"/>
      <c r="E512" s="319"/>
      <c r="F512" s="319"/>
      <c r="G512" s="319"/>
      <c r="H512" s="319"/>
      <c r="I512" s="319"/>
      <c r="J512" s="319"/>
      <c r="K512" s="319"/>
      <c r="L512" s="319"/>
      <c r="M512" s="319"/>
    </row>
    <row r="513" spans="1:13" s="43" customFormat="1" ht="15" customHeight="1" x14ac:dyDescent="0.25">
      <c r="A513" s="42"/>
      <c r="B513" s="293"/>
      <c r="C513" s="289"/>
      <c r="D513" s="319"/>
      <c r="E513" s="319"/>
      <c r="F513" s="319"/>
      <c r="G513" s="319"/>
      <c r="H513" s="319"/>
      <c r="I513" s="319"/>
      <c r="J513" s="319"/>
      <c r="K513" s="319"/>
      <c r="L513" s="319"/>
      <c r="M513" s="319"/>
    </row>
    <row r="514" spans="1:13" s="43" customFormat="1" ht="15" customHeight="1" x14ac:dyDescent="0.25">
      <c r="A514" s="42"/>
      <c r="B514" s="293"/>
      <c r="C514" s="289"/>
      <c r="D514" s="319"/>
      <c r="E514" s="319"/>
      <c r="F514" s="319"/>
      <c r="G514" s="319"/>
      <c r="H514" s="319"/>
      <c r="I514" s="319"/>
      <c r="J514" s="319"/>
      <c r="K514" s="319"/>
      <c r="L514" s="319"/>
      <c r="M514" s="319"/>
    </row>
    <row r="515" spans="1:13" s="43" customFormat="1" ht="15" customHeight="1" x14ac:dyDescent="0.25">
      <c r="A515" s="42"/>
      <c r="B515" s="293"/>
      <c r="C515" s="289"/>
      <c r="D515" s="319"/>
      <c r="E515" s="319"/>
      <c r="F515" s="319"/>
      <c r="G515" s="319"/>
      <c r="H515" s="319"/>
      <c r="I515" s="319"/>
      <c r="J515" s="319"/>
      <c r="K515" s="319"/>
      <c r="L515" s="319"/>
      <c r="M515" s="319"/>
    </row>
    <row r="516" spans="1:13" s="43" customFormat="1" ht="15" customHeight="1" x14ac:dyDescent="0.25">
      <c r="A516" s="42"/>
      <c r="B516" s="293"/>
      <c r="C516" s="289"/>
      <c r="D516" s="319"/>
      <c r="E516" s="319"/>
      <c r="F516" s="319"/>
      <c r="G516" s="319"/>
      <c r="H516" s="319"/>
      <c r="I516" s="319"/>
      <c r="J516" s="319"/>
      <c r="K516" s="319"/>
      <c r="L516" s="319"/>
      <c r="M516" s="319"/>
    </row>
    <row r="517" spans="1:13" s="43" customFormat="1" ht="15" customHeight="1" x14ac:dyDescent="0.25">
      <c r="A517" s="42"/>
      <c r="B517" s="293"/>
      <c r="C517" s="289"/>
      <c r="D517" s="319"/>
      <c r="E517" s="319"/>
      <c r="F517" s="319"/>
      <c r="G517" s="319"/>
      <c r="H517" s="319"/>
      <c r="I517" s="319"/>
      <c r="J517" s="319"/>
      <c r="K517" s="319"/>
      <c r="L517" s="319"/>
      <c r="M517" s="319"/>
    </row>
    <row r="518" spans="1:13" s="43" customFormat="1" ht="15" customHeight="1" x14ac:dyDescent="0.25">
      <c r="A518" s="42"/>
      <c r="B518" s="293"/>
      <c r="C518" s="289"/>
      <c r="D518" s="319"/>
      <c r="E518" s="319"/>
      <c r="F518" s="319"/>
      <c r="G518" s="319"/>
      <c r="H518" s="319"/>
      <c r="I518" s="319"/>
      <c r="J518" s="319"/>
      <c r="K518" s="319"/>
      <c r="L518" s="319"/>
      <c r="M518" s="319"/>
    </row>
    <row r="519" spans="1:13" s="43" customFormat="1" ht="15" customHeight="1" x14ac:dyDescent="0.25">
      <c r="A519" s="42"/>
      <c r="B519" s="293"/>
      <c r="C519" s="289"/>
      <c r="D519" s="319"/>
      <c r="E519" s="319"/>
      <c r="F519" s="319"/>
      <c r="G519" s="319"/>
      <c r="H519" s="319"/>
      <c r="I519" s="319"/>
      <c r="J519" s="319"/>
      <c r="K519" s="319"/>
      <c r="L519" s="319"/>
      <c r="M519" s="319"/>
    </row>
    <row r="520" spans="1:13" s="43" customFormat="1" ht="15" customHeight="1" x14ac:dyDescent="0.25">
      <c r="A520" s="42"/>
      <c r="B520" s="293"/>
      <c r="C520" s="289"/>
      <c r="D520" s="319"/>
      <c r="E520" s="319"/>
      <c r="F520" s="319"/>
      <c r="G520" s="319"/>
      <c r="H520" s="319"/>
      <c r="I520" s="319"/>
      <c r="J520" s="319"/>
      <c r="K520" s="319"/>
      <c r="L520" s="319"/>
      <c r="M520" s="319"/>
    </row>
    <row r="521" spans="1:13" s="43" customFormat="1" ht="15" customHeight="1" x14ac:dyDescent="0.25">
      <c r="A521" s="42"/>
      <c r="B521" s="293"/>
      <c r="C521" s="289"/>
      <c r="D521" s="319"/>
      <c r="E521" s="319"/>
      <c r="F521" s="319"/>
      <c r="G521" s="319"/>
      <c r="H521" s="319"/>
      <c r="I521" s="319"/>
      <c r="J521" s="319"/>
      <c r="K521" s="319"/>
      <c r="L521" s="319"/>
      <c r="M521" s="319"/>
    </row>
    <row r="522" spans="1:13" s="43" customFormat="1" ht="15" customHeight="1" x14ac:dyDescent="0.25">
      <c r="A522" s="42"/>
      <c r="B522" s="293"/>
      <c r="C522" s="289"/>
      <c r="D522" s="319"/>
      <c r="E522" s="319"/>
      <c r="F522" s="319"/>
      <c r="G522" s="319"/>
      <c r="H522" s="319"/>
      <c r="I522" s="319"/>
      <c r="J522" s="319"/>
      <c r="K522" s="319"/>
      <c r="L522" s="319"/>
      <c r="M522" s="319"/>
    </row>
    <row r="523" spans="1:13" s="43" customFormat="1" ht="15" customHeight="1" x14ac:dyDescent="0.25">
      <c r="A523" s="42"/>
      <c r="B523" s="293"/>
      <c r="C523" s="289"/>
      <c r="D523" s="319"/>
      <c r="E523" s="319"/>
      <c r="F523" s="319"/>
      <c r="G523" s="319"/>
      <c r="H523" s="319"/>
      <c r="I523" s="319"/>
      <c r="J523" s="319"/>
      <c r="K523" s="319"/>
      <c r="L523" s="319"/>
      <c r="M523" s="319"/>
    </row>
    <row r="524" spans="1:13" s="43" customFormat="1" ht="15" customHeight="1" x14ac:dyDescent="0.25">
      <c r="A524" s="42"/>
      <c r="B524" s="293"/>
      <c r="C524" s="289"/>
      <c r="D524" s="319"/>
      <c r="E524" s="319"/>
      <c r="F524" s="319"/>
      <c r="G524" s="319"/>
      <c r="H524" s="319"/>
      <c r="I524" s="319"/>
      <c r="J524" s="319"/>
      <c r="K524" s="319"/>
      <c r="L524" s="319"/>
      <c r="M524" s="319"/>
    </row>
    <row r="525" spans="1:13" s="43" customFormat="1" ht="15" customHeight="1" x14ac:dyDescent="0.25">
      <c r="A525" s="42"/>
      <c r="B525" s="293"/>
      <c r="C525" s="289"/>
      <c r="D525" s="319"/>
      <c r="E525" s="319"/>
      <c r="F525" s="319"/>
      <c r="G525" s="319"/>
      <c r="H525" s="319"/>
      <c r="I525" s="319"/>
      <c r="J525" s="319"/>
      <c r="K525" s="319"/>
      <c r="L525" s="319"/>
      <c r="M525" s="319"/>
    </row>
    <row r="526" spans="1:13" s="43" customFormat="1" ht="15" customHeight="1" x14ac:dyDescent="0.25">
      <c r="A526" s="42"/>
      <c r="B526" s="293"/>
      <c r="C526" s="289"/>
      <c r="D526" s="319"/>
      <c r="E526" s="319"/>
      <c r="F526" s="319"/>
      <c r="G526" s="319"/>
      <c r="H526" s="319"/>
      <c r="I526" s="319"/>
      <c r="J526" s="319"/>
      <c r="K526" s="319"/>
      <c r="L526" s="319"/>
      <c r="M526" s="319"/>
    </row>
    <row r="527" spans="1:13" s="43" customFormat="1" ht="15" customHeight="1" x14ac:dyDescent="0.25">
      <c r="A527" s="42"/>
      <c r="B527" s="293"/>
      <c r="C527" s="289"/>
      <c r="D527" s="319"/>
      <c r="E527" s="319"/>
      <c r="F527" s="319"/>
      <c r="G527" s="319"/>
      <c r="H527" s="319"/>
      <c r="I527" s="319"/>
      <c r="J527" s="319"/>
      <c r="K527" s="319"/>
      <c r="L527" s="319"/>
      <c r="M527" s="319"/>
    </row>
    <row r="528" spans="1:13" s="43" customFormat="1" ht="15" customHeight="1" x14ac:dyDescent="0.25">
      <c r="A528" s="42"/>
      <c r="B528" s="293"/>
      <c r="C528" s="289"/>
      <c r="D528" s="319"/>
      <c r="E528" s="319"/>
      <c r="F528" s="319"/>
      <c r="G528" s="319"/>
      <c r="H528" s="319"/>
      <c r="I528" s="319"/>
      <c r="J528" s="319"/>
      <c r="K528" s="319"/>
      <c r="L528" s="319"/>
      <c r="M528" s="319"/>
    </row>
    <row r="529" spans="1:13" s="43" customFormat="1" ht="15" customHeight="1" x14ac:dyDescent="0.25">
      <c r="A529" s="42"/>
      <c r="B529" s="293"/>
      <c r="C529" s="289"/>
      <c r="D529" s="319"/>
      <c r="E529" s="319"/>
      <c r="F529" s="319"/>
      <c r="G529" s="319"/>
      <c r="H529" s="319"/>
      <c r="I529" s="319"/>
      <c r="J529" s="319"/>
      <c r="K529" s="319"/>
      <c r="L529" s="319"/>
      <c r="M529" s="319"/>
    </row>
    <row r="530" spans="1:13" s="43" customFormat="1" ht="15" customHeight="1" x14ac:dyDescent="0.25">
      <c r="A530" s="42"/>
      <c r="B530" s="293"/>
      <c r="C530" s="289"/>
      <c r="D530" s="319"/>
      <c r="E530" s="319"/>
      <c r="F530" s="319"/>
      <c r="G530" s="319"/>
      <c r="H530" s="319"/>
      <c r="I530" s="319"/>
      <c r="J530" s="319"/>
      <c r="K530" s="319"/>
      <c r="L530" s="319"/>
      <c r="M530" s="319"/>
    </row>
    <row r="531" spans="1:13" s="43" customFormat="1" ht="15" customHeight="1" x14ac:dyDescent="0.25">
      <c r="A531" s="42"/>
      <c r="B531" s="293"/>
      <c r="C531" s="289"/>
      <c r="D531" s="319"/>
      <c r="E531" s="319"/>
      <c r="F531" s="319"/>
      <c r="G531" s="319"/>
      <c r="H531" s="319"/>
      <c r="I531" s="319"/>
      <c r="J531" s="319"/>
      <c r="K531" s="319"/>
      <c r="L531" s="319"/>
      <c r="M531" s="319"/>
    </row>
    <row r="532" spans="1:13" s="43" customFormat="1" ht="15" customHeight="1" x14ac:dyDescent="0.25">
      <c r="A532" s="42"/>
      <c r="B532" s="293"/>
      <c r="C532" s="289"/>
      <c r="D532" s="319"/>
      <c r="E532" s="319"/>
      <c r="F532" s="319"/>
      <c r="G532" s="319"/>
      <c r="H532" s="319"/>
      <c r="I532" s="319"/>
      <c r="J532" s="319"/>
      <c r="K532" s="319"/>
      <c r="L532" s="319"/>
      <c r="M532" s="319"/>
    </row>
    <row r="533" spans="1:13" s="43" customFormat="1" ht="15" customHeight="1" x14ac:dyDescent="0.25">
      <c r="A533" s="42"/>
      <c r="B533" s="293"/>
      <c r="C533" s="289"/>
      <c r="D533" s="319"/>
      <c r="E533" s="319"/>
      <c r="F533" s="319"/>
      <c r="G533" s="319"/>
      <c r="H533" s="319"/>
      <c r="I533" s="319"/>
      <c r="J533" s="319"/>
      <c r="K533" s="319"/>
      <c r="L533" s="319"/>
      <c r="M533" s="319"/>
    </row>
    <row r="534" spans="1:13" s="43" customFormat="1" ht="15" customHeight="1" x14ac:dyDescent="0.25">
      <c r="A534" s="42"/>
      <c r="B534" s="293"/>
      <c r="C534" s="289"/>
      <c r="D534" s="319"/>
      <c r="E534" s="319"/>
      <c r="F534" s="319"/>
      <c r="G534" s="319"/>
      <c r="H534" s="319"/>
      <c r="I534" s="319"/>
      <c r="J534" s="319"/>
      <c r="K534" s="319"/>
      <c r="L534" s="319"/>
      <c r="M534" s="319"/>
    </row>
    <row r="535" spans="1:13" s="43" customFormat="1" ht="15" customHeight="1" x14ac:dyDescent="0.25">
      <c r="A535" s="42"/>
      <c r="B535" s="293"/>
      <c r="C535" s="289"/>
      <c r="D535" s="319"/>
      <c r="E535" s="319"/>
      <c r="F535" s="319"/>
      <c r="G535" s="319"/>
      <c r="H535" s="319"/>
      <c r="I535" s="319"/>
      <c r="J535" s="319"/>
      <c r="K535" s="319"/>
      <c r="L535" s="319"/>
      <c r="M535" s="319"/>
    </row>
    <row r="536" spans="1:13" s="43" customFormat="1" ht="15" customHeight="1" x14ac:dyDescent="0.25">
      <c r="A536" s="42"/>
      <c r="B536" s="293"/>
      <c r="C536" s="289"/>
      <c r="D536" s="319"/>
      <c r="E536" s="319"/>
      <c r="F536" s="319"/>
      <c r="G536" s="319"/>
      <c r="H536" s="319"/>
      <c r="I536" s="319"/>
      <c r="J536" s="319"/>
      <c r="K536" s="319"/>
      <c r="L536" s="319"/>
      <c r="M536" s="319"/>
    </row>
    <row r="537" spans="1:13" s="43" customFormat="1" ht="15" customHeight="1" x14ac:dyDescent="0.25">
      <c r="A537" s="42"/>
      <c r="B537" s="293"/>
      <c r="C537" s="289"/>
      <c r="D537" s="319"/>
      <c r="E537" s="319"/>
      <c r="F537" s="319"/>
      <c r="G537" s="319"/>
      <c r="H537" s="319"/>
      <c r="I537" s="319"/>
      <c r="J537" s="319"/>
      <c r="K537" s="319"/>
      <c r="L537" s="319"/>
      <c r="M537" s="319"/>
    </row>
    <row r="538" spans="1:13" s="43" customFormat="1" ht="15" customHeight="1" x14ac:dyDescent="0.25">
      <c r="A538" s="42"/>
      <c r="B538" s="293"/>
      <c r="C538" s="289"/>
      <c r="D538" s="319"/>
      <c r="E538" s="319"/>
      <c r="F538" s="319"/>
      <c r="G538" s="319"/>
      <c r="H538" s="319"/>
      <c r="I538" s="319"/>
      <c r="J538" s="319"/>
      <c r="K538" s="319"/>
      <c r="L538" s="319"/>
      <c r="M538" s="319"/>
    </row>
    <row r="539" spans="1:13" s="43" customFormat="1" ht="15" customHeight="1" x14ac:dyDescent="0.25">
      <c r="A539" s="42"/>
      <c r="B539" s="293"/>
      <c r="C539" s="289"/>
      <c r="D539" s="319"/>
      <c r="E539" s="319"/>
      <c r="F539" s="319"/>
      <c r="G539" s="319"/>
      <c r="H539" s="319"/>
      <c r="I539" s="319"/>
      <c r="J539" s="319"/>
      <c r="K539" s="319"/>
      <c r="L539" s="319"/>
      <c r="M539" s="319"/>
    </row>
    <row r="540" spans="1:13" s="43" customFormat="1" ht="15" customHeight="1" x14ac:dyDescent="0.25">
      <c r="A540" s="42"/>
      <c r="B540" s="293"/>
      <c r="C540" s="289"/>
      <c r="D540" s="319"/>
      <c r="E540" s="319"/>
      <c r="F540" s="319"/>
      <c r="G540" s="319"/>
      <c r="H540" s="319"/>
      <c r="I540" s="319"/>
      <c r="J540" s="319"/>
      <c r="K540" s="319"/>
      <c r="L540" s="319"/>
      <c r="M540" s="319"/>
    </row>
    <row r="541" spans="1:13" s="43" customFormat="1" ht="15" customHeight="1" x14ac:dyDescent="0.25">
      <c r="A541" s="42"/>
      <c r="B541" s="293"/>
      <c r="C541" s="289"/>
      <c r="D541" s="319"/>
      <c r="E541" s="319"/>
      <c r="F541" s="319"/>
      <c r="G541" s="319"/>
      <c r="H541" s="319"/>
      <c r="I541" s="319"/>
      <c r="J541" s="319"/>
      <c r="K541" s="319"/>
      <c r="L541" s="319"/>
      <c r="M541" s="319"/>
    </row>
    <row r="542" spans="1:13" s="43" customFormat="1" ht="15" customHeight="1" x14ac:dyDescent="0.25">
      <c r="A542" s="42"/>
      <c r="B542" s="293"/>
      <c r="C542" s="289"/>
      <c r="D542" s="319"/>
      <c r="E542" s="319"/>
      <c r="F542" s="319"/>
      <c r="G542" s="319"/>
      <c r="H542" s="319"/>
      <c r="I542" s="319"/>
      <c r="J542" s="319"/>
      <c r="K542" s="319"/>
      <c r="L542" s="319"/>
      <c r="M542" s="319"/>
    </row>
    <row r="543" spans="1:13" s="43" customFormat="1" ht="15" customHeight="1" x14ac:dyDescent="0.25">
      <c r="A543" s="42"/>
      <c r="B543" s="293"/>
      <c r="C543" s="289"/>
      <c r="D543" s="319"/>
      <c r="E543" s="319"/>
      <c r="F543" s="319"/>
      <c r="G543" s="319"/>
      <c r="H543" s="319"/>
      <c r="I543" s="319"/>
      <c r="J543" s="319"/>
      <c r="K543" s="319"/>
      <c r="L543" s="319"/>
      <c r="M543" s="319"/>
    </row>
    <row r="544" spans="1:13" s="43" customFormat="1" ht="15" customHeight="1" x14ac:dyDescent="0.25">
      <c r="A544" s="42"/>
      <c r="B544" s="293"/>
      <c r="C544" s="289"/>
      <c r="D544" s="319"/>
      <c r="E544" s="319"/>
      <c r="F544" s="319"/>
      <c r="G544" s="319"/>
      <c r="H544" s="319"/>
      <c r="I544" s="319"/>
      <c r="J544" s="319"/>
      <c r="K544" s="319"/>
      <c r="L544" s="319"/>
      <c r="M544" s="319"/>
    </row>
    <row r="545" spans="1:13" s="43" customFormat="1" ht="15" customHeight="1" x14ac:dyDescent="0.25">
      <c r="A545" s="42"/>
      <c r="B545" s="293"/>
      <c r="C545" s="289"/>
      <c r="D545" s="319"/>
      <c r="E545" s="319"/>
      <c r="F545" s="319"/>
      <c r="G545" s="319"/>
      <c r="H545" s="319"/>
      <c r="I545" s="319"/>
      <c r="J545" s="319"/>
      <c r="K545" s="319"/>
      <c r="L545" s="319"/>
      <c r="M545" s="319"/>
    </row>
    <row r="546" spans="1:13" s="43" customFormat="1" ht="15" customHeight="1" x14ac:dyDescent="0.25">
      <c r="A546" s="42"/>
      <c r="B546" s="293"/>
      <c r="C546" s="289"/>
      <c r="D546" s="319"/>
      <c r="E546" s="319"/>
      <c r="F546" s="319"/>
      <c r="G546" s="319"/>
      <c r="H546" s="319"/>
      <c r="I546" s="319"/>
      <c r="J546" s="319"/>
      <c r="K546" s="319"/>
      <c r="L546" s="319"/>
      <c r="M546" s="319"/>
    </row>
    <row r="547" spans="1:13" s="43" customFormat="1" ht="15" customHeight="1" x14ac:dyDescent="0.25">
      <c r="A547" s="42"/>
      <c r="B547" s="293"/>
      <c r="C547" s="289"/>
      <c r="D547" s="319"/>
      <c r="E547" s="319"/>
      <c r="F547" s="319"/>
      <c r="G547" s="319"/>
      <c r="H547" s="319"/>
      <c r="I547" s="319"/>
      <c r="J547" s="319"/>
      <c r="K547" s="319"/>
      <c r="L547" s="319"/>
      <c r="M547" s="319"/>
    </row>
    <row r="548" spans="1:13" s="43" customFormat="1" ht="15" customHeight="1" x14ac:dyDescent="0.25">
      <c r="A548" s="42"/>
      <c r="B548" s="293"/>
      <c r="C548" s="289"/>
      <c r="D548" s="319"/>
      <c r="E548" s="319"/>
      <c r="F548" s="319"/>
      <c r="G548" s="319"/>
      <c r="H548" s="319"/>
      <c r="I548" s="319"/>
      <c r="J548" s="319"/>
      <c r="K548" s="319"/>
      <c r="L548" s="319"/>
      <c r="M548" s="319"/>
    </row>
    <row r="549" spans="1:13" s="43" customFormat="1" ht="15" customHeight="1" x14ac:dyDescent="0.25">
      <c r="A549" s="42"/>
      <c r="B549" s="293"/>
      <c r="C549" s="289"/>
      <c r="D549" s="319"/>
      <c r="E549" s="319"/>
      <c r="F549" s="319"/>
      <c r="G549" s="319"/>
      <c r="H549" s="319"/>
      <c r="I549" s="319"/>
      <c r="J549" s="319"/>
      <c r="K549" s="319"/>
      <c r="L549" s="319"/>
      <c r="M549" s="319"/>
    </row>
    <row r="550" spans="1:13" s="43" customFormat="1" ht="15" customHeight="1" x14ac:dyDescent="0.25">
      <c r="A550" s="42"/>
      <c r="B550" s="293"/>
      <c r="C550" s="289"/>
      <c r="D550" s="319"/>
      <c r="E550" s="319"/>
      <c r="F550" s="319"/>
      <c r="G550" s="319"/>
      <c r="H550" s="319"/>
      <c r="I550" s="319"/>
      <c r="J550" s="319"/>
      <c r="K550" s="319"/>
      <c r="L550" s="319"/>
      <c r="M550" s="319"/>
    </row>
    <row r="551" spans="1:13" s="43" customFormat="1" ht="15" customHeight="1" x14ac:dyDescent="0.25">
      <c r="A551" s="42"/>
      <c r="B551" s="293"/>
      <c r="C551" s="289"/>
      <c r="D551" s="319"/>
      <c r="E551" s="319"/>
      <c r="F551" s="319"/>
      <c r="G551" s="319"/>
      <c r="H551" s="319"/>
      <c r="I551" s="319"/>
      <c r="J551" s="319"/>
      <c r="K551" s="319"/>
      <c r="L551" s="319"/>
      <c r="M551" s="319"/>
    </row>
    <row r="552" spans="1:13" s="43" customFormat="1" ht="15" customHeight="1" x14ac:dyDescent="0.25">
      <c r="A552" s="42"/>
      <c r="B552" s="293"/>
      <c r="C552" s="289"/>
      <c r="D552" s="319"/>
      <c r="E552" s="319"/>
      <c r="F552" s="319"/>
      <c r="G552" s="319"/>
      <c r="H552" s="319"/>
      <c r="I552" s="319"/>
      <c r="J552" s="319"/>
      <c r="K552" s="319"/>
      <c r="L552" s="319"/>
      <c r="M552" s="319"/>
    </row>
    <row r="553" spans="1:13" s="43" customFormat="1" ht="15" customHeight="1" x14ac:dyDescent="0.25">
      <c r="A553" s="42"/>
      <c r="B553" s="293"/>
      <c r="C553" s="289"/>
      <c r="D553" s="319"/>
      <c r="E553" s="319"/>
      <c r="F553" s="319"/>
      <c r="G553" s="319"/>
      <c r="H553" s="319"/>
      <c r="I553" s="319"/>
      <c r="J553" s="319"/>
      <c r="K553" s="319"/>
      <c r="L553" s="319"/>
      <c r="M553" s="319"/>
    </row>
    <row r="554" spans="1:13" s="43" customFormat="1" ht="15" customHeight="1" x14ac:dyDescent="0.25">
      <c r="A554" s="42"/>
      <c r="B554" s="293"/>
      <c r="C554" s="289"/>
      <c r="D554" s="319"/>
      <c r="E554" s="319"/>
      <c r="F554" s="319"/>
      <c r="G554" s="319"/>
      <c r="H554" s="319"/>
      <c r="I554" s="319"/>
      <c r="J554" s="319"/>
      <c r="K554" s="319"/>
      <c r="L554" s="319"/>
      <c r="M554" s="319"/>
    </row>
    <row r="555" spans="1:13" s="43" customFormat="1" ht="15" customHeight="1" x14ac:dyDescent="0.25">
      <c r="A555" s="42"/>
      <c r="B555" s="293"/>
      <c r="C555" s="289"/>
      <c r="D555" s="319"/>
      <c r="E555" s="319"/>
      <c r="F555" s="319"/>
      <c r="G555" s="319"/>
      <c r="H555" s="319"/>
      <c r="I555" s="319"/>
      <c r="J555" s="319"/>
      <c r="K555" s="319"/>
      <c r="L555" s="319"/>
      <c r="M555" s="319"/>
    </row>
    <row r="556" spans="1:13" s="43" customFormat="1" ht="15" customHeight="1" x14ac:dyDescent="0.25">
      <c r="A556" s="42"/>
      <c r="B556" s="293"/>
      <c r="C556" s="289"/>
      <c r="D556" s="319"/>
      <c r="E556" s="319"/>
      <c r="F556" s="319"/>
      <c r="G556" s="319"/>
      <c r="H556" s="319"/>
      <c r="I556" s="319"/>
      <c r="J556" s="319"/>
      <c r="K556" s="319"/>
      <c r="L556" s="319"/>
      <c r="M556" s="319"/>
    </row>
    <row r="557" spans="1:13" s="43" customFormat="1" ht="15" customHeight="1" x14ac:dyDescent="0.25">
      <c r="A557" s="42"/>
      <c r="B557" s="293"/>
      <c r="C557" s="289"/>
      <c r="D557" s="319"/>
      <c r="E557" s="319"/>
      <c r="F557" s="319"/>
      <c r="G557" s="319"/>
      <c r="H557" s="319"/>
      <c r="I557" s="319"/>
      <c r="J557" s="319"/>
      <c r="K557" s="319"/>
      <c r="L557" s="319"/>
      <c r="M557" s="319"/>
    </row>
    <row r="558" spans="1:13" s="43" customFormat="1" ht="15" customHeight="1" x14ac:dyDescent="0.25">
      <c r="A558" s="42"/>
      <c r="B558" s="293"/>
      <c r="C558" s="289"/>
      <c r="D558" s="319"/>
      <c r="E558" s="319"/>
      <c r="F558" s="319"/>
      <c r="G558" s="319"/>
      <c r="H558" s="319"/>
      <c r="I558" s="319"/>
      <c r="J558" s="319"/>
      <c r="K558" s="319"/>
      <c r="L558" s="319"/>
      <c r="M558" s="319"/>
    </row>
    <row r="559" spans="1:13" s="43" customFormat="1" ht="15" customHeight="1" x14ac:dyDescent="0.25">
      <c r="A559" s="42"/>
      <c r="B559" s="293"/>
      <c r="C559" s="289"/>
      <c r="D559" s="319"/>
      <c r="E559" s="319"/>
      <c r="F559" s="319"/>
      <c r="G559" s="319"/>
      <c r="H559" s="319"/>
      <c r="I559" s="319"/>
      <c r="J559" s="319"/>
      <c r="K559" s="319"/>
      <c r="L559" s="319"/>
      <c r="M559" s="319"/>
    </row>
    <row r="560" spans="1:13" s="43" customFormat="1" ht="15" customHeight="1" x14ac:dyDescent="0.25">
      <c r="A560" s="42"/>
      <c r="B560" s="293"/>
      <c r="C560" s="289"/>
      <c r="D560" s="319"/>
      <c r="E560" s="319"/>
      <c r="F560" s="319"/>
      <c r="G560" s="319"/>
      <c r="H560" s="319"/>
      <c r="I560" s="319"/>
      <c r="J560" s="319"/>
      <c r="K560" s="319"/>
      <c r="L560" s="319"/>
      <c r="M560" s="319"/>
    </row>
    <row r="561" spans="1:13" s="43" customFormat="1" ht="15" customHeight="1" x14ac:dyDescent="0.25">
      <c r="A561" s="42"/>
      <c r="B561" s="293"/>
      <c r="C561" s="289"/>
      <c r="D561" s="319"/>
      <c r="E561" s="319"/>
      <c r="F561" s="319"/>
      <c r="G561" s="319"/>
      <c r="H561" s="319"/>
      <c r="I561" s="319"/>
      <c r="J561" s="319"/>
      <c r="K561" s="319"/>
      <c r="L561" s="319"/>
      <c r="M561" s="319"/>
    </row>
    <row r="562" spans="1:13" s="43" customFormat="1" ht="15" customHeight="1" x14ac:dyDescent="0.25">
      <c r="A562" s="42"/>
      <c r="B562" s="293"/>
      <c r="C562" s="289"/>
      <c r="D562" s="319"/>
      <c r="E562" s="319"/>
      <c r="F562" s="319"/>
      <c r="G562" s="319"/>
      <c r="H562" s="319"/>
      <c r="I562" s="319"/>
      <c r="J562" s="319"/>
      <c r="K562" s="319"/>
      <c r="L562" s="319"/>
      <c r="M562" s="319"/>
    </row>
    <row r="563" spans="1:13" s="43" customFormat="1" ht="15" customHeight="1" x14ac:dyDescent="0.25">
      <c r="A563" s="42"/>
      <c r="B563" s="293"/>
      <c r="C563" s="289"/>
      <c r="D563" s="319"/>
      <c r="E563" s="319"/>
      <c r="F563" s="319"/>
      <c r="G563" s="319"/>
      <c r="H563" s="319"/>
      <c r="I563" s="319"/>
      <c r="J563" s="319"/>
      <c r="K563" s="319"/>
      <c r="L563" s="319"/>
      <c r="M563" s="319"/>
    </row>
    <row r="564" spans="1:13" s="43" customFormat="1" ht="15" customHeight="1" x14ac:dyDescent="0.25">
      <c r="A564" s="42"/>
      <c r="B564" s="293"/>
      <c r="C564" s="289"/>
      <c r="D564" s="319"/>
      <c r="E564" s="319"/>
      <c r="F564" s="319"/>
      <c r="G564" s="319"/>
      <c r="H564" s="319"/>
      <c r="I564" s="319"/>
      <c r="J564" s="319"/>
      <c r="K564" s="319"/>
      <c r="L564" s="319"/>
      <c r="M564" s="319"/>
    </row>
    <row r="565" spans="1:13" s="43" customFormat="1" ht="15" customHeight="1" x14ac:dyDescent="0.25">
      <c r="A565" s="42"/>
      <c r="B565" s="293"/>
      <c r="C565" s="289"/>
      <c r="D565" s="319"/>
      <c r="E565" s="319"/>
      <c r="F565" s="319"/>
      <c r="G565" s="319"/>
      <c r="H565" s="319"/>
      <c r="I565" s="319"/>
      <c r="J565" s="319"/>
      <c r="K565" s="319"/>
      <c r="L565" s="319"/>
      <c r="M565" s="319"/>
    </row>
    <row r="566" spans="1:13" s="43" customFormat="1" ht="15" customHeight="1" x14ac:dyDescent="0.25">
      <c r="A566" s="42"/>
      <c r="B566" s="293"/>
      <c r="C566" s="289"/>
      <c r="D566" s="319"/>
      <c r="E566" s="319"/>
      <c r="F566" s="319"/>
      <c r="G566" s="319"/>
      <c r="H566" s="319"/>
      <c r="I566" s="319"/>
      <c r="J566" s="319"/>
      <c r="K566" s="319"/>
      <c r="L566" s="319"/>
      <c r="M566" s="319"/>
    </row>
    <row r="567" spans="1:13" s="43" customFormat="1" ht="15" customHeight="1" x14ac:dyDescent="0.25">
      <c r="A567" s="42"/>
      <c r="B567" s="293"/>
      <c r="C567" s="289"/>
      <c r="D567" s="319"/>
      <c r="E567" s="319"/>
      <c r="F567" s="319"/>
      <c r="G567" s="319"/>
      <c r="H567" s="319"/>
      <c r="I567" s="319"/>
      <c r="J567" s="319"/>
      <c r="K567" s="319"/>
      <c r="L567" s="319"/>
      <c r="M567" s="319"/>
    </row>
    <row r="568" spans="1:13" s="43" customFormat="1" ht="15" customHeight="1" x14ac:dyDescent="0.25">
      <c r="A568" s="42"/>
      <c r="B568" s="293"/>
      <c r="C568" s="289"/>
      <c r="D568" s="319"/>
      <c r="E568" s="319"/>
      <c r="F568" s="319"/>
      <c r="G568" s="319"/>
      <c r="H568" s="319"/>
      <c r="I568" s="319"/>
      <c r="J568" s="319"/>
      <c r="K568" s="319"/>
      <c r="L568" s="319"/>
      <c r="M568" s="319"/>
    </row>
    <row r="569" spans="1:13" s="43" customFormat="1" ht="15" customHeight="1" x14ac:dyDescent="0.25">
      <c r="A569" s="42"/>
      <c r="B569" s="293"/>
      <c r="C569" s="289"/>
      <c r="D569" s="319"/>
      <c r="E569" s="319"/>
      <c r="F569" s="319"/>
      <c r="G569" s="319"/>
      <c r="H569" s="319"/>
      <c r="I569" s="319"/>
      <c r="J569" s="319"/>
      <c r="K569" s="319"/>
      <c r="L569" s="319"/>
      <c r="M569" s="319"/>
    </row>
    <row r="570" spans="1:13" s="43" customFormat="1" ht="15" customHeight="1" x14ac:dyDescent="0.25">
      <c r="A570" s="42"/>
      <c r="B570" s="293"/>
      <c r="C570" s="289"/>
      <c r="D570" s="319"/>
      <c r="E570" s="319"/>
      <c r="F570" s="319"/>
      <c r="G570" s="319"/>
      <c r="H570" s="319"/>
      <c r="I570" s="319"/>
      <c r="J570" s="319"/>
      <c r="K570" s="319"/>
      <c r="L570" s="319"/>
      <c r="M570" s="319"/>
    </row>
    <row r="571" spans="1:13" s="43" customFormat="1" ht="15" customHeight="1" x14ac:dyDescent="0.25">
      <c r="A571" s="42"/>
      <c r="B571" s="293"/>
      <c r="C571" s="289"/>
      <c r="D571" s="319"/>
      <c r="E571" s="319"/>
      <c r="F571" s="319"/>
      <c r="G571" s="319"/>
      <c r="H571" s="319"/>
      <c r="I571" s="319"/>
      <c r="J571" s="319"/>
      <c r="K571" s="319"/>
      <c r="L571" s="319"/>
      <c r="M571" s="319"/>
    </row>
    <row r="572" spans="1:13" s="43" customFormat="1" ht="15" customHeight="1" x14ac:dyDescent="0.25">
      <c r="A572" s="42"/>
      <c r="B572" s="293"/>
      <c r="C572" s="289"/>
      <c r="D572" s="319"/>
      <c r="E572" s="319"/>
      <c r="F572" s="319"/>
      <c r="G572" s="319"/>
      <c r="H572" s="319"/>
      <c r="I572" s="319"/>
      <c r="J572" s="319"/>
      <c r="K572" s="319"/>
      <c r="L572" s="319"/>
      <c r="M572" s="319"/>
    </row>
    <row r="573" spans="1:13" s="43" customFormat="1" ht="15" customHeight="1" x14ac:dyDescent="0.25">
      <c r="A573" s="42"/>
      <c r="B573" s="293"/>
      <c r="C573" s="289"/>
      <c r="D573" s="319"/>
      <c r="E573" s="319"/>
      <c r="F573" s="319"/>
      <c r="G573" s="319"/>
      <c r="H573" s="319"/>
      <c r="I573" s="319"/>
      <c r="J573" s="319"/>
      <c r="K573" s="319"/>
      <c r="L573" s="319"/>
      <c r="M573" s="319"/>
    </row>
    <row r="574" spans="1:13" s="43" customFormat="1" ht="15" customHeight="1" x14ac:dyDescent="0.25">
      <c r="A574" s="42"/>
      <c r="B574" s="293"/>
      <c r="C574" s="289"/>
      <c r="D574" s="319"/>
      <c r="E574" s="319"/>
      <c r="F574" s="319"/>
      <c r="G574" s="319"/>
      <c r="H574" s="319"/>
      <c r="I574" s="319"/>
      <c r="J574" s="319"/>
      <c r="K574" s="319"/>
      <c r="L574" s="319"/>
      <c r="M574" s="319"/>
    </row>
    <row r="575" spans="1:13" s="43" customFormat="1" ht="15" customHeight="1" x14ac:dyDescent="0.25">
      <c r="A575" s="42"/>
      <c r="B575" s="293"/>
      <c r="C575" s="289"/>
      <c r="D575" s="319"/>
      <c r="E575" s="319"/>
      <c r="F575" s="319"/>
      <c r="G575" s="319"/>
      <c r="H575" s="319"/>
      <c r="I575" s="319"/>
      <c r="J575" s="319"/>
      <c r="K575" s="319"/>
      <c r="L575" s="319"/>
      <c r="M575" s="319"/>
    </row>
    <row r="576" spans="1:13" s="43" customFormat="1" ht="15" customHeight="1" x14ac:dyDescent="0.25">
      <c r="A576" s="42"/>
      <c r="B576" s="293"/>
      <c r="C576" s="289"/>
      <c r="D576" s="319"/>
      <c r="E576" s="319"/>
      <c r="F576" s="319"/>
      <c r="G576" s="319"/>
      <c r="H576" s="319"/>
      <c r="I576" s="319"/>
      <c r="J576" s="319"/>
      <c r="K576" s="319"/>
      <c r="L576" s="319"/>
      <c r="M576" s="319"/>
    </row>
    <row r="577" spans="1:13" s="43" customFormat="1" ht="15" customHeight="1" x14ac:dyDescent="0.25">
      <c r="A577" s="42"/>
      <c r="B577" s="293"/>
      <c r="C577" s="289"/>
      <c r="D577" s="319"/>
      <c r="E577" s="319"/>
      <c r="F577" s="319"/>
      <c r="G577" s="319"/>
      <c r="H577" s="319"/>
      <c r="I577" s="319"/>
      <c r="J577" s="319"/>
      <c r="K577" s="319"/>
      <c r="L577" s="319"/>
      <c r="M577" s="319"/>
    </row>
    <row r="578" spans="1:13" s="43" customFormat="1" ht="15" customHeight="1" x14ac:dyDescent="0.25">
      <c r="A578" s="42"/>
      <c r="B578" s="293"/>
      <c r="C578" s="289"/>
      <c r="D578" s="319"/>
      <c r="E578" s="319"/>
      <c r="F578" s="319"/>
      <c r="G578" s="319"/>
      <c r="H578" s="319"/>
      <c r="I578" s="319"/>
      <c r="J578" s="319"/>
      <c r="K578" s="319"/>
      <c r="L578" s="319"/>
      <c r="M578" s="319"/>
    </row>
    <row r="579" spans="1:13" s="43" customFormat="1" ht="15" customHeight="1" x14ac:dyDescent="0.25">
      <c r="A579" s="42"/>
      <c r="B579" s="293"/>
      <c r="C579" s="289"/>
      <c r="D579" s="319"/>
      <c r="E579" s="319"/>
      <c r="F579" s="319"/>
      <c r="G579" s="319"/>
      <c r="H579" s="319"/>
      <c r="I579" s="319"/>
      <c r="J579" s="319"/>
      <c r="K579" s="319"/>
      <c r="L579" s="319"/>
      <c r="M579" s="319"/>
    </row>
    <row r="580" spans="1:13" s="43" customFormat="1" ht="15" customHeight="1" x14ac:dyDescent="0.25">
      <c r="A580" s="42"/>
      <c r="B580" s="293"/>
      <c r="C580" s="289"/>
      <c r="D580" s="319"/>
      <c r="E580" s="319"/>
      <c r="F580" s="319"/>
      <c r="G580" s="319"/>
      <c r="H580" s="319"/>
      <c r="I580" s="319"/>
      <c r="J580" s="319"/>
      <c r="K580" s="319"/>
      <c r="L580" s="319"/>
      <c r="M580" s="319"/>
    </row>
    <row r="581" spans="1:13" s="43" customFormat="1" ht="15" customHeight="1" x14ac:dyDescent="0.25">
      <c r="A581" s="42"/>
      <c r="B581" s="293"/>
      <c r="C581" s="289"/>
      <c r="D581" s="319"/>
      <c r="E581" s="319"/>
      <c r="F581" s="319"/>
      <c r="G581" s="319"/>
      <c r="H581" s="319"/>
      <c r="I581" s="319"/>
      <c r="J581" s="319"/>
      <c r="K581" s="319"/>
      <c r="L581" s="319"/>
      <c r="M581" s="319"/>
    </row>
    <row r="582" spans="1:13" s="43" customFormat="1" ht="15" customHeight="1" x14ac:dyDescent="0.25">
      <c r="A582" s="42"/>
      <c r="B582" s="293"/>
      <c r="C582" s="289"/>
      <c r="D582" s="319"/>
      <c r="E582" s="319"/>
      <c r="F582" s="319"/>
      <c r="G582" s="319"/>
      <c r="H582" s="319"/>
      <c r="I582" s="319"/>
      <c r="J582" s="319"/>
      <c r="K582" s="319"/>
      <c r="L582" s="319"/>
      <c r="M582" s="319"/>
    </row>
    <row r="583" spans="1:13" s="43" customFormat="1" ht="15" customHeight="1" x14ac:dyDescent="0.25">
      <c r="A583" s="42"/>
      <c r="B583" s="293"/>
      <c r="C583" s="289"/>
      <c r="D583" s="319"/>
      <c r="E583" s="319"/>
      <c r="F583" s="319"/>
      <c r="G583" s="319"/>
      <c r="H583" s="319"/>
      <c r="I583" s="319"/>
      <c r="J583" s="319"/>
      <c r="K583" s="319"/>
      <c r="L583" s="319"/>
      <c r="M583" s="319"/>
    </row>
    <row r="584" spans="1:13" s="43" customFormat="1" ht="15" customHeight="1" x14ac:dyDescent="0.25">
      <c r="A584" s="42"/>
      <c r="B584" s="293"/>
      <c r="C584" s="289"/>
      <c r="D584" s="319"/>
      <c r="E584" s="319"/>
      <c r="F584" s="319"/>
      <c r="G584" s="319"/>
      <c r="H584" s="319"/>
      <c r="I584" s="319"/>
      <c r="J584" s="319"/>
      <c r="K584" s="319"/>
      <c r="L584" s="319"/>
      <c r="M584" s="319"/>
    </row>
    <row r="585" spans="1:13" s="43" customFormat="1" ht="15" customHeight="1" x14ac:dyDescent="0.25">
      <c r="A585" s="42"/>
      <c r="B585" s="293"/>
      <c r="C585" s="289"/>
      <c r="D585" s="319"/>
      <c r="E585" s="319"/>
      <c r="F585" s="319"/>
      <c r="G585" s="319"/>
      <c r="H585" s="319"/>
      <c r="I585" s="319"/>
      <c r="J585" s="319"/>
      <c r="K585" s="319"/>
      <c r="L585" s="319"/>
      <c r="M585" s="319"/>
    </row>
    <row r="586" spans="1:13" s="43" customFormat="1" ht="15" customHeight="1" x14ac:dyDescent="0.25">
      <c r="A586" s="42"/>
      <c r="B586" s="293"/>
      <c r="C586" s="289"/>
      <c r="D586" s="319"/>
      <c r="E586" s="319"/>
      <c r="F586" s="319"/>
      <c r="G586" s="319"/>
      <c r="H586" s="319"/>
      <c r="I586" s="319"/>
      <c r="J586" s="319"/>
      <c r="K586" s="319"/>
      <c r="L586" s="319"/>
      <c r="M586" s="319"/>
    </row>
    <row r="587" spans="1:13" s="43" customFormat="1" ht="15" customHeight="1" x14ac:dyDescent="0.25">
      <c r="A587" s="42"/>
      <c r="B587" s="293"/>
      <c r="C587" s="289"/>
      <c r="D587" s="319"/>
      <c r="E587" s="319"/>
      <c r="F587" s="319"/>
      <c r="G587" s="319"/>
      <c r="H587" s="319"/>
      <c r="I587" s="319"/>
      <c r="J587" s="319"/>
      <c r="K587" s="319"/>
      <c r="L587" s="319"/>
      <c r="M587" s="319"/>
    </row>
    <row r="588" spans="1:13" s="43" customFormat="1" ht="15" customHeight="1" x14ac:dyDescent="0.25">
      <c r="A588" s="42"/>
      <c r="B588" s="293"/>
      <c r="C588" s="289"/>
      <c r="D588" s="319"/>
      <c r="E588" s="319"/>
      <c r="F588" s="319"/>
      <c r="G588" s="319"/>
      <c r="H588" s="319"/>
      <c r="I588" s="319"/>
      <c r="J588" s="319"/>
      <c r="K588" s="319"/>
      <c r="L588" s="319"/>
      <c r="M588" s="319"/>
    </row>
    <row r="589" spans="1:13" s="43" customFormat="1" ht="15" customHeight="1" x14ac:dyDescent="0.25">
      <c r="A589" s="42"/>
      <c r="B589" s="293"/>
      <c r="C589" s="289"/>
      <c r="D589" s="319"/>
      <c r="E589" s="319"/>
      <c r="F589" s="319"/>
      <c r="G589" s="319"/>
      <c r="H589" s="319"/>
      <c r="I589" s="319"/>
      <c r="J589" s="319"/>
      <c r="K589" s="319"/>
      <c r="L589" s="319"/>
      <c r="M589" s="319"/>
    </row>
    <row r="590" spans="1:13" s="43" customFormat="1" ht="15" customHeight="1" x14ac:dyDescent="0.25">
      <c r="A590" s="42"/>
      <c r="B590" s="293"/>
      <c r="C590" s="289"/>
      <c r="D590" s="319"/>
      <c r="E590" s="319"/>
      <c r="F590" s="319"/>
      <c r="G590" s="319"/>
      <c r="H590" s="319"/>
      <c r="I590" s="319"/>
      <c r="J590" s="319"/>
      <c r="K590" s="319"/>
      <c r="L590" s="319"/>
      <c r="M590" s="319"/>
    </row>
    <row r="591" spans="1:13" s="43" customFormat="1" ht="15" customHeight="1" x14ac:dyDescent="0.25">
      <c r="A591" s="42"/>
      <c r="B591" s="293"/>
      <c r="C591" s="289"/>
      <c r="D591" s="319"/>
      <c r="E591" s="319"/>
      <c r="F591" s="319"/>
      <c r="G591" s="319"/>
      <c r="H591" s="319"/>
      <c r="I591" s="319"/>
      <c r="J591" s="319"/>
      <c r="K591" s="319"/>
      <c r="L591" s="319"/>
      <c r="M591" s="319"/>
    </row>
    <row r="592" spans="1:13" s="43" customFormat="1" ht="15" customHeight="1" x14ac:dyDescent="0.25">
      <c r="A592" s="42"/>
      <c r="B592" s="293"/>
      <c r="C592" s="289"/>
      <c r="D592" s="319"/>
      <c r="E592" s="319"/>
      <c r="F592" s="319"/>
      <c r="G592" s="319"/>
      <c r="H592" s="319"/>
      <c r="I592" s="319"/>
      <c r="J592" s="319"/>
      <c r="K592" s="319"/>
      <c r="L592" s="319"/>
      <c r="M592" s="319"/>
    </row>
    <row r="593" spans="1:13" s="43" customFormat="1" ht="15" customHeight="1" x14ac:dyDescent="0.25">
      <c r="A593" s="42"/>
      <c r="B593" s="293"/>
      <c r="C593" s="289"/>
      <c r="D593" s="319"/>
      <c r="E593" s="319"/>
      <c r="F593" s="319"/>
      <c r="G593" s="319"/>
      <c r="H593" s="319"/>
      <c r="I593" s="319"/>
      <c r="J593" s="319"/>
      <c r="K593" s="319"/>
      <c r="L593" s="319"/>
      <c r="M593" s="319"/>
    </row>
    <row r="594" spans="1:13" s="43" customFormat="1" ht="15" customHeight="1" x14ac:dyDescent="0.25">
      <c r="A594" s="42"/>
      <c r="B594" s="293"/>
      <c r="C594" s="289"/>
      <c r="D594" s="319"/>
      <c r="E594" s="319"/>
      <c r="F594" s="319"/>
      <c r="G594" s="319"/>
      <c r="H594" s="319"/>
      <c r="I594" s="319"/>
      <c r="J594" s="319"/>
      <c r="K594" s="319"/>
      <c r="L594" s="319"/>
      <c r="M594" s="319"/>
    </row>
    <row r="595" spans="1:13" s="43" customFormat="1" ht="15" customHeight="1" x14ac:dyDescent="0.25">
      <c r="A595" s="42"/>
      <c r="B595" s="293"/>
      <c r="C595" s="289"/>
      <c r="D595" s="319"/>
      <c r="E595" s="319"/>
      <c r="F595" s="319"/>
      <c r="G595" s="319"/>
      <c r="H595" s="319"/>
      <c r="I595" s="319"/>
      <c r="J595" s="319"/>
      <c r="K595" s="319"/>
      <c r="L595" s="319"/>
      <c r="M595" s="319"/>
    </row>
    <row r="596" spans="1:13" s="43" customFormat="1" ht="15" customHeight="1" x14ac:dyDescent="0.25">
      <c r="A596" s="42"/>
      <c r="B596" s="293"/>
      <c r="C596" s="289"/>
      <c r="D596" s="319"/>
      <c r="E596" s="319"/>
      <c r="F596" s="319"/>
      <c r="G596" s="319"/>
      <c r="H596" s="319"/>
      <c r="I596" s="319"/>
      <c r="J596" s="319"/>
      <c r="K596" s="319"/>
      <c r="L596" s="319"/>
      <c r="M596" s="319"/>
    </row>
    <row r="597" spans="1:13" s="43" customFormat="1" ht="15" customHeight="1" x14ac:dyDescent="0.25">
      <c r="A597" s="42"/>
      <c r="B597" s="293"/>
      <c r="C597" s="289"/>
      <c r="D597" s="319"/>
      <c r="E597" s="319"/>
      <c r="F597" s="319"/>
      <c r="G597" s="319"/>
      <c r="H597" s="319"/>
      <c r="I597" s="319"/>
      <c r="J597" s="319"/>
      <c r="K597" s="319"/>
      <c r="L597" s="319"/>
      <c r="M597" s="319"/>
    </row>
    <row r="598" spans="1:13" s="43" customFormat="1" ht="15" customHeight="1" x14ac:dyDescent="0.25">
      <c r="A598" s="42"/>
      <c r="B598" s="293"/>
      <c r="C598" s="289"/>
      <c r="D598" s="319"/>
      <c r="E598" s="319"/>
      <c r="F598" s="319"/>
      <c r="G598" s="319"/>
      <c r="H598" s="319"/>
      <c r="I598" s="319"/>
      <c r="J598" s="319"/>
      <c r="K598" s="319"/>
      <c r="L598" s="319"/>
      <c r="M598" s="319"/>
    </row>
    <row r="599" spans="1:13" s="43" customFormat="1" ht="15" customHeight="1" x14ac:dyDescent="0.25">
      <c r="A599" s="42"/>
      <c r="B599" s="293"/>
      <c r="C599" s="289"/>
      <c r="D599" s="319"/>
      <c r="E599" s="319"/>
      <c r="F599" s="319"/>
      <c r="G599" s="319"/>
      <c r="H599" s="319"/>
      <c r="I599" s="319"/>
      <c r="J599" s="319"/>
      <c r="K599" s="319"/>
      <c r="L599" s="319"/>
      <c r="M599" s="319"/>
    </row>
    <row r="600" spans="1:13" s="43" customFormat="1" ht="15" customHeight="1" x14ac:dyDescent="0.25">
      <c r="A600" s="42"/>
      <c r="B600" s="293"/>
      <c r="C600" s="289"/>
      <c r="D600" s="319"/>
      <c r="E600" s="319"/>
      <c r="F600" s="319"/>
      <c r="G600" s="319"/>
      <c r="H600" s="319"/>
      <c r="I600" s="319"/>
      <c r="J600" s="319"/>
      <c r="K600" s="319"/>
      <c r="L600" s="319"/>
      <c r="M600" s="319"/>
    </row>
    <row r="601" spans="1:13" s="43" customFormat="1" ht="15" customHeight="1" x14ac:dyDescent="0.25">
      <c r="A601" s="42"/>
      <c r="B601" s="293"/>
      <c r="C601" s="289"/>
      <c r="D601" s="319"/>
      <c r="E601" s="319"/>
      <c r="F601" s="319"/>
      <c r="G601" s="319"/>
      <c r="H601" s="319"/>
      <c r="I601" s="319"/>
      <c r="J601" s="319"/>
      <c r="K601" s="319"/>
      <c r="L601" s="319"/>
      <c r="M601" s="319"/>
    </row>
    <row r="602" spans="1:13" s="43" customFormat="1" ht="15" customHeight="1" x14ac:dyDescent="0.25">
      <c r="A602" s="42"/>
      <c r="B602" s="293"/>
      <c r="C602" s="289"/>
      <c r="D602" s="319"/>
      <c r="E602" s="319"/>
      <c r="F602" s="319"/>
      <c r="G602" s="319"/>
      <c r="H602" s="319"/>
      <c r="I602" s="319"/>
      <c r="J602" s="319"/>
      <c r="K602" s="319"/>
      <c r="L602" s="319"/>
      <c r="M602" s="319"/>
    </row>
    <row r="603" spans="1:13" s="43" customFormat="1" ht="15" customHeight="1" x14ac:dyDescent="0.25">
      <c r="A603" s="42"/>
      <c r="B603" s="293"/>
      <c r="C603" s="289"/>
      <c r="D603" s="319"/>
      <c r="E603" s="319"/>
      <c r="F603" s="319"/>
      <c r="G603" s="319"/>
      <c r="H603" s="319"/>
      <c r="I603" s="319"/>
      <c r="J603" s="319"/>
      <c r="K603" s="319"/>
      <c r="L603" s="319"/>
      <c r="M603" s="319"/>
    </row>
    <row r="604" spans="1:13" s="43" customFormat="1" ht="15" customHeight="1" x14ac:dyDescent="0.25">
      <c r="A604" s="42"/>
      <c r="B604" s="293"/>
      <c r="C604" s="289"/>
      <c r="D604" s="319"/>
      <c r="E604" s="319"/>
      <c r="F604" s="319"/>
      <c r="G604" s="319"/>
      <c r="H604" s="319"/>
      <c r="I604" s="319"/>
      <c r="J604" s="319"/>
      <c r="K604" s="319"/>
      <c r="L604" s="319"/>
      <c r="M604" s="319"/>
    </row>
    <row r="605" spans="1:13" s="43" customFormat="1" ht="15" customHeight="1" x14ac:dyDescent="0.25">
      <c r="A605" s="42"/>
      <c r="B605" s="293"/>
      <c r="C605" s="289"/>
      <c r="D605" s="319"/>
      <c r="E605" s="319"/>
      <c r="F605" s="319"/>
      <c r="G605" s="319"/>
      <c r="H605" s="319"/>
      <c r="I605" s="319"/>
      <c r="J605" s="319"/>
      <c r="K605" s="319"/>
      <c r="L605" s="319"/>
      <c r="M605" s="319"/>
    </row>
    <row r="606" spans="1:13" s="43" customFormat="1" ht="15" customHeight="1" x14ac:dyDescent="0.25">
      <c r="A606" s="42"/>
      <c r="B606" s="293"/>
      <c r="C606" s="289"/>
      <c r="D606" s="319"/>
      <c r="E606" s="319"/>
      <c r="F606" s="319"/>
      <c r="G606" s="319"/>
      <c r="H606" s="319"/>
      <c r="I606" s="319"/>
      <c r="J606" s="319"/>
      <c r="K606" s="319"/>
      <c r="L606" s="319"/>
      <c r="M606" s="319"/>
    </row>
    <row r="607" spans="1:13" s="43" customFormat="1" ht="15" customHeight="1" x14ac:dyDescent="0.25">
      <c r="A607" s="42"/>
      <c r="B607" s="293"/>
      <c r="C607" s="289"/>
      <c r="D607" s="319"/>
      <c r="E607" s="319"/>
      <c r="F607" s="319"/>
      <c r="G607" s="319"/>
      <c r="H607" s="319"/>
      <c r="I607" s="319"/>
      <c r="J607" s="319"/>
      <c r="K607" s="319"/>
      <c r="L607" s="319"/>
      <c r="M607" s="319"/>
    </row>
    <row r="608" spans="1:13" s="43" customFormat="1" ht="15" customHeight="1" x14ac:dyDescent="0.25">
      <c r="A608" s="42"/>
      <c r="B608" s="293"/>
      <c r="C608" s="289"/>
      <c r="D608" s="319"/>
      <c r="E608" s="319"/>
      <c r="F608" s="319"/>
      <c r="G608" s="319"/>
      <c r="H608" s="319"/>
      <c r="I608" s="319"/>
      <c r="J608" s="319"/>
      <c r="K608" s="319"/>
      <c r="L608" s="319"/>
      <c r="M608" s="319"/>
    </row>
    <row r="609" spans="1:13" s="43" customFormat="1" ht="15" customHeight="1" x14ac:dyDescent="0.25">
      <c r="A609" s="42"/>
      <c r="B609" s="293"/>
      <c r="C609" s="289"/>
      <c r="D609" s="319"/>
      <c r="E609" s="319"/>
      <c r="F609" s="319"/>
      <c r="G609" s="319"/>
      <c r="H609" s="319"/>
      <c r="I609" s="319"/>
      <c r="J609" s="319"/>
      <c r="K609" s="319"/>
      <c r="L609" s="319"/>
      <c r="M609" s="319"/>
    </row>
    <row r="610" spans="1:13" s="43" customFormat="1" ht="15" customHeight="1" x14ac:dyDescent="0.25">
      <c r="A610" s="42"/>
      <c r="B610" s="293"/>
      <c r="C610" s="289"/>
      <c r="D610" s="319"/>
      <c r="E610" s="319"/>
      <c r="F610" s="319"/>
      <c r="G610" s="319"/>
      <c r="H610" s="319"/>
      <c r="I610" s="319"/>
      <c r="J610" s="319"/>
      <c r="K610" s="319"/>
      <c r="L610" s="319"/>
      <c r="M610" s="319"/>
    </row>
    <row r="611" spans="1:13" s="43" customFormat="1" ht="15" customHeight="1" x14ac:dyDescent="0.25">
      <c r="A611" s="42"/>
      <c r="B611" s="293"/>
      <c r="C611" s="289"/>
      <c r="D611" s="319"/>
      <c r="E611" s="319"/>
      <c r="F611" s="319"/>
      <c r="G611" s="319"/>
      <c r="H611" s="319"/>
      <c r="I611" s="319"/>
      <c r="J611" s="319"/>
      <c r="K611" s="319"/>
      <c r="L611" s="319"/>
      <c r="M611" s="319"/>
    </row>
    <row r="612" spans="1:13" s="43" customFormat="1" ht="15" customHeight="1" x14ac:dyDescent="0.25">
      <c r="A612" s="42"/>
      <c r="B612" s="293"/>
      <c r="C612" s="289"/>
      <c r="D612" s="319"/>
      <c r="E612" s="319"/>
      <c r="F612" s="319"/>
      <c r="G612" s="319"/>
      <c r="H612" s="319"/>
      <c r="I612" s="319"/>
      <c r="J612" s="319"/>
      <c r="K612" s="319"/>
      <c r="L612" s="319"/>
      <c r="M612" s="319"/>
    </row>
    <row r="613" spans="1:13" s="43" customFormat="1" ht="15" customHeight="1" x14ac:dyDescent="0.25">
      <c r="A613" s="42"/>
      <c r="B613" s="293"/>
      <c r="C613" s="289"/>
      <c r="D613" s="319"/>
      <c r="E613" s="319"/>
      <c r="F613" s="319"/>
      <c r="G613" s="319"/>
      <c r="H613" s="319"/>
      <c r="I613" s="319"/>
      <c r="J613" s="319"/>
      <c r="K613" s="319"/>
      <c r="L613" s="319"/>
      <c r="M613" s="319"/>
    </row>
    <row r="614" spans="1:13" s="43" customFormat="1" ht="15" customHeight="1" x14ac:dyDescent="0.25">
      <c r="A614" s="42"/>
      <c r="B614" s="293"/>
      <c r="C614" s="289"/>
      <c r="D614" s="319"/>
      <c r="E614" s="319"/>
      <c r="F614" s="319"/>
      <c r="G614" s="319"/>
      <c r="H614" s="319"/>
      <c r="I614" s="319"/>
      <c r="J614" s="319"/>
      <c r="K614" s="319"/>
      <c r="L614" s="319"/>
      <c r="M614" s="319"/>
    </row>
    <row r="615" spans="1:13" s="43" customFormat="1" ht="15" customHeight="1" x14ac:dyDescent="0.25">
      <c r="A615" s="42"/>
      <c r="B615" s="293"/>
      <c r="C615" s="289"/>
      <c r="D615" s="319"/>
      <c r="E615" s="319"/>
      <c r="F615" s="319"/>
      <c r="G615" s="319"/>
      <c r="H615" s="319"/>
      <c r="I615" s="319"/>
      <c r="J615" s="319"/>
      <c r="K615" s="319"/>
      <c r="L615" s="319"/>
      <c r="M615" s="319"/>
    </row>
    <row r="616" spans="1:13" s="43" customFormat="1" ht="15" customHeight="1" x14ac:dyDescent="0.25">
      <c r="A616" s="42"/>
      <c r="B616" s="293"/>
      <c r="C616" s="289"/>
      <c r="D616" s="319"/>
      <c r="E616" s="319"/>
      <c r="F616" s="319"/>
      <c r="G616" s="319"/>
      <c r="H616" s="319"/>
      <c r="I616" s="319"/>
      <c r="J616" s="319"/>
      <c r="K616" s="319"/>
      <c r="L616" s="319"/>
      <c r="M616" s="319"/>
    </row>
    <row r="617" spans="1:13" s="43" customFormat="1" ht="15" customHeight="1" x14ac:dyDescent="0.25">
      <c r="A617" s="42"/>
      <c r="B617" s="293"/>
      <c r="C617" s="289"/>
      <c r="D617" s="319"/>
      <c r="E617" s="319"/>
      <c r="F617" s="319"/>
      <c r="G617" s="319"/>
      <c r="H617" s="319"/>
      <c r="I617" s="319"/>
      <c r="J617" s="319"/>
      <c r="K617" s="319"/>
      <c r="L617" s="319"/>
      <c r="M617" s="319"/>
    </row>
    <row r="618" spans="1:13" s="43" customFormat="1" ht="15" customHeight="1" x14ac:dyDescent="0.25">
      <c r="A618" s="42"/>
      <c r="B618" s="293"/>
      <c r="C618" s="289"/>
      <c r="D618" s="319"/>
      <c r="E618" s="319"/>
      <c r="F618" s="319"/>
      <c r="G618" s="319"/>
      <c r="H618" s="319"/>
      <c r="I618" s="319"/>
      <c r="J618" s="319"/>
      <c r="K618" s="319"/>
      <c r="L618" s="319"/>
      <c r="M618" s="319"/>
    </row>
    <row r="619" spans="1:13" s="43" customFormat="1" ht="15" customHeight="1" x14ac:dyDescent="0.25">
      <c r="A619" s="42"/>
      <c r="B619" s="293"/>
      <c r="C619" s="289"/>
      <c r="D619" s="319"/>
      <c r="E619" s="319"/>
      <c r="F619" s="319"/>
      <c r="G619" s="319"/>
      <c r="H619" s="319"/>
      <c r="I619" s="319"/>
      <c r="J619" s="319"/>
      <c r="K619" s="319"/>
      <c r="L619" s="319"/>
      <c r="M619" s="319"/>
    </row>
    <row r="620" spans="1:13" s="43" customFormat="1" ht="15" customHeight="1" x14ac:dyDescent="0.25">
      <c r="A620" s="42"/>
      <c r="B620" s="293"/>
      <c r="C620" s="289"/>
      <c r="D620" s="319"/>
      <c r="E620" s="319"/>
      <c r="F620" s="319"/>
      <c r="G620" s="319"/>
      <c r="H620" s="319"/>
      <c r="I620" s="319"/>
      <c r="J620" s="319"/>
      <c r="K620" s="319"/>
      <c r="L620" s="319"/>
      <c r="M620" s="319"/>
    </row>
    <row r="621" spans="1:13" s="43" customFormat="1" ht="15" customHeight="1" x14ac:dyDescent="0.25">
      <c r="A621" s="42"/>
      <c r="B621" s="293"/>
      <c r="C621" s="289"/>
      <c r="D621" s="319"/>
      <c r="E621" s="319"/>
      <c r="F621" s="319"/>
      <c r="G621" s="319"/>
      <c r="H621" s="319"/>
      <c r="I621" s="319"/>
      <c r="J621" s="319"/>
      <c r="K621" s="319"/>
      <c r="L621" s="319"/>
      <c r="M621" s="319"/>
    </row>
    <row r="622" spans="1:13" s="43" customFormat="1" ht="15" customHeight="1" x14ac:dyDescent="0.25">
      <c r="A622" s="42"/>
      <c r="B622" s="293"/>
      <c r="C622" s="289"/>
      <c r="D622" s="319"/>
      <c r="E622" s="319"/>
      <c r="F622" s="319"/>
      <c r="G622" s="319"/>
      <c r="H622" s="319"/>
      <c r="I622" s="319"/>
      <c r="J622" s="319"/>
      <c r="K622" s="319"/>
      <c r="L622" s="319"/>
      <c r="M622" s="319"/>
    </row>
    <row r="623" spans="1:13" s="43" customFormat="1" ht="15" customHeight="1" x14ac:dyDescent="0.25">
      <c r="A623" s="42"/>
      <c r="B623" s="293"/>
      <c r="C623" s="289"/>
      <c r="D623" s="319"/>
      <c r="E623" s="319"/>
      <c r="F623" s="319"/>
      <c r="G623" s="319"/>
      <c r="H623" s="319"/>
      <c r="I623" s="319"/>
      <c r="J623" s="319"/>
      <c r="K623" s="319"/>
      <c r="L623" s="319"/>
      <c r="M623" s="319"/>
    </row>
    <row r="624" spans="1:13" s="43" customFormat="1" ht="15" customHeight="1" x14ac:dyDescent="0.25">
      <c r="A624" s="42"/>
      <c r="B624" s="293"/>
      <c r="C624" s="289"/>
      <c r="D624" s="319"/>
      <c r="E624" s="319"/>
      <c r="F624" s="319"/>
      <c r="G624" s="319"/>
      <c r="H624" s="319"/>
      <c r="I624" s="319"/>
      <c r="J624" s="319"/>
      <c r="K624" s="319"/>
      <c r="L624" s="319"/>
      <c r="M624" s="319"/>
    </row>
    <row r="625" spans="1:13" s="43" customFormat="1" ht="15" customHeight="1" x14ac:dyDescent="0.25">
      <c r="A625" s="42"/>
      <c r="B625" s="293"/>
      <c r="C625" s="289"/>
      <c r="D625" s="319"/>
      <c r="E625" s="319"/>
      <c r="F625" s="319"/>
      <c r="G625" s="319"/>
      <c r="H625" s="319"/>
      <c r="I625" s="319"/>
      <c r="J625" s="319"/>
      <c r="K625" s="319"/>
      <c r="L625" s="319"/>
      <c r="M625" s="319"/>
    </row>
    <row r="626" spans="1:13" s="43" customFormat="1" ht="15" customHeight="1" x14ac:dyDescent="0.25">
      <c r="A626" s="42"/>
      <c r="B626" s="293"/>
      <c r="C626" s="289"/>
      <c r="D626" s="319"/>
      <c r="E626" s="319"/>
      <c r="F626" s="319"/>
      <c r="G626" s="319"/>
      <c r="H626" s="319"/>
      <c r="I626" s="319"/>
      <c r="J626" s="319"/>
      <c r="K626" s="319"/>
      <c r="L626" s="319"/>
      <c r="M626" s="319"/>
    </row>
    <row r="627" spans="1:13" s="43" customFormat="1" ht="15" customHeight="1" x14ac:dyDescent="0.25">
      <c r="A627" s="42"/>
      <c r="B627" s="293"/>
      <c r="C627" s="289"/>
      <c r="D627" s="319"/>
      <c r="E627" s="319"/>
      <c r="F627" s="319"/>
      <c r="G627" s="319"/>
      <c r="H627" s="319"/>
      <c r="I627" s="319"/>
      <c r="J627" s="319"/>
      <c r="K627" s="319"/>
      <c r="L627" s="319"/>
      <c r="M627" s="319"/>
    </row>
    <row r="628" spans="1:13" s="43" customFormat="1" ht="15" customHeight="1" x14ac:dyDescent="0.25">
      <c r="A628" s="42"/>
      <c r="B628" s="293"/>
      <c r="C628" s="289"/>
      <c r="D628" s="319"/>
      <c r="E628" s="319"/>
      <c r="F628" s="319"/>
      <c r="G628" s="319"/>
      <c r="H628" s="319"/>
      <c r="I628" s="319"/>
      <c r="J628" s="319"/>
      <c r="K628" s="319"/>
      <c r="L628" s="319"/>
      <c r="M628" s="319"/>
    </row>
    <row r="629" spans="1:13" s="43" customFormat="1" ht="15" customHeight="1" x14ac:dyDescent="0.25">
      <c r="A629" s="42"/>
      <c r="B629" s="293"/>
      <c r="C629" s="289"/>
      <c r="D629" s="319"/>
      <c r="E629" s="319"/>
      <c r="F629" s="319"/>
      <c r="G629" s="319"/>
      <c r="H629" s="319"/>
      <c r="I629" s="319"/>
      <c r="J629" s="319"/>
      <c r="K629" s="319"/>
      <c r="L629" s="319"/>
      <c r="M629" s="319"/>
    </row>
    <row r="630" spans="1:13" s="43" customFormat="1" ht="15" customHeight="1" x14ac:dyDescent="0.25">
      <c r="A630" s="42"/>
      <c r="B630" s="293"/>
      <c r="C630" s="289"/>
      <c r="D630" s="319"/>
      <c r="E630" s="319"/>
      <c r="F630" s="319"/>
      <c r="G630" s="319"/>
      <c r="H630" s="319"/>
      <c r="I630" s="319"/>
      <c r="J630" s="319"/>
      <c r="K630" s="319"/>
      <c r="L630" s="319"/>
      <c r="M630" s="319"/>
    </row>
    <row r="631" spans="1:13" s="43" customFormat="1" ht="15" customHeight="1" x14ac:dyDescent="0.25">
      <c r="A631" s="42"/>
      <c r="B631" s="293"/>
      <c r="C631" s="289"/>
      <c r="D631" s="319"/>
      <c r="E631" s="319"/>
      <c r="F631" s="319"/>
      <c r="G631" s="319"/>
      <c r="H631" s="319"/>
      <c r="I631" s="319"/>
      <c r="J631" s="319"/>
      <c r="K631" s="319"/>
      <c r="L631" s="319"/>
      <c r="M631" s="319"/>
    </row>
    <row r="632" spans="1:13" s="43" customFormat="1" ht="15" customHeight="1" x14ac:dyDescent="0.25">
      <c r="A632" s="42"/>
      <c r="B632" s="293"/>
      <c r="C632" s="289"/>
      <c r="D632" s="319"/>
      <c r="E632" s="319"/>
      <c r="F632" s="319"/>
      <c r="G632" s="319"/>
      <c r="H632" s="319"/>
      <c r="I632" s="319"/>
      <c r="J632" s="319"/>
      <c r="K632" s="319"/>
      <c r="L632" s="319"/>
      <c r="M632" s="319"/>
    </row>
    <row r="633" spans="1:13" s="43" customFormat="1" ht="15" customHeight="1" x14ac:dyDescent="0.25">
      <c r="A633" s="42"/>
      <c r="B633" s="293"/>
      <c r="C633" s="289"/>
      <c r="D633" s="319"/>
      <c r="E633" s="319"/>
      <c r="F633" s="319"/>
      <c r="G633" s="319"/>
      <c r="H633" s="319"/>
      <c r="I633" s="319"/>
      <c r="J633" s="319"/>
      <c r="K633" s="319"/>
      <c r="L633" s="319"/>
      <c r="M633" s="319"/>
    </row>
    <row r="634" spans="1:13" s="43" customFormat="1" ht="15" customHeight="1" x14ac:dyDescent="0.25">
      <c r="A634" s="42"/>
      <c r="B634" s="293"/>
      <c r="C634" s="289"/>
      <c r="D634" s="319"/>
      <c r="E634" s="319"/>
      <c r="F634" s="319"/>
      <c r="G634" s="319"/>
      <c r="H634" s="319"/>
      <c r="I634" s="319"/>
      <c r="J634" s="319"/>
      <c r="K634" s="319"/>
      <c r="L634" s="319"/>
      <c r="M634" s="319"/>
    </row>
    <row r="635" spans="1:13" s="43" customFormat="1" ht="15" customHeight="1" x14ac:dyDescent="0.25">
      <c r="A635" s="42"/>
      <c r="B635" s="293"/>
      <c r="C635" s="289"/>
      <c r="D635" s="319"/>
      <c r="E635" s="319"/>
      <c r="F635" s="319"/>
      <c r="G635" s="319"/>
      <c r="H635" s="319"/>
      <c r="I635" s="319"/>
      <c r="J635" s="319"/>
      <c r="K635" s="319"/>
      <c r="L635" s="319"/>
      <c r="M635" s="319"/>
    </row>
    <row r="636" spans="1:13" s="43" customFormat="1" ht="15" customHeight="1" x14ac:dyDescent="0.25">
      <c r="A636" s="42"/>
      <c r="B636" s="293"/>
      <c r="C636" s="289"/>
      <c r="D636" s="319"/>
      <c r="E636" s="319"/>
      <c r="F636" s="319"/>
      <c r="G636" s="319"/>
      <c r="H636" s="319"/>
      <c r="I636" s="319"/>
      <c r="J636" s="319"/>
      <c r="K636" s="319"/>
      <c r="L636" s="319"/>
      <c r="M636" s="319"/>
    </row>
    <row r="637" spans="1:13" s="43" customFormat="1" ht="15" customHeight="1" x14ac:dyDescent="0.25">
      <c r="A637" s="42"/>
      <c r="B637" s="293"/>
      <c r="C637" s="289"/>
      <c r="D637" s="319"/>
      <c r="E637" s="319"/>
      <c r="F637" s="319"/>
      <c r="G637" s="319"/>
      <c r="H637" s="319"/>
      <c r="I637" s="319"/>
      <c r="J637" s="319"/>
      <c r="K637" s="319"/>
      <c r="L637" s="319"/>
      <c r="M637" s="319"/>
    </row>
    <row r="638" spans="1:13" s="43" customFormat="1" ht="15" customHeight="1" x14ac:dyDescent="0.25">
      <c r="A638" s="42"/>
      <c r="B638" s="293"/>
      <c r="C638" s="289"/>
      <c r="D638" s="319"/>
      <c r="E638" s="319"/>
      <c r="F638" s="319"/>
      <c r="G638" s="319"/>
      <c r="H638" s="319"/>
      <c r="I638" s="319"/>
      <c r="J638" s="319"/>
      <c r="K638" s="319"/>
      <c r="L638" s="319"/>
      <c r="M638" s="319"/>
    </row>
    <row r="639" spans="1:13" s="43" customFormat="1" ht="15" customHeight="1" x14ac:dyDescent="0.25">
      <c r="A639" s="42"/>
      <c r="B639" s="293"/>
      <c r="C639" s="289"/>
      <c r="D639" s="319"/>
      <c r="E639" s="319"/>
      <c r="F639" s="319"/>
      <c r="G639" s="319"/>
      <c r="H639" s="319"/>
      <c r="I639" s="319"/>
      <c r="J639" s="319"/>
      <c r="K639" s="319"/>
      <c r="L639" s="319"/>
      <c r="M639" s="319"/>
    </row>
    <row r="640" spans="1:13" s="43" customFormat="1" ht="15" customHeight="1" x14ac:dyDescent="0.25">
      <c r="A640" s="42"/>
      <c r="B640" s="293"/>
      <c r="C640" s="289"/>
      <c r="D640" s="319"/>
      <c r="E640" s="319"/>
      <c r="F640" s="319"/>
      <c r="G640" s="319"/>
      <c r="H640" s="319"/>
      <c r="I640" s="319"/>
      <c r="J640" s="319"/>
      <c r="K640" s="319"/>
      <c r="L640" s="319"/>
      <c r="M640" s="319"/>
    </row>
    <row r="641" spans="1:13" s="43" customFormat="1" ht="15" customHeight="1" x14ac:dyDescent="0.25">
      <c r="A641" s="42"/>
      <c r="B641" s="293"/>
      <c r="C641" s="289"/>
      <c r="D641" s="319"/>
      <c r="E641" s="319"/>
      <c r="F641" s="319"/>
      <c r="G641" s="319"/>
      <c r="H641" s="319"/>
      <c r="I641" s="319"/>
      <c r="J641" s="319"/>
      <c r="K641" s="319"/>
      <c r="L641" s="319"/>
      <c r="M641" s="319"/>
    </row>
    <row r="642" spans="1:13" s="43" customFormat="1" ht="15" customHeight="1" x14ac:dyDescent="0.25">
      <c r="A642" s="42"/>
      <c r="B642" s="293"/>
      <c r="C642" s="289"/>
      <c r="D642" s="319"/>
      <c r="E642" s="319"/>
      <c r="F642" s="319"/>
      <c r="G642" s="319"/>
      <c r="H642" s="319"/>
      <c r="I642" s="319"/>
      <c r="J642" s="319"/>
      <c r="K642" s="319"/>
      <c r="L642" s="319"/>
      <c r="M642" s="319"/>
    </row>
    <row r="643" spans="1:13" s="43" customFormat="1" ht="15" customHeight="1" x14ac:dyDescent="0.25">
      <c r="A643" s="42"/>
      <c r="B643" s="293"/>
      <c r="C643" s="289"/>
      <c r="D643" s="319"/>
      <c r="E643" s="319"/>
      <c r="F643" s="319"/>
      <c r="G643" s="319"/>
      <c r="H643" s="319"/>
      <c r="I643" s="319"/>
      <c r="J643" s="319"/>
      <c r="K643" s="319"/>
      <c r="L643" s="319"/>
      <c r="M643" s="319"/>
    </row>
    <row r="644" spans="1:13" s="43" customFormat="1" ht="15" customHeight="1" x14ac:dyDescent="0.25">
      <c r="A644" s="42"/>
      <c r="B644" s="293"/>
      <c r="C644" s="289"/>
      <c r="D644" s="319"/>
      <c r="E644" s="319"/>
      <c r="F644" s="319"/>
      <c r="G644" s="319"/>
      <c r="H644" s="319"/>
      <c r="I644" s="319"/>
      <c r="J644" s="319"/>
      <c r="K644" s="319"/>
      <c r="L644" s="319"/>
      <c r="M644" s="319"/>
    </row>
    <row r="645" spans="1:13" s="43" customFormat="1" ht="15" customHeight="1" x14ac:dyDescent="0.25">
      <c r="A645" s="42"/>
      <c r="B645" s="293"/>
      <c r="C645" s="289"/>
      <c r="D645" s="319"/>
      <c r="E645" s="319"/>
      <c r="F645" s="319"/>
      <c r="G645" s="319"/>
      <c r="H645" s="319"/>
      <c r="I645" s="319"/>
      <c r="J645" s="319"/>
      <c r="K645" s="319"/>
      <c r="L645" s="319"/>
      <c r="M645" s="319"/>
    </row>
    <row r="646" spans="1:13" s="43" customFormat="1" ht="15" customHeight="1" x14ac:dyDescent="0.25">
      <c r="A646" s="42"/>
      <c r="B646" s="293"/>
      <c r="C646" s="289"/>
      <c r="D646" s="319"/>
      <c r="E646" s="319"/>
      <c r="F646" s="319"/>
      <c r="G646" s="319"/>
      <c r="H646" s="319"/>
      <c r="I646" s="319"/>
      <c r="J646" s="319"/>
      <c r="K646" s="319"/>
      <c r="L646" s="319"/>
      <c r="M646" s="319"/>
    </row>
    <row r="647" spans="1:13" s="43" customFormat="1" ht="15" customHeight="1" x14ac:dyDescent="0.25">
      <c r="A647" s="42"/>
      <c r="B647" s="293"/>
      <c r="C647" s="289"/>
      <c r="D647" s="319"/>
      <c r="E647" s="319"/>
      <c r="F647" s="319"/>
      <c r="G647" s="319"/>
      <c r="H647" s="319"/>
      <c r="I647" s="319"/>
      <c r="J647" s="319"/>
      <c r="K647" s="319"/>
      <c r="L647" s="319"/>
      <c r="M647" s="319"/>
    </row>
    <row r="648" spans="1:13" s="43" customFormat="1" ht="15" customHeight="1" x14ac:dyDescent="0.25">
      <c r="A648" s="42"/>
      <c r="B648" s="293"/>
      <c r="C648" s="289"/>
      <c r="D648" s="319"/>
      <c r="E648" s="319"/>
      <c r="F648" s="319"/>
      <c r="G648" s="319"/>
      <c r="H648" s="319"/>
      <c r="I648" s="319"/>
      <c r="J648" s="319"/>
      <c r="K648" s="319"/>
      <c r="L648" s="319"/>
      <c r="M648" s="319"/>
    </row>
    <row r="649" spans="1:13" s="43" customFormat="1" ht="15" customHeight="1" x14ac:dyDescent="0.25">
      <c r="A649" s="42"/>
      <c r="B649" s="293"/>
      <c r="C649" s="289"/>
      <c r="D649" s="319"/>
      <c r="E649" s="319"/>
      <c r="F649" s="319"/>
      <c r="G649" s="319"/>
      <c r="H649" s="319"/>
      <c r="I649" s="319"/>
      <c r="J649" s="319"/>
      <c r="K649" s="319"/>
      <c r="L649" s="319"/>
      <c r="M649" s="319"/>
    </row>
    <row r="650" spans="1:13" s="43" customFormat="1" ht="15" customHeight="1" x14ac:dyDescent="0.25">
      <c r="A650" s="42"/>
      <c r="B650" s="293"/>
      <c r="C650" s="289"/>
      <c r="D650" s="319"/>
      <c r="E650" s="319"/>
      <c r="F650" s="319"/>
      <c r="G650" s="319"/>
      <c r="H650" s="319"/>
      <c r="I650" s="319"/>
      <c r="J650" s="319"/>
      <c r="K650" s="319"/>
      <c r="L650" s="319"/>
      <c r="M650" s="319"/>
    </row>
    <row r="651" spans="1:13" s="43" customFormat="1" ht="15" customHeight="1" x14ac:dyDescent="0.25">
      <c r="A651" s="42"/>
      <c r="B651" s="293"/>
      <c r="C651" s="289"/>
      <c r="D651" s="319"/>
      <c r="E651" s="319"/>
      <c r="F651" s="319"/>
      <c r="G651" s="319"/>
      <c r="H651" s="319"/>
      <c r="I651" s="319"/>
      <c r="J651" s="319"/>
      <c r="K651" s="319"/>
      <c r="L651" s="319"/>
      <c r="M651" s="319"/>
    </row>
    <row r="652" spans="1:13" s="43" customFormat="1" ht="15" customHeight="1" x14ac:dyDescent="0.25">
      <c r="A652" s="42"/>
      <c r="B652" s="293"/>
      <c r="C652" s="289"/>
      <c r="D652" s="319"/>
      <c r="E652" s="319"/>
      <c r="F652" s="319"/>
      <c r="G652" s="319"/>
      <c r="H652" s="319"/>
      <c r="I652" s="319"/>
      <c r="J652" s="319"/>
      <c r="K652" s="319"/>
      <c r="L652" s="319"/>
      <c r="M652" s="319"/>
    </row>
    <row r="653" spans="1:13" s="43" customFormat="1" ht="15" customHeight="1" x14ac:dyDescent="0.25">
      <c r="A653" s="42"/>
      <c r="B653" s="293"/>
      <c r="C653" s="289"/>
      <c r="D653" s="319"/>
      <c r="E653" s="319"/>
      <c r="F653" s="319"/>
      <c r="G653" s="319"/>
      <c r="H653" s="319"/>
      <c r="I653" s="319"/>
      <c r="J653" s="319"/>
      <c r="K653" s="319"/>
      <c r="L653" s="319"/>
      <c r="M653" s="319"/>
    </row>
    <row r="654" spans="1:13" s="43" customFormat="1" ht="15" customHeight="1" x14ac:dyDescent="0.25">
      <c r="A654" s="42"/>
      <c r="B654" s="293"/>
      <c r="C654" s="289"/>
      <c r="D654" s="319"/>
      <c r="E654" s="319"/>
      <c r="F654" s="319"/>
      <c r="G654" s="319"/>
      <c r="H654" s="319"/>
      <c r="I654" s="319"/>
      <c r="J654" s="319"/>
      <c r="K654" s="319"/>
      <c r="L654" s="319"/>
      <c r="M654" s="319"/>
    </row>
    <row r="655" spans="1:13" s="43" customFormat="1" ht="15" customHeight="1" x14ac:dyDescent="0.25">
      <c r="A655" s="42"/>
      <c r="B655" s="293"/>
      <c r="C655" s="289"/>
      <c r="D655" s="319"/>
      <c r="E655" s="319"/>
      <c r="F655" s="319"/>
      <c r="G655" s="319"/>
      <c r="H655" s="319"/>
      <c r="I655" s="319"/>
      <c r="J655" s="319"/>
      <c r="K655" s="319"/>
      <c r="L655" s="319"/>
      <c r="M655" s="319"/>
    </row>
    <row r="656" spans="1:13" s="43" customFormat="1" ht="15" customHeight="1" x14ac:dyDescent="0.25">
      <c r="A656" s="42"/>
      <c r="B656" s="293"/>
      <c r="C656" s="289"/>
      <c r="D656" s="319"/>
      <c r="E656" s="319"/>
      <c r="F656" s="319"/>
      <c r="G656" s="319"/>
      <c r="H656" s="319"/>
      <c r="I656" s="319"/>
      <c r="J656" s="319"/>
      <c r="K656" s="319"/>
      <c r="L656" s="319"/>
      <c r="M656" s="319"/>
    </row>
    <row r="657" spans="1:13" s="43" customFormat="1" ht="15" customHeight="1" x14ac:dyDescent="0.25">
      <c r="A657" s="42"/>
      <c r="B657" s="293"/>
      <c r="C657" s="289"/>
      <c r="D657" s="319"/>
      <c r="E657" s="319"/>
      <c r="F657" s="319"/>
      <c r="G657" s="319"/>
      <c r="H657" s="319"/>
      <c r="I657" s="319"/>
      <c r="J657" s="319"/>
      <c r="K657" s="319"/>
      <c r="L657" s="319"/>
      <c r="M657" s="319"/>
    </row>
    <row r="658" spans="1:13" s="43" customFormat="1" ht="15" customHeight="1" x14ac:dyDescent="0.25">
      <c r="A658" s="42"/>
      <c r="B658" s="293"/>
      <c r="C658" s="289"/>
      <c r="D658" s="319"/>
      <c r="E658" s="319"/>
      <c r="F658" s="319"/>
      <c r="G658" s="319"/>
      <c r="H658" s="319"/>
      <c r="I658" s="319"/>
      <c r="J658" s="319"/>
      <c r="K658" s="319"/>
      <c r="L658" s="319"/>
      <c r="M658" s="319"/>
    </row>
    <row r="659" spans="1:13" s="43" customFormat="1" ht="15" customHeight="1" x14ac:dyDescent="0.25">
      <c r="A659" s="42"/>
      <c r="B659" s="293"/>
      <c r="C659" s="289"/>
      <c r="D659" s="319"/>
      <c r="E659" s="319"/>
      <c r="F659" s="319"/>
      <c r="G659" s="319"/>
      <c r="H659" s="319"/>
      <c r="I659" s="319"/>
      <c r="J659" s="319"/>
      <c r="K659" s="319"/>
      <c r="L659" s="319"/>
      <c r="M659" s="319"/>
    </row>
    <row r="660" spans="1:13" s="43" customFormat="1" ht="15" customHeight="1" x14ac:dyDescent="0.25">
      <c r="A660" s="42"/>
      <c r="B660" s="293"/>
      <c r="C660" s="289"/>
      <c r="D660" s="319"/>
      <c r="E660" s="319"/>
      <c r="F660" s="319"/>
      <c r="G660" s="319"/>
      <c r="H660" s="319"/>
      <c r="I660" s="319"/>
      <c r="J660" s="319"/>
      <c r="K660" s="319"/>
      <c r="L660" s="319"/>
      <c r="M660" s="319"/>
    </row>
    <row r="661" spans="1:13" s="43" customFormat="1" ht="15" customHeight="1" x14ac:dyDescent="0.25">
      <c r="A661" s="42"/>
      <c r="B661" s="293"/>
      <c r="C661" s="289"/>
      <c r="D661" s="319"/>
      <c r="E661" s="319"/>
      <c r="F661" s="319"/>
      <c r="G661" s="319"/>
      <c r="H661" s="319"/>
      <c r="I661" s="319"/>
      <c r="J661" s="319"/>
      <c r="K661" s="319"/>
      <c r="L661" s="319"/>
      <c r="M661" s="319"/>
    </row>
    <row r="662" spans="1:13" s="43" customFormat="1" ht="15" customHeight="1" x14ac:dyDescent="0.25">
      <c r="A662" s="42"/>
      <c r="B662" s="293"/>
      <c r="C662" s="289"/>
      <c r="D662" s="319"/>
      <c r="E662" s="319"/>
      <c r="F662" s="319"/>
      <c r="G662" s="319"/>
      <c r="H662" s="319"/>
      <c r="I662" s="319"/>
      <c r="J662" s="319"/>
      <c r="K662" s="319"/>
      <c r="L662" s="319"/>
      <c r="M662" s="319"/>
    </row>
    <row r="663" spans="1:13" s="43" customFormat="1" ht="15" customHeight="1" x14ac:dyDescent="0.25">
      <c r="A663" s="42"/>
      <c r="B663" s="293"/>
      <c r="C663" s="289"/>
      <c r="D663" s="319"/>
      <c r="E663" s="319"/>
      <c r="F663" s="319"/>
      <c r="G663" s="319"/>
      <c r="H663" s="319"/>
      <c r="I663" s="319"/>
      <c r="J663" s="319"/>
      <c r="K663" s="319"/>
      <c r="L663" s="319"/>
      <c r="M663" s="319"/>
    </row>
    <row r="664" spans="1:13" s="43" customFormat="1" ht="15" customHeight="1" x14ac:dyDescent="0.25">
      <c r="A664" s="42"/>
      <c r="B664" s="293"/>
      <c r="C664" s="289"/>
      <c r="D664" s="319"/>
      <c r="E664" s="319"/>
      <c r="F664" s="319"/>
      <c r="G664" s="319"/>
      <c r="H664" s="319"/>
      <c r="I664" s="319"/>
      <c r="J664" s="319"/>
      <c r="K664" s="319"/>
      <c r="L664" s="319"/>
      <c r="M664" s="319"/>
    </row>
    <row r="665" spans="1:13" s="43" customFormat="1" ht="15" customHeight="1" x14ac:dyDescent="0.25">
      <c r="A665" s="42"/>
      <c r="B665" s="293"/>
      <c r="C665" s="289"/>
      <c r="D665" s="319"/>
      <c r="E665" s="319"/>
      <c r="F665" s="319"/>
      <c r="G665" s="319"/>
      <c r="H665" s="319"/>
      <c r="I665" s="319"/>
      <c r="J665" s="319"/>
      <c r="K665" s="319"/>
      <c r="L665" s="319"/>
      <c r="M665" s="319"/>
    </row>
    <row r="666" spans="1:13" s="43" customFormat="1" ht="15" customHeight="1" x14ac:dyDescent="0.25">
      <c r="A666" s="42"/>
      <c r="B666" s="293"/>
      <c r="C666" s="289"/>
      <c r="D666" s="319"/>
      <c r="E666" s="319"/>
      <c r="F666" s="319"/>
      <c r="G666" s="319"/>
      <c r="H666" s="319"/>
      <c r="I666" s="319"/>
      <c r="J666" s="319"/>
      <c r="K666" s="319"/>
      <c r="L666" s="319"/>
      <c r="M666" s="319"/>
    </row>
    <row r="667" spans="1:13" s="43" customFormat="1" ht="15" customHeight="1" x14ac:dyDescent="0.25">
      <c r="A667" s="42"/>
      <c r="B667" s="293"/>
      <c r="C667" s="289"/>
      <c r="D667" s="319"/>
      <c r="E667" s="319"/>
      <c r="F667" s="319"/>
      <c r="G667" s="319"/>
      <c r="H667" s="319"/>
      <c r="I667" s="319"/>
      <c r="J667" s="319"/>
      <c r="K667" s="319"/>
      <c r="L667" s="319"/>
      <c r="M667" s="319"/>
    </row>
    <row r="668" spans="1:13" s="43" customFormat="1" ht="15" customHeight="1" x14ac:dyDescent="0.25">
      <c r="A668" s="42"/>
      <c r="B668" s="293"/>
      <c r="C668" s="289"/>
      <c r="D668" s="319"/>
      <c r="E668" s="319"/>
      <c r="F668" s="319"/>
      <c r="G668" s="319"/>
      <c r="H668" s="319"/>
      <c r="I668" s="319"/>
      <c r="J668" s="319"/>
      <c r="K668" s="319"/>
      <c r="L668" s="319"/>
      <c r="M668" s="319"/>
    </row>
    <row r="669" spans="1:13" s="43" customFormat="1" ht="15" customHeight="1" x14ac:dyDescent="0.25">
      <c r="A669" s="42"/>
      <c r="B669" s="293"/>
      <c r="C669" s="289"/>
      <c r="D669" s="319"/>
      <c r="E669" s="319"/>
      <c r="F669" s="319"/>
      <c r="G669" s="319"/>
      <c r="H669" s="319"/>
      <c r="I669" s="319"/>
      <c r="J669" s="319"/>
      <c r="K669" s="319"/>
      <c r="L669" s="319"/>
      <c r="M669" s="319"/>
    </row>
    <row r="670" spans="1:13" s="43" customFormat="1" ht="15" customHeight="1" x14ac:dyDescent="0.25">
      <c r="A670" s="42"/>
      <c r="B670" s="293"/>
      <c r="C670" s="289"/>
      <c r="D670" s="319"/>
      <c r="E670" s="319"/>
      <c r="F670" s="319"/>
      <c r="G670" s="319"/>
      <c r="H670" s="319"/>
      <c r="I670" s="319"/>
      <c r="J670" s="319"/>
      <c r="K670" s="319"/>
      <c r="L670" s="319"/>
      <c r="M670" s="319"/>
    </row>
    <row r="671" spans="1:13" s="43" customFormat="1" ht="15" customHeight="1" x14ac:dyDescent="0.25">
      <c r="A671" s="42"/>
      <c r="B671" s="293"/>
      <c r="C671" s="289"/>
      <c r="D671" s="319"/>
      <c r="E671" s="319"/>
      <c r="F671" s="319"/>
      <c r="G671" s="319"/>
      <c r="H671" s="319"/>
      <c r="I671" s="319"/>
      <c r="J671" s="319"/>
      <c r="K671" s="319"/>
      <c r="L671" s="319"/>
      <c r="M671" s="319"/>
    </row>
    <row r="672" spans="1:13" s="43" customFormat="1" ht="15" customHeight="1" x14ac:dyDescent="0.25">
      <c r="A672" s="42"/>
      <c r="B672" s="293"/>
      <c r="C672" s="289"/>
      <c r="D672" s="319"/>
      <c r="E672" s="319"/>
      <c r="F672" s="319"/>
      <c r="G672" s="319"/>
      <c r="H672" s="319"/>
      <c r="I672" s="319"/>
      <c r="J672" s="319"/>
      <c r="K672" s="319"/>
      <c r="L672" s="319"/>
      <c r="M672" s="319"/>
    </row>
    <row r="673" spans="1:13" s="43" customFormat="1" ht="15" customHeight="1" x14ac:dyDescent="0.25">
      <c r="A673" s="42"/>
      <c r="B673" s="293"/>
      <c r="C673" s="289"/>
      <c r="D673" s="319"/>
      <c r="E673" s="319"/>
      <c r="F673" s="319"/>
      <c r="G673" s="319"/>
      <c r="H673" s="319"/>
      <c r="I673" s="319"/>
      <c r="J673" s="319"/>
      <c r="K673" s="319"/>
      <c r="L673" s="319"/>
      <c r="M673" s="319"/>
    </row>
    <row r="674" spans="1:13" s="43" customFormat="1" ht="15" customHeight="1" x14ac:dyDescent="0.25">
      <c r="A674" s="42"/>
      <c r="B674" s="293"/>
      <c r="C674" s="289"/>
      <c r="D674" s="319"/>
      <c r="E674" s="319"/>
      <c r="F674" s="319"/>
      <c r="G674" s="319"/>
      <c r="H674" s="319"/>
      <c r="I674" s="319"/>
      <c r="J674" s="319"/>
      <c r="K674" s="319"/>
      <c r="L674" s="319"/>
      <c r="M674" s="319"/>
    </row>
    <row r="675" spans="1:13" s="43" customFormat="1" ht="15" customHeight="1" x14ac:dyDescent="0.25">
      <c r="A675" s="42"/>
      <c r="B675" s="293"/>
      <c r="C675" s="289"/>
      <c r="D675" s="319"/>
      <c r="E675" s="319"/>
      <c r="F675" s="319"/>
      <c r="G675" s="319"/>
      <c r="H675" s="319"/>
      <c r="I675" s="319"/>
      <c r="J675" s="319"/>
      <c r="K675" s="319"/>
      <c r="L675" s="319"/>
      <c r="M675" s="319"/>
    </row>
    <row r="676" spans="1:13" s="43" customFormat="1" ht="15" customHeight="1" x14ac:dyDescent="0.25">
      <c r="A676" s="42"/>
      <c r="B676" s="293"/>
      <c r="C676" s="289"/>
      <c r="D676" s="319"/>
      <c r="E676" s="319"/>
      <c r="F676" s="319"/>
      <c r="G676" s="319"/>
      <c r="H676" s="319"/>
      <c r="I676" s="319"/>
      <c r="J676" s="319"/>
      <c r="K676" s="319"/>
      <c r="L676" s="319"/>
      <c r="M676" s="319"/>
    </row>
    <row r="677" spans="1:13" s="43" customFormat="1" ht="15" customHeight="1" x14ac:dyDescent="0.25">
      <c r="A677" s="42"/>
      <c r="B677" s="293"/>
      <c r="C677" s="289"/>
      <c r="D677" s="319"/>
      <c r="E677" s="319"/>
      <c r="F677" s="319"/>
      <c r="G677" s="319"/>
      <c r="H677" s="319"/>
      <c r="I677" s="319"/>
      <c r="J677" s="319"/>
      <c r="K677" s="319"/>
      <c r="L677" s="319"/>
      <c r="M677" s="319"/>
    </row>
    <row r="678" spans="1:13" s="43" customFormat="1" ht="15" customHeight="1" x14ac:dyDescent="0.25">
      <c r="A678" s="42"/>
      <c r="B678" s="293"/>
      <c r="C678" s="289"/>
      <c r="D678" s="319"/>
      <c r="E678" s="319"/>
      <c r="F678" s="319"/>
      <c r="G678" s="319"/>
      <c r="H678" s="319"/>
      <c r="I678" s="319"/>
      <c r="J678" s="319"/>
      <c r="K678" s="319"/>
      <c r="L678" s="319"/>
      <c r="M678" s="319"/>
    </row>
    <row r="679" spans="1:13" s="43" customFormat="1" ht="15" customHeight="1" x14ac:dyDescent="0.25">
      <c r="A679" s="42"/>
      <c r="B679" s="293"/>
      <c r="C679" s="289"/>
      <c r="D679" s="319"/>
      <c r="E679" s="319"/>
      <c r="F679" s="319"/>
      <c r="G679" s="319"/>
      <c r="H679" s="319"/>
      <c r="I679" s="319"/>
      <c r="J679" s="319"/>
      <c r="K679" s="319"/>
      <c r="L679" s="319"/>
      <c r="M679" s="319"/>
    </row>
    <row r="680" spans="1:13" s="43" customFormat="1" ht="15" customHeight="1" x14ac:dyDescent="0.25">
      <c r="A680" s="42"/>
      <c r="B680" s="293"/>
      <c r="C680" s="289"/>
      <c r="D680" s="319"/>
      <c r="E680" s="319"/>
      <c r="F680" s="319"/>
      <c r="G680" s="319"/>
      <c r="H680" s="319"/>
      <c r="I680" s="319"/>
      <c r="J680" s="319"/>
      <c r="K680" s="319"/>
      <c r="L680" s="319"/>
      <c r="M680" s="319"/>
    </row>
    <row r="681" spans="1:13" s="43" customFormat="1" ht="15" customHeight="1" x14ac:dyDescent="0.25">
      <c r="A681" s="42"/>
      <c r="B681" s="293"/>
      <c r="C681" s="289"/>
      <c r="D681" s="319"/>
      <c r="E681" s="319"/>
      <c r="F681" s="319"/>
      <c r="G681" s="319"/>
      <c r="H681" s="319"/>
      <c r="I681" s="319"/>
      <c r="J681" s="319"/>
      <c r="K681" s="319"/>
      <c r="L681" s="319"/>
      <c r="M681" s="319"/>
    </row>
    <row r="682" spans="1:13" s="43" customFormat="1" ht="15" customHeight="1" x14ac:dyDescent="0.25">
      <c r="A682" s="42"/>
      <c r="B682" s="293"/>
      <c r="C682" s="289"/>
      <c r="D682" s="319"/>
      <c r="E682" s="319"/>
      <c r="F682" s="319"/>
      <c r="G682" s="319"/>
      <c r="H682" s="319"/>
      <c r="I682" s="319"/>
      <c r="J682" s="319"/>
      <c r="K682" s="319"/>
      <c r="L682" s="319"/>
      <c r="M682" s="319"/>
    </row>
    <row r="683" spans="1:13" s="43" customFormat="1" ht="15" customHeight="1" x14ac:dyDescent="0.25">
      <c r="A683" s="42"/>
      <c r="B683" s="293"/>
      <c r="C683" s="289"/>
      <c r="D683" s="319"/>
      <c r="E683" s="319"/>
      <c r="F683" s="319"/>
      <c r="G683" s="319"/>
      <c r="H683" s="319"/>
      <c r="I683" s="319"/>
      <c r="J683" s="319"/>
      <c r="K683" s="319"/>
      <c r="L683" s="319"/>
      <c r="M683" s="319"/>
    </row>
    <row r="684" spans="1:13" s="43" customFormat="1" ht="15" customHeight="1" x14ac:dyDescent="0.25">
      <c r="A684" s="42"/>
      <c r="B684" s="293"/>
      <c r="C684" s="289"/>
      <c r="D684" s="319"/>
      <c r="E684" s="319"/>
      <c r="F684" s="319"/>
      <c r="G684" s="319"/>
      <c r="H684" s="319"/>
      <c r="I684" s="319"/>
      <c r="J684" s="319"/>
      <c r="K684" s="319"/>
      <c r="L684" s="319"/>
      <c r="M684" s="319"/>
    </row>
    <row r="685" spans="1:13" s="43" customFormat="1" ht="15" customHeight="1" x14ac:dyDescent="0.25">
      <c r="A685" s="42"/>
      <c r="B685" s="293"/>
      <c r="C685" s="289"/>
      <c r="D685" s="319"/>
      <c r="E685" s="319"/>
      <c r="F685" s="319"/>
      <c r="G685" s="319"/>
      <c r="H685" s="319"/>
      <c r="I685" s="319"/>
      <c r="J685" s="319"/>
      <c r="K685" s="319"/>
      <c r="L685" s="319"/>
      <c r="M685" s="319"/>
    </row>
    <row r="686" spans="1:13" s="43" customFormat="1" ht="15" customHeight="1" x14ac:dyDescent="0.25">
      <c r="A686" s="42"/>
      <c r="B686" s="293"/>
      <c r="C686" s="289"/>
      <c r="D686" s="319"/>
      <c r="E686" s="319"/>
      <c r="F686" s="319"/>
      <c r="G686" s="319"/>
      <c r="H686" s="319"/>
      <c r="I686" s="319"/>
      <c r="J686" s="319"/>
      <c r="K686" s="319"/>
      <c r="L686" s="319"/>
      <c r="M686" s="319"/>
    </row>
    <row r="687" spans="1:13" s="43" customFormat="1" ht="15" customHeight="1" x14ac:dyDescent="0.25">
      <c r="A687" s="42"/>
      <c r="B687" s="293"/>
      <c r="C687" s="289"/>
      <c r="D687" s="319"/>
      <c r="E687" s="319"/>
      <c r="F687" s="319"/>
      <c r="G687" s="319"/>
      <c r="H687" s="319"/>
      <c r="I687" s="319"/>
      <c r="J687" s="319"/>
      <c r="K687" s="319"/>
      <c r="L687" s="319"/>
      <c r="M687" s="319"/>
    </row>
    <row r="688" spans="1:13" s="43" customFormat="1" ht="15" customHeight="1" x14ac:dyDescent="0.25">
      <c r="A688" s="42"/>
      <c r="B688" s="293"/>
      <c r="C688" s="289"/>
      <c r="D688" s="319"/>
      <c r="E688" s="319"/>
      <c r="F688" s="319"/>
      <c r="G688" s="319"/>
      <c r="H688" s="319"/>
      <c r="I688" s="319"/>
      <c r="J688" s="319"/>
      <c r="K688" s="319"/>
      <c r="L688" s="319"/>
      <c r="M688" s="319"/>
    </row>
    <row r="689" spans="1:13" s="43" customFormat="1" ht="15" customHeight="1" x14ac:dyDescent="0.25">
      <c r="A689" s="42"/>
      <c r="B689" s="293"/>
      <c r="C689" s="289"/>
      <c r="D689" s="319"/>
      <c r="E689" s="319"/>
      <c r="F689" s="319"/>
      <c r="G689" s="319"/>
      <c r="H689" s="319"/>
      <c r="I689" s="319"/>
      <c r="J689" s="319"/>
      <c r="K689" s="319"/>
      <c r="L689" s="319"/>
      <c r="M689" s="319"/>
    </row>
    <row r="690" spans="1:13" s="43" customFormat="1" ht="15" customHeight="1" x14ac:dyDescent="0.25">
      <c r="A690" s="42"/>
      <c r="B690" s="293"/>
      <c r="C690" s="289"/>
      <c r="D690" s="319"/>
      <c r="E690" s="319"/>
      <c r="F690" s="319"/>
      <c r="G690" s="319"/>
      <c r="H690" s="319"/>
      <c r="I690" s="319"/>
      <c r="J690" s="319"/>
      <c r="K690" s="319"/>
      <c r="L690" s="319"/>
      <c r="M690" s="319"/>
    </row>
    <row r="691" spans="1:13" s="43" customFormat="1" ht="15" customHeight="1" x14ac:dyDescent="0.25">
      <c r="A691" s="42"/>
      <c r="B691" s="293"/>
      <c r="C691" s="289"/>
      <c r="D691" s="319"/>
      <c r="E691" s="319"/>
      <c r="F691" s="319"/>
      <c r="G691" s="319"/>
      <c r="H691" s="319"/>
      <c r="I691" s="319"/>
      <c r="J691" s="319"/>
      <c r="K691" s="319"/>
      <c r="L691" s="319"/>
      <c r="M691" s="319"/>
    </row>
    <row r="692" spans="1:13" s="43" customFormat="1" ht="15" customHeight="1" x14ac:dyDescent="0.25">
      <c r="A692" s="42"/>
      <c r="B692" s="293"/>
      <c r="C692" s="289"/>
      <c r="D692" s="319"/>
      <c r="E692" s="319"/>
      <c r="F692" s="319"/>
      <c r="G692" s="319"/>
      <c r="H692" s="319"/>
      <c r="I692" s="319"/>
      <c r="J692" s="319"/>
      <c r="K692" s="319"/>
      <c r="L692" s="319"/>
      <c r="M692" s="319"/>
    </row>
    <row r="693" spans="1:13" s="43" customFormat="1" ht="15" customHeight="1" x14ac:dyDescent="0.25">
      <c r="A693" s="42"/>
      <c r="B693" s="293"/>
      <c r="C693" s="289"/>
      <c r="D693" s="319"/>
      <c r="E693" s="319"/>
      <c r="F693" s="319"/>
      <c r="G693" s="319"/>
      <c r="H693" s="319"/>
      <c r="I693" s="319"/>
      <c r="J693" s="319"/>
      <c r="K693" s="319"/>
      <c r="L693" s="319"/>
      <c r="M693" s="319"/>
    </row>
    <row r="694" spans="1:13" s="43" customFormat="1" ht="15" customHeight="1" x14ac:dyDescent="0.25">
      <c r="A694" s="42"/>
      <c r="B694" s="293"/>
      <c r="C694" s="289"/>
      <c r="D694" s="319"/>
      <c r="E694" s="319"/>
      <c r="F694" s="319"/>
      <c r="G694" s="319"/>
      <c r="H694" s="319"/>
      <c r="I694" s="319"/>
      <c r="J694" s="319"/>
      <c r="K694" s="319"/>
      <c r="L694" s="319"/>
      <c r="M694" s="319"/>
    </row>
    <row r="695" spans="1:13" s="43" customFormat="1" ht="15" customHeight="1" x14ac:dyDescent="0.25">
      <c r="A695" s="42"/>
      <c r="B695" s="293"/>
      <c r="C695" s="289"/>
      <c r="D695" s="319"/>
      <c r="E695" s="319"/>
      <c r="F695" s="319"/>
      <c r="G695" s="319"/>
      <c r="H695" s="319"/>
      <c r="I695" s="319"/>
      <c r="J695" s="319"/>
      <c r="K695" s="319"/>
      <c r="L695" s="319"/>
      <c r="M695" s="319"/>
    </row>
    <row r="696" spans="1:13" s="43" customFormat="1" ht="15" customHeight="1" x14ac:dyDescent="0.25">
      <c r="A696" s="42"/>
      <c r="B696" s="293"/>
      <c r="C696" s="289"/>
      <c r="D696" s="319"/>
      <c r="E696" s="319"/>
      <c r="F696" s="319"/>
      <c r="G696" s="319"/>
      <c r="H696" s="319"/>
      <c r="I696" s="319"/>
      <c r="J696" s="319"/>
      <c r="K696" s="319"/>
      <c r="L696" s="319"/>
      <c r="M696" s="319"/>
    </row>
    <row r="697" spans="1:13" s="43" customFormat="1" ht="15" customHeight="1" x14ac:dyDescent="0.25">
      <c r="A697" s="42"/>
      <c r="B697" s="293"/>
      <c r="C697" s="289"/>
      <c r="D697" s="319"/>
      <c r="E697" s="319"/>
      <c r="F697" s="319"/>
      <c r="G697" s="319"/>
      <c r="H697" s="319"/>
      <c r="I697" s="319"/>
      <c r="J697" s="319"/>
      <c r="K697" s="319"/>
      <c r="L697" s="319"/>
      <c r="M697" s="319"/>
    </row>
    <row r="698" spans="1:13" s="43" customFormat="1" ht="15" customHeight="1" x14ac:dyDescent="0.25">
      <c r="A698" s="42"/>
      <c r="B698" s="293"/>
      <c r="C698" s="289"/>
      <c r="D698" s="319"/>
      <c r="E698" s="319"/>
      <c r="F698" s="319"/>
      <c r="G698" s="319"/>
      <c r="H698" s="319"/>
      <c r="I698" s="319"/>
      <c r="J698" s="319"/>
      <c r="K698" s="319"/>
      <c r="L698" s="319"/>
      <c r="M698" s="319"/>
    </row>
    <row r="699" spans="1:13" s="43" customFormat="1" ht="15" customHeight="1" x14ac:dyDescent="0.25">
      <c r="A699" s="42"/>
      <c r="B699" s="293"/>
      <c r="C699" s="289"/>
      <c r="D699" s="319"/>
      <c r="E699" s="319"/>
      <c r="F699" s="319"/>
      <c r="G699" s="319"/>
      <c r="H699" s="319"/>
      <c r="I699" s="319"/>
      <c r="J699" s="319"/>
      <c r="K699" s="319"/>
      <c r="L699" s="319"/>
      <c r="M699" s="319"/>
    </row>
    <row r="700" spans="1:13" s="43" customFormat="1" ht="15" customHeight="1" x14ac:dyDescent="0.25">
      <c r="A700" s="42"/>
      <c r="B700" s="293"/>
      <c r="C700" s="289"/>
      <c r="D700" s="319"/>
      <c r="E700" s="319"/>
      <c r="F700" s="319"/>
      <c r="G700" s="319"/>
      <c r="H700" s="319"/>
      <c r="I700" s="319"/>
      <c r="J700" s="319"/>
      <c r="K700" s="319"/>
      <c r="L700" s="319"/>
      <c r="M700" s="319"/>
    </row>
    <row r="701" spans="1:13" s="43" customFormat="1" ht="15" customHeight="1" x14ac:dyDescent="0.25">
      <c r="A701" s="42"/>
      <c r="B701" s="293"/>
      <c r="C701" s="289"/>
      <c r="D701" s="319"/>
      <c r="E701" s="319"/>
      <c r="F701" s="319"/>
      <c r="G701" s="319"/>
      <c r="H701" s="319"/>
      <c r="I701" s="319"/>
      <c r="J701" s="319"/>
      <c r="K701" s="319"/>
      <c r="L701" s="319"/>
      <c r="M701" s="319"/>
    </row>
    <row r="702" spans="1:13" s="43" customFormat="1" ht="15" customHeight="1" x14ac:dyDescent="0.25">
      <c r="A702" s="42"/>
      <c r="B702" s="293"/>
      <c r="C702" s="289"/>
      <c r="D702" s="319"/>
      <c r="E702" s="319"/>
      <c r="F702" s="319"/>
      <c r="G702" s="319"/>
      <c r="H702" s="319"/>
      <c r="I702" s="319"/>
      <c r="J702" s="319"/>
      <c r="K702" s="319"/>
      <c r="L702" s="319"/>
      <c r="M702" s="319"/>
    </row>
    <row r="703" spans="1:13" s="43" customFormat="1" ht="15" customHeight="1" x14ac:dyDescent="0.25">
      <c r="A703" s="42"/>
      <c r="B703" s="293"/>
      <c r="C703" s="289"/>
      <c r="D703" s="319"/>
      <c r="E703" s="319"/>
      <c r="F703" s="319"/>
      <c r="G703" s="319"/>
      <c r="H703" s="319"/>
      <c r="I703" s="319"/>
      <c r="J703" s="319"/>
      <c r="K703" s="319"/>
      <c r="L703" s="319"/>
      <c r="M703" s="319"/>
    </row>
    <row r="704" spans="1:13" s="43" customFormat="1" ht="15" customHeight="1" x14ac:dyDescent="0.25">
      <c r="A704" s="42"/>
      <c r="B704" s="293"/>
      <c r="C704" s="289"/>
      <c r="D704" s="319"/>
      <c r="E704" s="319"/>
      <c r="F704" s="319"/>
      <c r="G704" s="319"/>
      <c r="H704" s="319"/>
      <c r="I704" s="319"/>
      <c r="J704" s="319"/>
      <c r="K704" s="319"/>
      <c r="L704" s="319"/>
      <c r="M704" s="319"/>
    </row>
    <row r="705" spans="1:13" s="43" customFormat="1" ht="15" customHeight="1" x14ac:dyDescent="0.25">
      <c r="A705" s="42"/>
      <c r="B705" s="293"/>
      <c r="C705" s="289"/>
      <c r="D705" s="319"/>
      <c r="E705" s="319"/>
      <c r="F705" s="319"/>
      <c r="G705" s="319"/>
      <c r="H705" s="319"/>
      <c r="I705" s="319"/>
      <c r="J705" s="319"/>
      <c r="K705" s="319"/>
      <c r="L705" s="319"/>
      <c r="M705" s="319"/>
    </row>
    <row r="706" spans="1:13" s="43" customFormat="1" ht="15" customHeight="1" x14ac:dyDescent="0.25">
      <c r="A706" s="42"/>
      <c r="B706" s="293"/>
      <c r="C706" s="289"/>
      <c r="D706" s="319"/>
      <c r="E706" s="319"/>
      <c r="F706" s="319"/>
      <c r="G706" s="319"/>
      <c r="H706" s="319"/>
      <c r="I706" s="319"/>
      <c r="J706" s="319"/>
      <c r="K706" s="319"/>
      <c r="L706" s="319"/>
      <c r="M706" s="319"/>
    </row>
    <row r="707" spans="1:13" s="43" customFormat="1" ht="15" customHeight="1" x14ac:dyDescent="0.25">
      <c r="A707" s="42"/>
      <c r="B707" s="293"/>
      <c r="C707" s="289"/>
      <c r="D707" s="319"/>
      <c r="E707" s="319"/>
      <c r="F707" s="319"/>
      <c r="G707" s="319"/>
      <c r="H707" s="319"/>
      <c r="I707" s="319"/>
      <c r="J707" s="319"/>
      <c r="K707" s="319"/>
      <c r="L707" s="319"/>
      <c r="M707" s="319"/>
    </row>
    <row r="708" spans="1:13" s="43" customFormat="1" ht="15" customHeight="1" x14ac:dyDescent="0.25">
      <c r="A708" s="42"/>
      <c r="B708" s="293"/>
      <c r="C708" s="289"/>
      <c r="D708" s="319"/>
      <c r="E708" s="319"/>
      <c r="F708" s="319"/>
      <c r="G708" s="319"/>
      <c r="H708" s="319"/>
      <c r="I708" s="319"/>
      <c r="J708" s="319"/>
      <c r="K708" s="319"/>
      <c r="L708" s="319"/>
      <c r="M708" s="319"/>
    </row>
    <row r="709" spans="1:13" s="43" customFormat="1" ht="15" customHeight="1" x14ac:dyDescent="0.25">
      <c r="A709" s="42"/>
      <c r="B709" s="293"/>
      <c r="C709" s="289"/>
      <c r="D709" s="319"/>
      <c r="E709" s="319"/>
      <c r="F709" s="319"/>
      <c r="G709" s="319"/>
      <c r="H709" s="319"/>
      <c r="I709" s="319"/>
      <c r="J709" s="319"/>
      <c r="K709" s="319"/>
      <c r="L709" s="319"/>
      <c r="M709" s="319"/>
    </row>
    <row r="710" spans="1:13" s="43" customFormat="1" ht="15" customHeight="1" x14ac:dyDescent="0.25">
      <c r="A710" s="42"/>
      <c r="B710" s="293"/>
      <c r="C710" s="289"/>
      <c r="D710" s="319"/>
      <c r="E710" s="319"/>
      <c r="F710" s="319"/>
      <c r="G710" s="319"/>
      <c r="H710" s="319"/>
      <c r="I710" s="319"/>
      <c r="J710" s="319"/>
      <c r="K710" s="319"/>
      <c r="L710" s="319"/>
      <c r="M710" s="319"/>
    </row>
    <row r="711" spans="1:13" s="43" customFormat="1" ht="15" customHeight="1" x14ac:dyDescent="0.25">
      <c r="A711" s="42"/>
      <c r="B711" s="293"/>
      <c r="C711" s="289"/>
      <c r="D711" s="319"/>
      <c r="E711" s="319"/>
      <c r="F711" s="319"/>
      <c r="G711" s="319"/>
      <c r="H711" s="319"/>
      <c r="I711" s="319"/>
      <c r="J711" s="319"/>
      <c r="K711" s="319"/>
      <c r="L711" s="319"/>
      <c r="M711" s="319"/>
    </row>
    <row r="712" spans="1:13" s="43" customFormat="1" ht="15" customHeight="1" x14ac:dyDescent="0.25">
      <c r="A712" s="42"/>
      <c r="B712" s="293"/>
      <c r="C712" s="289"/>
      <c r="D712" s="319"/>
      <c r="E712" s="319"/>
      <c r="F712" s="319"/>
      <c r="G712" s="319"/>
      <c r="H712" s="319"/>
      <c r="I712" s="319"/>
      <c r="J712" s="319"/>
      <c r="K712" s="319"/>
      <c r="L712" s="319"/>
      <c r="M712" s="319"/>
    </row>
    <row r="713" spans="1:13" s="43" customFormat="1" ht="15" customHeight="1" x14ac:dyDescent="0.25">
      <c r="A713" s="42"/>
      <c r="B713" s="293"/>
      <c r="C713" s="289"/>
      <c r="D713" s="319"/>
      <c r="E713" s="319"/>
      <c r="F713" s="319"/>
      <c r="G713" s="319"/>
      <c r="H713" s="319"/>
      <c r="I713" s="319"/>
      <c r="J713" s="319"/>
      <c r="K713" s="319"/>
      <c r="L713" s="319"/>
      <c r="M713" s="319"/>
    </row>
    <row r="714" spans="1:13" s="43" customFormat="1" ht="15" customHeight="1" x14ac:dyDescent="0.25">
      <c r="A714" s="42"/>
      <c r="B714" s="293"/>
      <c r="C714" s="289"/>
      <c r="D714" s="319"/>
      <c r="E714" s="319"/>
      <c r="F714" s="319"/>
      <c r="G714" s="319"/>
      <c r="H714" s="319"/>
      <c r="I714" s="319"/>
      <c r="J714" s="319"/>
      <c r="K714" s="319"/>
      <c r="L714" s="319"/>
      <c r="M714" s="319"/>
    </row>
    <row r="715" spans="1:13" s="43" customFormat="1" ht="15" customHeight="1" x14ac:dyDescent="0.25">
      <c r="A715" s="42"/>
      <c r="B715" s="293"/>
      <c r="C715" s="289"/>
      <c r="D715" s="319"/>
      <c r="E715" s="319"/>
      <c r="F715" s="319"/>
      <c r="G715" s="319"/>
      <c r="H715" s="319"/>
      <c r="I715" s="319"/>
      <c r="J715" s="319"/>
      <c r="K715" s="319"/>
      <c r="L715" s="319"/>
      <c r="M715" s="319"/>
    </row>
    <row r="716" spans="1:13" s="43" customFormat="1" ht="15" customHeight="1" x14ac:dyDescent="0.25">
      <c r="A716" s="42"/>
      <c r="B716" s="293"/>
      <c r="C716" s="289"/>
      <c r="D716" s="319"/>
      <c r="E716" s="319"/>
      <c r="F716" s="319"/>
      <c r="G716" s="319"/>
      <c r="H716" s="319"/>
      <c r="I716" s="319"/>
      <c r="J716" s="319"/>
      <c r="K716" s="319"/>
      <c r="L716" s="319"/>
      <c r="M716" s="319"/>
    </row>
    <row r="717" spans="1:13" s="43" customFormat="1" ht="15" customHeight="1" x14ac:dyDescent="0.25">
      <c r="A717" s="42"/>
      <c r="B717" s="293"/>
      <c r="C717" s="289"/>
      <c r="D717" s="319"/>
      <c r="E717" s="319"/>
      <c r="F717" s="319"/>
      <c r="G717" s="319"/>
      <c r="H717" s="319"/>
      <c r="I717" s="319"/>
      <c r="J717" s="319"/>
      <c r="K717" s="319"/>
      <c r="L717" s="319"/>
      <c r="M717" s="319"/>
    </row>
    <row r="718" spans="1:13" s="43" customFormat="1" ht="15" customHeight="1" x14ac:dyDescent="0.25">
      <c r="A718" s="42"/>
      <c r="B718" s="293"/>
      <c r="C718" s="289"/>
      <c r="D718" s="319"/>
      <c r="E718" s="319"/>
      <c r="F718" s="319"/>
      <c r="G718" s="319"/>
      <c r="H718" s="319"/>
      <c r="I718" s="319"/>
      <c r="J718" s="319"/>
      <c r="K718" s="319"/>
      <c r="L718" s="319"/>
      <c r="M718" s="319"/>
    </row>
    <row r="719" spans="1:13" s="43" customFormat="1" ht="15" customHeight="1" x14ac:dyDescent="0.25">
      <c r="A719" s="42"/>
      <c r="B719" s="293"/>
      <c r="C719" s="289"/>
      <c r="D719" s="319"/>
      <c r="E719" s="319"/>
      <c r="F719" s="319"/>
      <c r="G719" s="319"/>
      <c r="H719" s="319"/>
      <c r="I719" s="319"/>
      <c r="J719" s="319"/>
      <c r="K719" s="319"/>
      <c r="L719" s="319"/>
      <c r="M719" s="319"/>
    </row>
    <row r="720" spans="1:13" s="43" customFormat="1" ht="15" customHeight="1" x14ac:dyDescent="0.25">
      <c r="A720" s="42"/>
      <c r="B720" s="293"/>
      <c r="C720" s="289"/>
      <c r="D720" s="319"/>
      <c r="E720" s="319"/>
      <c r="F720" s="319"/>
      <c r="G720" s="319"/>
      <c r="H720" s="319"/>
      <c r="I720" s="319"/>
      <c r="J720" s="319"/>
      <c r="K720" s="319"/>
      <c r="L720" s="319"/>
      <c r="M720" s="319"/>
    </row>
    <row r="721" spans="1:13" s="43" customFormat="1" ht="15" customHeight="1" x14ac:dyDescent="0.25">
      <c r="A721" s="42"/>
      <c r="B721" s="293"/>
      <c r="C721" s="289"/>
      <c r="D721" s="319"/>
      <c r="E721" s="319"/>
      <c r="F721" s="319"/>
      <c r="G721" s="319"/>
      <c r="H721" s="319"/>
      <c r="I721" s="319"/>
      <c r="J721" s="319"/>
      <c r="K721" s="319"/>
      <c r="L721" s="319"/>
      <c r="M721" s="319"/>
    </row>
    <row r="722" spans="1:13" s="43" customFormat="1" ht="15" customHeight="1" x14ac:dyDescent="0.25">
      <c r="A722" s="42"/>
      <c r="B722" s="293"/>
      <c r="C722" s="289"/>
      <c r="D722" s="319"/>
      <c r="E722" s="319"/>
      <c r="F722" s="319"/>
      <c r="G722" s="319"/>
      <c r="H722" s="319"/>
      <c r="I722" s="319"/>
      <c r="J722" s="319"/>
      <c r="K722" s="319"/>
      <c r="L722" s="319"/>
      <c r="M722" s="319"/>
    </row>
    <row r="723" spans="1:13" s="43" customFormat="1" ht="15" customHeight="1" x14ac:dyDescent="0.25">
      <c r="A723" s="42"/>
      <c r="B723" s="293"/>
      <c r="C723" s="289"/>
      <c r="D723" s="319"/>
      <c r="E723" s="319"/>
      <c r="F723" s="319"/>
      <c r="G723" s="319"/>
      <c r="H723" s="319"/>
      <c r="I723" s="319"/>
      <c r="J723" s="319"/>
      <c r="K723" s="319"/>
      <c r="L723" s="319"/>
      <c r="M723" s="319"/>
    </row>
    <row r="724" spans="1:13" s="43" customFormat="1" ht="15" customHeight="1" x14ac:dyDescent="0.25">
      <c r="A724" s="42"/>
      <c r="B724" s="293"/>
      <c r="C724" s="289"/>
      <c r="D724" s="319"/>
      <c r="E724" s="319"/>
      <c r="F724" s="319"/>
      <c r="G724" s="319"/>
      <c r="H724" s="319"/>
      <c r="I724" s="319"/>
      <c r="J724" s="319"/>
      <c r="K724" s="319"/>
      <c r="L724" s="319"/>
      <c r="M724" s="319"/>
    </row>
    <row r="725" spans="1:13" s="43" customFormat="1" ht="15" customHeight="1" x14ac:dyDescent="0.25">
      <c r="A725" s="42"/>
      <c r="B725" s="293"/>
      <c r="C725" s="289"/>
      <c r="D725" s="319"/>
      <c r="E725" s="319"/>
      <c r="F725" s="319"/>
      <c r="G725" s="319"/>
      <c r="H725" s="319"/>
      <c r="I725" s="319"/>
      <c r="J725" s="319"/>
      <c r="K725" s="319"/>
      <c r="L725" s="319"/>
      <c r="M725" s="319"/>
    </row>
    <row r="726" spans="1:13" s="43" customFormat="1" ht="15" customHeight="1" x14ac:dyDescent="0.25">
      <c r="A726" s="42"/>
      <c r="B726" s="293"/>
      <c r="C726" s="289"/>
      <c r="D726" s="319"/>
      <c r="E726" s="319"/>
      <c r="F726" s="319"/>
      <c r="G726" s="319"/>
      <c r="H726" s="319"/>
      <c r="I726" s="319"/>
      <c r="J726" s="319"/>
      <c r="K726" s="319"/>
      <c r="L726" s="319"/>
      <c r="M726" s="319"/>
    </row>
    <row r="727" spans="1:13" s="43" customFormat="1" ht="15" customHeight="1" x14ac:dyDescent="0.25">
      <c r="A727" s="42"/>
      <c r="B727" s="293"/>
      <c r="C727" s="289"/>
      <c r="D727" s="319"/>
      <c r="E727" s="319"/>
      <c r="F727" s="319"/>
      <c r="G727" s="319"/>
      <c r="H727" s="319"/>
      <c r="I727" s="319"/>
      <c r="J727" s="319"/>
      <c r="K727" s="319"/>
      <c r="L727" s="319"/>
      <c r="M727" s="319"/>
    </row>
    <row r="728" spans="1:13" s="43" customFormat="1" ht="15" customHeight="1" x14ac:dyDescent="0.25">
      <c r="A728" s="42"/>
      <c r="B728" s="293"/>
      <c r="C728" s="289"/>
      <c r="D728" s="319"/>
      <c r="E728" s="319"/>
      <c r="F728" s="319"/>
      <c r="G728" s="319"/>
      <c r="H728" s="319"/>
      <c r="I728" s="319"/>
      <c r="J728" s="319"/>
      <c r="K728" s="319"/>
      <c r="L728" s="319"/>
      <c r="M728" s="319"/>
    </row>
    <row r="729" spans="1:13" s="43" customFormat="1" ht="15" customHeight="1" x14ac:dyDescent="0.25">
      <c r="A729" s="42"/>
      <c r="B729" s="293"/>
      <c r="C729" s="289"/>
      <c r="D729" s="319"/>
      <c r="E729" s="319"/>
      <c r="F729" s="319"/>
      <c r="G729" s="319"/>
      <c r="H729" s="319"/>
      <c r="I729" s="319"/>
      <c r="J729" s="319"/>
      <c r="K729" s="319"/>
      <c r="L729" s="319"/>
      <c r="M729" s="319"/>
    </row>
    <row r="730" spans="1:13" s="43" customFormat="1" ht="15" customHeight="1" x14ac:dyDescent="0.25">
      <c r="A730" s="42"/>
      <c r="B730" s="293"/>
      <c r="C730" s="289"/>
      <c r="D730" s="319"/>
      <c r="E730" s="319"/>
      <c r="F730" s="319"/>
      <c r="G730" s="319"/>
      <c r="H730" s="319"/>
      <c r="I730" s="319"/>
      <c r="J730" s="319"/>
      <c r="K730" s="319"/>
      <c r="L730" s="319"/>
      <c r="M730" s="319"/>
    </row>
    <row r="731" spans="1:13" s="43" customFormat="1" ht="15" customHeight="1" x14ac:dyDescent="0.25">
      <c r="A731" s="42"/>
      <c r="B731" s="293"/>
      <c r="C731" s="289"/>
      <c r="D731" s="319"/>
      <c r="E731" s="319"/>
      <c r="F731" s="319"/>
      <c r="G731" s="319"/>
      <c r="H731" s="319"/>
      <c r="I731" s="319"/>
      <c r="J731" s="319"/>
      <c r="K731" s="319"/>
      <c r="L731" s="319"/>
      <c r="M731" s="319"/>
    </row>
    <row r="732" spans="1:13" s="43" customFormat="1" ht="15" customHeight="1" x14ac:dyDescent="0.25">
      <c r="A732" s="42"/>
      <c r="B732" s="293"/>
      <c r="C732" s="289"/>
      <c r="D732" s="319"/>
      <c r="E732" s="319"/>
      <c r="F732" s="319"/>
      <c r="G732" s="319"/>
      <c r="H732" s="319"/>
      <c r="I732" s="319"/>
      <c r="J732" s="319"/>
      <c r="K732" s="319"/>
      <c r="L732" s="319"/>
      <c r="M732" s="319"/>
    </row>
    <row r="733" spans="1:13" s="43" customFormat="1" ht="15" customHeight="1" x14ac:dyDescent="0.25">
      <c r="A733" s="42"/>
      <c r="B733" s="293"/>
      <c r="C733" s="289"/>
      <c r="D733" s="319"/>
      <c r="E733" s="319"/>
      <c r="F733" s="319"/>
      <c r="G733" s="319"/>
      <c r="H733" s="319"/>
      <c r="I733" s="319"/>
      <c r="J733" s="319"/>
      <c r="K733" s="319"/>
      <c r="L733" s="319"/>
      <c r="M733" s="319"/>
    </row>
    <row r="734" spans="1:13" s="43" customFormat="1" ht="15" customHeight="1" x14ac:dyDescent="0.25">
      <c r="A734" s="42"/>
      <c r="B734" s="293"/>
      <c r="C734" s="289"/>
      <c r="D734" s="319"/>
      <c r="E734" s="319"/>
      <c r="F734" s="319"/>
      <c r="G734" s="319"/>
      <c r="H734" s="319"/>
      <c r="I734" s="319"/>
      <c r="J734" s="319"/>
      <c r="K734" s="319"/>
      <c r="L734" s="319"/>
      <c r="M734" s="319"/>
    </row>
    <row r="735" spans="1:13" s="43" customFormat="1" ht="15" customHeight="1" x14ac:dyDescent="0.25">
      <c r="A735" s="42"/>
      <c r="B735" s="293"/>
      <c r="C735" s="289"/>
      <c r="D735" s="319"/>
      <c r="E735" s="319"/>
      <c r="F735" s="319"/>
      <c r="G735" s="319"/>
      <c r="H735" s="319"/>
      <c r="I735" s="319"/>
      <c r="J735" s="319"/>
      <c r="K735" s="319"/>
      <c r="L735" s="319"/>
      <c r="M735" s="319"/>
    </row>
    <row r="736" spans="1:13" s="43" customFormat="1" ht="15" customHeight="1" x14ac:dyDescent="0.25">
      <c r="A736" s="42"/>
      <c r="B736" s="293"/>
      <c r="C736" s="289"/>
      <c r="D736" s="319"/>
      <c r="E736" s="319"/>
      <c r="F736" s="319"/>
      <c r="G736" s="319"/>
      <c r="H736" s="319"/>
      <c r="I736" s="319"/>
      <c r="J736" s="319"/>
      <c r="K736" s="319"/>
      <c r="L736" s="319"/>
      <c r="M736" s="319"/>
    </row>
    <row r="737" spans="1:13" s="43" customFormat="1" ht="15" customHeight="1" x14ac:dyDescent="0.25">
      <c r="A737" s="42"/>
      <c r="B737" s="293"/>
      <c r="C737" s="289"/>
      <c r="D737" s="319"/>
      <c r="E737" s="319"/>
      <c r="F737" s="319"/>
      <c r="G737" s="319"/>
      <c r="H737" s="319"/>
      <c r="I737" s="319"/>
      <c r="J737" s="319"/>
      <c r="K737" s="319"/>
      <c r="L737" s="319"/>
      <c r="M737" s="319"/>
    </row>
    <row r="738" spans="1:13" s="43" customFormat="1" ht="15" customHeight="1" x14ac:dyDescent="0.25">
      <c r="A738" s="42"/>
      <c r="B738" s="293"/>
      <c r="C738" s="289"/>
      <c r="D738" s="319"/>
      <c r="E738" s="319"/>
      <c r="F738" s="319"/>
      <c r="G738" s="319"/>
      <c r="H738" s="319"/>
      <c r="I738" s="319"/>
      <c r="J738" s="319"/>
      <c r="K738" s="319"/>
      <c r="L738" s="319"/>
      <c r="M738" s="319"/>
    </row>
    <row r="739" spans="1:13" s="43" customFormat="1" ht="15" customHeight="1" x14ac:dyDescent="0.25">
      <c r="A739" s="42"/>
      <c r="B739" s="293"/>
      <c r="C739" s="289"/>
      <c r="D739" s="319"/>
      <c r="E739" s="319"/>
      <c r="F739" s="319"/>
      <c r="G739" s="319"/>
      <c r="H739" s="319"/>
      <c r="I739" s="319"/>
      <c r="J739" s="319"/>
      <c r="K739" s="319"/>
      <c r="L739" s="319"/>
      <c r="M739" s="319"/>
    </row>
    <row r="740" spans="1:13" s="43" customFormat="1" ht="15" customHeight="1" x14ac:dyDescent="0.25">
      <c r="A740" s="42"/>
      <c r="B740" s="293"/>
      <c r="C740" s="289"/>
      <c r="D740" s="319"/>
      <c r="E740" s="319"/>
      <c r="F740" s="319"/>
      <c r="G740" s="319"/>
      <c r="H740" s="319"/>
      <c r="I740" s="319"/>
      <c r="J740" s="319"/>
      <c r="K740" s="319"/>
      <c r="L740" s="319"/>
      <c r="M740" s="319"/>
    </row>
    <row r="741" spans="1:13" s="43" customFormat="1" ht="15" customHeight="1" x14ac:dyDescent="0.25">
      <c r="A741" s="42"/>
      <c r="B741" s="293"/>
      <c r="C741" s="289"/>
      <c r="D741" s="319"/>
      <c r="E741" s="319"/>
      <c r="F741" s="319"/>
      <c r="G741" s="319"/>
      <c r="H741" s="319"/>
      <c r="I741" s="319"/>
      <c r="J741" s="319"/>
      <c r="K741" s="319"/>
      <c r="L741" s="319"/>
      <c r="M741" s="319"/>
    </row>
    <row r="742" spans="1:13" s="43" customFormat="1" ht="15" customHeight="1" x14ac:dyDescent="0.25">
      <c r="A742" s="42"/>
      <c r="B742" s="293"/>
      <c r="C742" s="289"/>
      <c r="D742" s="319"/>
      <c r="E742" s="319"/>
      <c r="F742" s="319"/>
      <c r="G742" s="319"/>
      <c r="H742" s="319"/>
      <c r="I742" s="319"/>
      <c r="J742" s="319"/>
      <c r="K742" s="319"/>
      <c r="L742" s="319"/>
      <c r="M742" s="319"/>
    </row>
    <row r="743" spans="1:13" s="43" customFormat="1" ht="15" customHeight="1" x14ac:dyDescent="0.25">
      <c r="A743" s="42"/>
      <c r="B743" s="293"/>
      <c r="C743" s="289"/>
      <c r="D743" s="319"/>
      <c r="E743" s="319"/>
      <c r="F743" s="319"/>
      <c r="G743" s="319"/>
      <c r="H743" s="319"/>
      <c r="I743" s="319"/>
      <c r="J743" s="319"/>
      <c r="K743" s="319"/>
      <c r="L743" s="319"/>
      <c r="M743" s="319"/>
    </row>
    <row r="744" spans="1:13" s="43" customFormat="1" ht="15" customHeight="1" x14ac:dyDescent="0.25">
      <c r="A744" s="42"/>
      <c r="B744" s="293"/>
      <c r="C744" s="289"/>
      <c r="D744" s="319"/>
      <c r="E744" s="319"/>
      <c r="F744" s="319"/>
      <c r="G744" s="319"/>
      <c r="H744" s="319"/>
      <c r="I744" s="319"/>
      <c r="J744" s="319"/>
      <c r="K744" s="319"/>
      <c r="L744" s="319"/>
      <c r="M744" s="319"/>
    </row>
    <row r="745" spans="1:13" s="43" customFormat="1" ht="15" customHeight="1" x14ac:dyDescent="0.25">
      <c r="A745" s="42"/>
      <c r="B745" s="293"/>
      <c r="C745" s="289"/>
      <c r="D745" s="319"/>
      <c r="E745" s="319"/>
      <c r="F745" s="319"/>
      <c r="G745" s="319"/>
      <c r="H745" s="319"/>
      <c r="I745" s="319"/>
      <c r="J745" s="319"/>
      <c r="K745" s="319"/>
      <c r="L745" s="319"/>
      <c r="M745" s="319"/>
    </row>
    <row r="746" spans="1:13" s="43" customFormat="1" ht="15" customHeight="1" x14ac:dyDescent="0.25">
      <c r="A746" s="42"/>
      <c r="B746" s="293"/>
      <c r="C746" s="289"/>
      <c r="D746" s="319"/>
      <c r="E746" s="319"/>
      <c r="F746" s="319"/>
      <c r="G746" s="319"/>
      <c r="H746" s="319"/>
      <c r="I746" s="319"/>
      <c r="J746" s="319"/>
      <c r="K746" s="319"/>
      <c r="L746" s="319"/>
      <c r="M746" s="319"/>
    </row>
    <row r="747" spans="1:13" s="43" customFormat="1" ht="15" customHeight="1" x14ac:dyDescent="0.25">
      <c r="A747" s="42"/>
      <c r="B747" s="293"/>
      <c r="C747" s="289"/>
      <c r="D747" s="319"/>
      <c r="E747" s="319"/>
      <c r="F747" s="319"/>
      <c r="G747" s="319"/>
      <c r="H747" s="319"/>
      <c r="I747" s="319"/>
      <c r="J747" s="319"/>
      <c r="K747" s="319"/>
      <c r="L747" s="319"/>
      <c r="M747" s="319"/>
    </row>
    <row r="748" spans="1:13" s="43" customFormat="1" ht="15" customHeight="1" x14ac:dyDescent="0.25">
      <c r="A748" s="42"/>
      <c r="B748" s="293"/>
      <c r="C748" s="289"/>
      <c r="D748" s="319"/>
      <c r="E748" s="319"/>
      <c r="F748" s="319"/>
      <c r="G748" s="319"/>
      <c r="H748" s="319"/>
      <c r="I748" s="319"/>
      <c r="J748" s="319"/>
      <c r="K748" s="319"/>
      <c r="L748" s="319"/>
      <c r="M748" s="319"/>
    </row>
    <row r="749" spans="1:13" s="43" customFormat="1" ht="15" customHeight="1" x14ac:dyDescent="0.25">
      <c r="A749" s="42"/>
      <c r="B749" s="293"/>
      <c r="C749" s="289"/>
      <c r="D749" s="319"/>
      <c r="E749" s="319"/>
      <c r="F749" s="319"/>
      <c r="G749" s="319"/>
      <c r="H749" s="319"/>
      <c r="I749" s="319"/>
      <c r="J749" s="319"/>
      <c r="K749" s="319"/>
      <c r="L749" s="319"/>
      <c r="M749" s="319"/>
    </row>
    <row r="750" spans="1:13" s="43" customFormat="1" ht="15" customHeight="1" x14ac:dyDescent="0.25">
      <c r="A750" s="42"/>
      <c r="B750" s="293"/>
      <c r="C750" s="289"/>
      <c r="D750" s="319"/>
      <c r="E750" s="319"/>
      <c r="F750" s="319"/>
      <c r="G750" s="319"/>
      <c r="H750" s="319"/>
      <c r="I750" s="319"/>
      <c r="J750" s="319"/>
      <c r="K750" s="319"/>
      <c r="L750" s="319"/>
      <c r="M750" s="319"/>
    </row>
    <row r="751" spans="1:13" s="43" customFormat="1" ht="15" customHeight="1" x14ac:dyDescent="0.25">
      <c r="A751" s="42"/>
      <c r="B751" s="293"/>
      <c r="C751" s="289"/>
      <c r="D751" s="319"/>
      <c r="E751" s="319"/>
      <c r="F751" s="319"/>
      <c r="G751" s="319"/>
      <c r="H751" s="319"/>
      <c r="I751" s="319"/>
      <c r="J751" s="319"/>
      <c r="K751" s="319"/>
      <c r="L751" s="319"/>
      <c r="M751" s="319"/>
    </row>
    <row r="752" spans="1:13" s="43" customFormat="1" ht="15" customHeight="1" x14ac:dyDescent="0.25">
      <c r="A752" s="42"/>
      <c r="B752" s="293"/>
      <c r="C752" s="289"/>
      <c r="D752" s="319"/>
      <c r="E752" s="319"/>
      <c r="F752" s="319"/>
      <c r="G752" s="319"/>
      <c r="H752" s="319"/>
      <c r="I752" s="319"/>
      <c r="J752" s="319"/>
      <c r="K752" s="319"/>
      <c r="L752" s="319"/>
      <c r="M752" s="319"/>
    </row>
    <row r="753" spans="1:13" s="43" customFormat="1" ht="15" customHeight="1" x14ac:dyDescent="0.25">
      <c r="A753" s="42"/>
      <c r="B753" s="293"/>
      <c r="C753" s="289"/>
      <c r="D753" s="319"/>
      <c r="E753" s="319"/>
      <c r="F753" s="319"/>
      <c r="G753" s="319"/>
      <c r="H753" s="319"/>
      <c r="I753" s="319"/>
      <c r="J753" s="319"/>
      <c r="K753" s="319"/>
      <c r="L753" s="319"/>
      <c r="M753" s="319"/>
    </row>
    <row r="754" spans="1:13" s="43" customFormat="1" ht="15" customHeight="1" x14ac:dyDescent="0.25">
      <c r="A754" s="42"/>
      <c r="B754" s="293"/>
      <c r="C754" s="289"/>
      <c r="D754" s="319"/>
      <c r="E754" s="319"/>
      <c r="F754" s="319"/>
      <c r="G754" s="319"/>
      <c r="H754" s="319"/>
      <c r="I754" s="319"/>
      <c r="J754" s="319"/>
      <c r="K754" s="319"/>
      <c r="L754" s="319"/>
      <c r="M754" s="319"/>
    </row>
    <row r="755" spans="1:13" s="43" customFormat="1" ht="15" customHeight="1" x14ac:dyDescent="0.25">
      <c r="A755" s="42"/>
      <c r="B755" s="293"/>
      <c r="C755" s="289"/>
      <c r="D755" s="319"/>
      <c r="E755" s="319"/>
      <c r="F755" s="319"/>
      <c r="G755" s="319"/>
      <c r="H755" s="319"/>
      <c r="I755" s="319"/>
      <c r="J755" s="319"/>
      <c r="K755" s="319"/>
      <c r="L755" s="319"/>
      <c r="M755" s="319"/>
    </row>
    <row r="756" spans="1:13" s="43" customFormat="1" ht="15" customHeight="1" x14ac:dyDescent="0.25">
      <c r="A756" s="42"/>
      <c r="B756" s="293"/>
      <c r="C756" s="289"/>
      <c r="D756" s="319"/>
      <c r="E756" s="319"/>
      <c r="F756" s="319"/>
      <c r="G756" s="319"/>
      <c r="H756" s="319"/>
      <c r="I756" s="319"/>
      <c r="J756" s="319"/>
      <c r="K756" s="319"/>
      <c r="L756" s="319"/>
      <c r="M756" s="319"/>
    </row>
    <row r="757" spans="1:13" s="43" customFormat="1" ht="15" customHeight="1" x14ac:dyDescent="0.25">
      <c r="A757" s="42"/>
      <c r="B757" s="293"/>
      <c r="C757" s="289"/>
      <c r="D757" s="319"/>
      <c r="E757" s="319"/>
      <c r="F757" s="319"/>
      <c r="G757" s="319"/>
      <c r="H757" s="319"/>
      <c r="I757" s="319"/>
      <c r="J757" s="319"/>
      <c r="K757" s="319"/>
      <c r="L757" s="319"/>
      <c r="M757" s="319"/>
    </row>
    <row r="758" spans="1:13" s="43" customFormat="1" ht="15" customHeight="1" x14ac:dyDescent="0.25">
      <c r="A758" s="42"/>
      <c r="B758" s="293"/>
      <c r="C758" s="289"/>
      <c r="D758" s="319"/>
      <c r="E758" s="319"/>
      <c r="F758" s="319"/>
      <c r="G758" s="319"/>
      <c r="H758" s="319"/>
      <c r="I758" s="319"/>
      <c r="J758" s="319"/>
      <c r="K758" s="319"/>
      <c r="L758" s="319"/>
      <c r="M758" s="319"/>
    </row>
    <row r="759" spans="1:13" s="43" customFormat="1" ht="15" customHeight="1" x14ac:dyDescent="0.25">
      <c r="A759" s="42"/>
      <c r="B759" s="293"/>
      <c r="C759" s="289"/>
      <c r="D759" s="319"/>
      <c r="E759" s="319"/>
      <c r="F759" s="319"/>
      <c r="G759" s="319"/>
      <c r="H759" s="319"/>
      <c r="I759" s="319"/>
      <c r="J759" s="319"/>
      <c r="K759" s="319"/>
      <c r="L759" s="319"/>
      <c r="M759" s="319"/>
    </row>
    <row r="760" spans="1:13" s="43" customFormat="1" ht="15" customHeight="1" x14ac:dyDescent="0.25">
      <c r="A760" s="42"/>
      <c r="B760" s="293"/>
      <c r="C760" s="289"/>
      <c r="D760" s="319"/>
      <c r="E760" s="319"/>
      <c r="F760" s="319"/>
      <c r="G760" s="319"/>
      <c r="H760" s="319"/>
      <c r="I760" s="319"/>
      <c r="J760" s="319"/>
      <c r="K760" s="319"/>
      <c r="L760" s="319"/>
      <c r="M760" s="319"/>
    </row>
    <row r="761" spans="1:13" s="43" customFormat="1" ht="15" customHeight="1" x14ac:dyDescent="0.25">
      <c r="A761" s="42"/>
      <c r="B761" s="293"/>
      <c r="C761" s="289"/>
      <c r="D761" s="319"/>
      <c r="E761" s="319"/>
      <c r="F761" s="319"/>
      <c r="G761" s="319"/>
      <c r="H761" s="319"/>
      <c r="I761" s="319"/>
      <c r="J761" s="319"/>
      <c r="K761" s="319"/>
      <c r="L761" s="319"/>
      <c r="M761" s="319"/>
    </row>
    <row r="762" spans="1:13" s="43" customFormat="1" ht="15" customHeight="1" x14ac:dyDescent="0.25">
      <c r="A762" s="42"/>
      <c r="B762" s="293"/>
      <c r="C762" s="289"/>
      <c r="D762" s="319"/>
      <c r="E762" s="319"/>
      <c r="F762" s="319"/>
      <c r="G762" s="319"/>
      <c r="H762" s="319"/>
      <c r="I762" s="319"/>
      <c r="J762" s="319"/>
      <c r="K762" s="319"/>
      <c r="L762" s="319"/>
      <c r="M762" s="319"/>
    </row>
    <row r="763" spans="1:13" s="43" customFormat="1" ht="15" customHeight="1" x14ac:dyDescent="0.25">
      <c r="A763" s="42"/>
      <c r="B763" s="293"/>
      <c r="C763" s="289"/>
      <c r="D763" s="319"/>
      <c r="E763" s="319"/>
      <c r="F763" s="319"/>
      <c r="G763" s="319"/>
      <c r="H763" s="319"/>
      <c r="I763" s="319"/>
      <c r="J763" s="319"/>
      <c r="K763" s="319"/>
      <c r="L763" s="319"/>
      <c r="M763" s="319"/>
    </row>
    <row r="764" spans="1:13" s="43" customFormat="1" ht="15" customHeight="1" x14ac:dyDescent="0.25">
      <c r="A764" s="42"/>
      <c r="B764" s="293"/>
      <c r="C764" s="289"/>
      <c r="D764" s="319"/>
      <c r="E764" s="319"/>
      <c r="F764" s="319"/>
      <c r="G764" s="319"/>
      <c r="H764" s="319"/>
      <c r="I764" s="319"/>
      <c r="J764" s="319"/>
      <c r="K764" s="319"/>
      <c r="L764" s="319"/>
      <c r="M764" s="319"/>
    </row>
    <row r="765" spans="1:13" s="43" customFormat="1" ht="15" customHeight="1" x14ac:dyDescent="0.25">
      <c r="A765" s="42"/>
      <c r="B765" s="293"/>
      <c r="C765" s="289"/>
      <c r="D765" s="319"/>
      <c r="E765" s="319"/>
      <c r="F765" s="319"/>
      <c r="G765" s="319"/>
      <c r="H765" s="319"/>
      <c r="I765" s="319"/>
      <c r="J765" s="319"/>
      <c r="K765" s="319"/>
      <c r="L765" s="319"/>
      <c r="M765" s="319"/>
    </row>
    <row r="766" spans="1:13" s="43" customFormat="1" ht="15" customHeight="1" x14ac:dyDescent="0.25">
      <c r="A766" s="42"/>
      <c r="B766" s="293"/>
      <c r="C766" s="289"/>
      <c r="D766" s="319"/>
      <c r="E766" s="319"/>
      <c r="F766" s="319"/>
      <c r="G766" s="319"/>
      <c r="H766" s="319"/>
      <c r="I766" s="319"/>
      <c r="J766" s="319"/>
      <c r="K766" s="319"/>
      <c r="L766" s="319"/>
      <c r="M766" s="319"/>
    </row>
    <row r="767" spans="1:13" s="43" customFormat="1" ht="15" customHeight="1" x14ac:dyDescent="0.25">
      <c r="A767" s="42"/>
      <c r="B767" s="293"/>
      <c r="C767" s="289"/>
      <c r="D767" s="319"/>
      <c r="E767" s="319"/>
      <c r="F767" s="319"/>
      <c r="G767" s="319"/>
      <c r="H767" s="319"/>
      <c r="I767" s="319"/>
      <c r="J767" s="319"/>
      <c r="K767" s="319"/>
      <c r="L767" s="319"/>
      <c r="M767" s="319"/>
    </row>
    <row r="768" spans="1:13" s="43" customFormat="1" ht="15" customHeight="1" x14ac:dyDescent="0.25">
      <c r="A768" s="42"/>
      <c r="B768" s="293"/>
      <c r="C768" s="289"/>
      <c r="D768" s="319"/>
      <c r="E768" s="319"/>
      <c r="F768" s="319"/>
      <c r="G768" s="319"/>
      <c r="H768" s="319"/>
      <c r="I768" s="319"/>
      <c r="J768" s="319"/>
      <c r="K768" s="319"/>
      <c r="L768" s="319"/>
      <c r="M768" s="319"/>
    </row>
    <row r="769" spans="1:13" s="43" customFormat="1" ht="15" customHeight="1" x14ac:dyDescent="0.25">
      <c r="A769" s="42"/>
      <c r="B769" s="293"/>
      <c r="C769" s="289"/>
      <c r="D769" s="319"/>
      <c r="E769" s="319"/>
      <c r="F769" s="319"/>
      <c r="G769" s="319"/>
      <c r="H769" s="319"/>
      <c r="I769" s="319"/>
      <c r="J769" s="319"/>
      <c r="K769" s="319"/>
      <c r="L769" s="319"/>
      <c r="M769" s="319"/>
    </row>
    <row r="770" spans="1:13" s="43" customFormat="1" ht="15" customHeight="1" x14ac:dyDescent="0.25">
      <c r="A770" s="42"/>
      <c r="B770" s="293"/>
      <c r="C770" s="289"/>
      <c r="D770" s="319"/>
      <c r="E770" s="319"/>
      <c r="F770" s="319"/>
      <c r="G770" s="319"/>
      <c r="H770" s="319"/>
      <c r="I770" s="319"/>
      <c r="J770" s="319"/>
      <c r="K770" s="319"/>
      <c r="L770" s="319"/>
      <c r="M770" s="319"/>
    </row>
    <row r="771" spans="1:13" s="43" customFormat="1" ht="15" customHeight="1" x14ac:dyDescent="0.25">
      <c r="A771" s="42"/>
      <c r="B771" s="293"/>
      <c r="C771" s="289"/>
      <c r="D771" s="319"/>
      <c r="E771" s="319"/>
      <c r="F771" s="319"/>
      <c r="G771" s="319"/>
      <c r="H771" s="319"/>
      <c r="I771" s="319"/>
      <c r="J771" s="319"/>
      <c r="K771" s="319"/>
      <c r="L771" s="319"/>
      <c r="M771" s="319"/>
    </row>
    <row r="772" spans="1:13" s="43" customFormat="1" ht="15" customHeight="1" x14ac:dyDescent="0.25">
      <c r="A772" s="42"/>
      <c r="B772" s="293"/>
      <c r="C772" s="289"/>
      <c r="D772" s="319"/>
      <c r="E772" s="319"/>
      <c r="F772" s="319"/>
      <c r="G772" s="319"/>
      <c r="H772" s="319"/>
      <c r="I772" s="319"/>
      <c r="J772" s="319"/>
      <c r="K772" s="319"/>
      <c r="L772" s="319"/>
      <c r="M772" s="319"/>
    </row>
    <row r="773" spans="1:13" s="43" customFormat="1" ht="15" customHeight="1" x14ac:dyDescent="0.25">
      <c r="A773" s="42"/>
      <c r="B773" s="293"/>
      <c r="C773" s="289"/>
      <c r="D773" s="319"/>
      <c r="E773" s="319"/>
      <c r="F773" s="319"/>
      <c r="G773" s="319"/>
      <c r="H773" s="319"/>
      <c r="I773" s="319"/>
      <c r="J773" s="319"/>
      <c r="K773" s="319"/>
      <c r="L773" s="319"/>
      <c r="M773" s="319"/>
    </row>
    <row r="774" spans="1:13" s="43" customFormat="1" ht="15" customHeight="1" x14ac:dyDescent="0.25">
      <c r="A774" s="42"/>
      <c r="B774" s="293"/>
      <c r="C774" s="289"/>
      <c r="D774" s="319"/>
      <c r="E774" s="319"/>
      <c r="F774" s="319"/>
      <c r="G774" s="319"/>
      <c r="H774" s="319"/>
      <c r="I774" s="319"/>
      <c r="J774" s="319"/>
      <c r="K774" s="319"/>
      <c r="L774" s="319"/>
      <c r="M774" s="319"/>
    </row>
    <row r="775" spans="1:13" s="43" customFormat="1" ht="15" customHeight="1" x14ac:dyDescent="0.25">
      <c r="A775" s="42"/>
      <c r="B775" s="293"/>
      <c r="C775" s="289"/>
      <c r="D775" s="319"/>
      <c r="E775" s="319"/>
      <c r="F775" s="319"/>
      <c r="G775" s="319"/>
      <c r="H775" s="319"/>
      <c r="I775" s="319"/>
      <c r="J775" s="319"/>
      <c r="K775" s="319"/>
      <c r="L775" s="319"/>
      <c r="M775" s="319"/>
    </row>
    <row r="776" spans="1:13" s="43" customFormat="1" ht="15" customHeight="1" x14ac:dyDescent="0.25">
      <c r="A776" s="42"/>
      <c r="B776" s="293"/>
      <c r="C776" s="289"/>
      <c r="D776" s="319"/>
      <c r="E776" s="319"/>
      <c r="F776" s="319"/>
      <c r="G776" s="319"/>
      <c r="H776" s="319"/>
      <c r="I776" s="319"/>
      <c r="J776" s="319"/>
      <c r="K776" s="319"/>
      <c r="L776" s="319"/>
      <c r="M776" s="319"/>
    </row>
    <row r="777" spans="1:13" s="43" customFormat="1" ht="15" customHeight="1" x14ac:dyDescent="0.25">
      <c r="A777" s="42"/>
      <c r="B777" s="293"/>
      <c r="C777" s="289"/>
      <c r="D777" s="319"/>
      <c r="E777" s="319"/>
      <c r="F777" s="319"/>
      <c r="G777" s="319"/>
      <c r="H777" s="319"/>
      <c r="I777" s="319"/>
      <c r="J777" s="319"/>
      <c r="K777" s="319"/>
      <c r="L777" s="319"/>
      <c r="M777" s="319"/>
    </row>
    <row r="778" spans="1:13" s="43" customFormat="1" ht="15" customHeight="1" x14ac:dyDescent="0.25">
      <c r="A778" s="42"/>
      <c r="B778" s="293"/>
      <c r="C778" s="289"/>
      <c r="D778" s="319"/>
      <c r="E778" s="319"/>
      <c r="F778" s="319"/>
      <c r="G778" s="319"/>
      <c r="H778" s="319"/>
      <c r="I778" s="319"/>
      <c r="J778" s="319"/>
      <c r="K778" s="319"/>
      <c r="L778" s="319"/>
      <c r="M778" s="319"/>
    </row>
    <row r="779" spans="1:13" s="43" customFormat="1" ht="15" customHeight="1" x14ac:dyDescent="0.25">
      <c r="A779" s="42"/>
      <c r="B779" s="293"/>
      <c r="C779" s="289"/>
      <c r="D779" s="319"/>
      <c r="E779" s="319"/>
      <c r="F779" s="319"/>
      <c r="G779" s="319"/>
      <c r="H779" s="319"/>
      <c r="I779" s="319"/>
      <c r="J779" s="319"/>
      <c r="K779" s="319"/>
      <c r="L779" s="319"/>
      <c r="M779" s="319"/>
    </row>
    <row r="780" spans="1:13" s="43" customFormat="1" ht="15" customHeight="1" x14ac:dyDescent="0.25">
      <c r="A780" s="42"/>
      <c r="B780" s="293"/>
      <c r="C780" s="289"/>
      <c r="D780" s="319"/>
      <c r="E780" s="319"/>
      <c r="F780" s="319"/>
      <c r="G780" s="319"/>
      <c r="H780" s="319"/>
      <c r="I780" s="319"/>
      <c r="J780" s="319"/>
      <c r="K780" s="319"/>
      <c r="L780" s="319"/>
      <c r="M780" s="319"/>
    </row>
    <row r="781" spans="1:13" s="43" customFormat="1" ht="15" customHeight="1" x14ac:dyDescent="0.25">
      <c r="A781" s="42"/>
      <c r="B781" s="293"/>
      <c r="C781" s="289"/>
      <c r="D781" s="319"/>
      <c r="E781" s="319"/>
      <c r="F781" s="319"/>
      <c r="G781" s="319"/>
      <c r="H781" s="319"/>
      <c r="I781" s="319"/>
      <c r="J781" s="319"/>
      <c r="K781" s="319"/>
      <c r="L781" s="319"/>
      <c r="M781" s="319"/>
    </row>
    <row r="782" spans="1:13" s="43" customFormat="1" ht="15" customHeight="1" x14ac:dyDescent="0.25">
      <c r="A782" s="42"/>
      <c r="B782" s="293"/>
      <c r="C782" s="289"/>
      <c r="D782" s="319"/>
      <c r="E782" s="319"/>
      <c r="F782" s="319"/>
      <c r="G782" s="319"/>
      <c r="H782" s="319"/>
      <c r="I782" s="319"/>
      <c r="J782" s="319"/>
      <c r="K782" s="319"/>
      <c r="L782" s="319"/>
      <c r="M782" s="319"/>
    </row>
    <row r="783" spans="1:13" s="43" customFormat="1" ht="15" customHeight="1" x14ac:dyDescent="0.25">
      <c r="A783" s="42"/>
      <c r="B783" s="293"/>
      <c r="C783" s="289"/>
      <c r="D783" s="319"/>
      <c r="E783" s="319"/>
      <c r="F783" s="319"/>
      <c r="G783" s="319"/>
      <c r="H783" s="319"/>
      <c r="I783" s="319"/>
      <c r="J783" s="319"/>
      <c r="K783" s="319"/>
      <c r="L783" s="319"/>
      <c r="M783" s="319"/>
    </row>
    <row r="784" spans="1:13" s="43" customFormat="1" ht="15" customHeight="1" x14ac:dyDescent="0.25">
      <c r="A784" s="42"/>
      <c r="B784" s="293"/>
      <c r="C784" s="289"/>
      <c r="D784" s="319"/>
      <c r="E784" s="319"/>
      <c r="F784" s="319"/>
      <c r="G784" s="319"/>
      <c r="H784" s="319"/>
      <c r="I784" s="319"/>
      <c r="J784" s="319"/>
      <c r="K784" s="319"/>
      <c r="L784" s="319"/>
      <c r="M784" s="319"/>
    </row>
    <row r="785" spans="1:13" s="43" customFormat="1" ht="15" customHeight="1" x14ac:dyDescent="0.25">
      <c r="A785" s="42"/>
      <c r="B785" s="293"/>
      <c r="C785" s="289"/>
      <c r="D785" s="319"/>
      <c r="E785" s="319"/>
      <c r="F785" s="319"/>
      <c r="G785" s="319"/>
      <c r="H785" s="319"/>
      <c r="I785" s="319"/>
      <c r="J785" s="319"/>
      <c r="K785" s="319"/>
      <c r="L785" s="319"/>
      <c r="M785" s="319"/>
    </row>
    <row r="786" spans="1:13" s="43" customFormat="1" ht="15" customHeight="1" x14ac:dyDescent="0.25">
      <c r="A786" s="42"/>
      <c r="B786" s="293"/>
      <c r="C786" s="289"/>
      <c r="D786" s="319"/>
      <c r="E786" s="319"/>
      <c r="F786" s="319"/>
      <c r="G786" s="319"/>
      <c r="H786" s="319"/>
      <c r="I786" s="319"/>
      <c r="J786" s="319"/>
      <c r="K786" s="319"/>
      <c r="L786" s="319"/>
      <c r="M786" s="319"/>
    </row>
    <row r="787" spans="1:13" s="43" customFormat="1" ht="15" customHeight="1" x14ac:dyDescent="0.25">
      <c r="A787" s="42"/>
      <c r="B787" s="293"/>
      <c r="C787" s="289"/>
      <c r="D787" s="319"/>
      <c r="E787" s="319"/>
      <c r="F787" s="319"/>
      <c r="G787" s="319"/>
      <c r="H787" s="319"/>
      <c r="I787" s="319"/>
      <c r="J787" s="319"/>
      <c r="K787" s="319"/>
      <c r="L787" s="319"/>
      <c r="M787" s="319"/>
    </row>
    <row r="788" spans="1:13" s="43" customFormat="1" ht="15" customHeight="1" x14ac:dyDescent="0.25">
      <c r="A788" s="42"/>
      <c r="B788" s="293"/>
      <c r="C788" s="289"/>
      <c r="D788" s="319"/>
      <c r="E788" s="319"/>
      <c r="F788" s="319"/>
      <c r="G788" s="319"/>
      <c r="H788" s="319"/>
      <c r="I788" s="319"/>
      <c r="J788" s="319"/>
      <c r="K788" s="319"/>
      <c r="L788" s="319"/>
      <c r="M788" s="319"/>
    </row>
    <row r="789" spans="1:13" s="43" customFormat="1" ht="15" customHeight="1" x14ac:dyDescent="0.25">
      <c r="A789" s="42"/>
      <c r="B789" s="293"/>
      <c r="C789" s="289"/>
      <c r="D789" s="319"/>
      <c r="E789" s="319"/>
      <c r="F789" s="319"/>
      <c r="G789" s="319"/>
      <c r="H789" s="319"/>
      <c r="I789" s="319"/>
      <c r="J789" s="319"/>
      <c r="K789" s="319"/>
      <c r="L789" s="319"/>
      <c r="M789" s="319"/>
    </row>
    <row r="790" spans="1:13" s="43" customFormat="1" ht="15" customHeight="1" x14ac:dyDescent="0.25">
      <c r="A790" s="42"/>
      <c r="B790" s="293"/>
      <c r="C790" s="289"/>
      <c r="D790" s="319"/>
      <c r="E790" s="319"/>
      <c r="F790" s="319"/>
      <c r="G790" s="319"/>
      <c r="H790" s="319"/>
      <c r="I790" s="319"/>
      <c r="J790" s="319"/>
      <c r="K790" s="319"/>
      <c r="L790" s="319"/>
      <c r="M790" s="319"/>
    </row>
    <row r="791" spans="1:13" s="43" customFormat="1" ht="15" customHeight="1" x14ac:dyDescent="0.25">
      <c r="A791" s="42"/>
      <c r="B791" s="293"/>
      <c r="C791" s="289"/>
      <c r="D791" s="319"/>
      <c r="E791" s="319"/>
      <c r="F791" s="319"/>
      <c r="G791" s="319"/>
      <c r="H791" s="319"/>
      <c r="I791" s="319"/>
      <c r="J791" s="319"/>
      <c r="K791" s="319"/>
      <c r="L791" s="319"/>
      <c r="M791" s="319"/>
    </row>
    <row r="792" spans="1:13" s="43" customFormat="1" ht="15" customHeight="1" x14ac:dyDescent="0.25">
      <c r="A792" s="42"/>
      <c r="B792" s="293"/>
      <c r="C792" s="289"/>
      <c r="D792" s="319"/>
      <c r="E792" s="319"/>
      <c r="F792" s="319"/>
      <c r="G792" s="319"/>
      <c r="H792" s="319"/>
      <c r="I792" s="319"/>
      <c r="J792" s="319"/>
      <c r="K792" s="319"/>
      <c r="L792" s="319"/>
      <c r="M792" s="319"/>
    </row>
    <row r="793" spans="1:13" s="43" customFormat="1" ht="15" customHeight="1" x14ac:dyDescent="0.25">
      <c r="A793" s="42"/>
      <c r="B793" s="293"/>
      <c r="C793" s="289"/>
      <c r="D793" s="319"/>
      <c r="E793" s="319"/>
      <c r="F793" s="319"/>
      <c r="G793" s="319"/>
      <c r="H793" s="319"/>
      <c r="I793" s="319"/>
      <c r="J793" s="319"/>
      <c r="K793" s="319"/>
      <c r="L793" s="319"/>
      <c r="M793" s="319"/>
    </row>
    <row r="794" spans="1:13" s="43" customFormat="1" ht="15" customHeight="1" x14ac:dyDescent="0.25">
      <c r="A794" s="42"/>
      <c r="B794" s="293"/>
      <c r="C794" s="289"/>
      <c r="D794" s="319"/>
      <c r="E794" s="319"/>
      <c r="F794" s="319"/>
      <c r="G794" s="319"/>
      <c r="H794" s="319"/>
      <c r="I794" s="319"/>
      <c r="J794" s="319"/>
      <c r="K794" s="319"/>
      <c r="L794" s="319"/>
      <c r="M794" s="319"/>
    </row>
    <row r="795" spans="1:13" s="43" customFormat="1" ht="15" customHeight="1" x14ac:dyDescent="0.25">
      <c r="A795" s="42"/>
      <c r="B795" s="293"/>
      <c r="C795" s="289"/>
      <c r="D795" s="319"/>
      <c r="E795" s="319"/>
      <c r="F795" s="319"/>
      <c r="G795" s="319"/>
      <c r="H795" s="319"/>
      <c r="I795" s="319"/>
      <c r="J795" s="319"/>
      <c r="K795" s="319"/>
      <c r="L795" s="319"/>
      <c r="M795" s="319"/>
    </row>
    <row r="796" spans="1:13" s="43" customFormat="1" ht="15" customHeight="1" x14ac:dyDescent="0.25">
      <c r="A796" s="42"/>
      <c r="B796" s="293"/>
      <c r="C796" s="289"/>
      <c r="D796" s="319"/>
      <c r="E796" s="319"/>
      <c r="F796" s="319"/>
      <c r="G796" s="319"/>
      <c r="H796" s="319"/>
      <c r="I796" s="319"/>
      <c r="J796" s="319"/>
      <c r="K796" s="319"/>
      <c r="L796" s="319"/>
      <c r="M796" s="319"/>
    </row>
    <row r="797" spans="1:13" s="43" customFormat="1" ht="15" customHeight="1" x14ac:dyDescent="0.25">
      <c r="A797" s="42"/>
      <c r="B797" s="293"/>
      <c r="C797" s="289"/>
      <c r="D797" s="319"/>
      <c r="E797" s="319"/>
      <c r="F797" s="319"/>
      <c r="G797" s="319"/>
      <c r="H797" s="319"/>
      <c r="I797" s="319"/>
      <c r="J797" s="319"/>
      <c r="K797" s="319"/>
      <c r="L797" s="319"/>
      <c r="M797" s="319"/>
    </row>
    <row r="798" spans="1:13" s="43" customFormat="1" ht="15" customHeight="1" x14ac:dyDescent="0.25">
      <c r="A798" s="42"/>
      <c r="B798" s="293"/>
      <c r="C798" s="289"/>
      <c r="D798" s="319"/>
      <c r="E798" s="319"/>
      <c r="F798" s="319"/>
      <c r="G798" s="319"/>
      <c r="H798" s="319"/>
      <c r="I798" s="319"/>
      <c r="J798" s="319"/>
      <c r="K798" s="319"/>
      <c r="L798" s="319"/>
      <c r="M798" s="319"/>
    </row>
    <row r="799" spans="1:13" s="43" customFormat="1" ht="15" customHeight="1" x14ac:dyDescent="0.25">
      <c r="A799" s="42"/>
      <c r="B799" s="293"/>
      <c r="C799" s="289"/>
      <c r="D799" s="319"/>
      <c r="E799" s="319"/>
      <c r="F799" s="319"/>
      <c r="G799" s="319"/>
      <c r="H799" s="319"/>
      <c r="I799" s="319"/>
      <c r="J799" s="319"/>
      <c r="K799" s="319"/>
      <c r="L799" s="319"/>
      <c r="M799" s="319"/>
    </row>
    <row r="800" spans="1:13" s="43" customFormat="1" ht="15" customHeight="1" x14ac:dyDescent="0.25">
      <c r="A800" s="42"/>
      <c r="B800" s="293"/>
      <c r="C800" s="289"/>
      <c r="D800" s="319"/>
      <c r="E800" s="319"/>
      <c r="F800" s="319"/>
      <c r="G800" s="319"/>
      <c r="H800" s="319"/>
      <c r="I800" s="319"/>
      <c r="J800" s="319"/>
      <c r="K800" s="319"/>
      <c r="L800" s="319"/>
      <c r="M800" s="319"/>
    </row>
    <row r="801" spans="1:13" s="43" customFormat="1" ht="15" customHeight="1" x14ac:dyDescent="0.25">
      <c r="A801" s="42"/>
      <c r="B801" s="293"/>
      <c r="C801" s="289"/>
      <c r="D801" s="319"/>
      <c r="E801" s="319"/>
      <c r="F801" s="319"/>
      <c r="G801" s="319"/>
      <c r="H801" s="319"/>
      <c r="I801" s="319"/>
      <c r="J801" s="319"/>
      <c r="K801" s="319"/>
      <c r="L801" s="319"/>
      <c r="M801" s="319"/>
    </row>
    <row r="802" spans="1:13" s="43" customFormat="1" ht="15" customHeight="1" x14ac:dyDescent="0.25">
      <c r="A802" s="42"/>
      <c r="B802" s="293"/>
      <c r="C802" s="289"/>
      <c r="D802" s="319"/>
      <c r="E802" s="319"/>
      <c r="F802" s="319"/>
      <c r="G802" s="319"/>
      <c r="H802" s="319"/>
      <c r="I802" s="319"/>
      <c r="J802" s="319"/>
      <c r="K802" s="319"/>
      <c r="L802" s="319"/>
      <c r="M802" s="319"/>
    </row>
    <row r="803" spans="1:13" s="43" customFormat="1" ht="15" customHeight="1" x14ac:dyDescent="0.25">
      <c r="A803" s="42"/>
      <c r="B803" s="293"/>
      <c r="C803" s="289"/>
      <c r="D803" s="319"/>
      <c r="E803" s="319"/>
      <c r="F803" s="319"/>
      <c r="G803" s="319"/>
      <c r="H803" s="319"/>
      <c r="I803" s="319"/>
      <c r="J803" s="319"/>
      <c r="K803" s="319"/>
      <c r="L803" s="319"/>
      <c r="M803" s="319"/>
    </row>
    <row r="804" spans="1:13" s="43" customFormat="1" ht="15" customHeight="1" x14ac:dyDescent="0.25">
      <c r="A804" s="42"/>
      <c r="B804" s="293"/>
      <c r="C804" s="289"/>
      <c r="D804" s="319"/>
      <c r="E804" s="319"/>
      <c r="F804" s="319"/>
      <c r="G804" s="319"/>
      <c r="H804" s="319"/>
      <c r="I804" s="319"/>
      <c r="J804" s="319"/>
      <c r="K804" s="319"/>
      <c r="L804" s="319"/>
      <c r="M804" s="319"/>
    </row>
    <row r="805" spans="1:13" s="43" customFormat="1" ht="15" customHeight="1" x14ac:dyDescent="0.25">
      <c r="A805" s="42"/>
      <c r="B805" s="293"/>
      <c r="C805" s="289"/>
      <c r="D805" s="319"/>
      <c r="E805" s="319"/>
      <c r="F805" s="319"/>
      <c r="G805" s="319"/>
      <c r="H805" s="319"/>
      <c r="I805" s="319"/>
      <c r="J805" s="319"/>
      <c r="K805" s="319"/>
      <c r="L805" s="319"/>
      <c r="M805" s="319"/>
    </row>
    <row r="806" spans="1:13" s="43" customFormat="1" ht="15" customHeight="1" x14ac:dyDescent="0.25">
      <c r="A806" s="42"/>
      <c r="B806" s="293"/>
      <c r="C806" s="289"/>
      <c r="D806" s="319"/>
      <c r="E806" s="319"/>
      <c r="F806" s="319"/>
      <c r="G806" s="319"/>
      <c r="H806" s="319"/>
      <c r="I806" s="319"/>
      <c r="J806" s="319"/>
      <c r="K806" s="319"/>
      <c r="L806" s="319"/>
      <c r="M806" s="319"/>
    </row>
    <row r="807" spans="1:13" s="43" customFormat="1" ht="15" customHeight="1" x14ac:dyDescent="0.25">
      <c r="A807" s="42"/>
      <c r="B807" s="293"/>
      <c r="C807" s="289"/>
      <c r="D807" s="319"/>
      <c r="E807" s="319"/>
      <c r="F807" s="319"/>
      <c r="G807" s="319"/>
      <c r="H807" s="319"/>
      <c r="I807" s="319"/>
      <c r="J807" s="319"/>
      <c r="K807" s="319"/>
      <c r="L807" s="319"/>
      <c r="M807" s="319"/>
    </row>
    <row r="808" spans="1:13" s="43" customFormat="1" ht="15" customHeight="1" x14ac:dyDescent="0.25">
      <c r="A808" s="42"/>
      <c r="B808" s="293"/>
      <c r="C808" s="289"/>
      <c r="D808" s="319"/>
      <c r="E808" s="319"/>
      <c r="F808" s="319"/>
      <c r="G808" s="319"/>
      <c r="H808" s="319"/>
      <c r="I808" s="319"/>
      <c r="J808" s="319"/>
      <c r="K808" s="319"/>
      <c r="L808" s="319"/>
      <c r="M808" s="319"/>
    </row>
    <row r="809" spans="1:13" s="43" customFormat="1" ht="15" customHeight="1" x14ac:dyDescent="0.25">
      <c r="A809" s="42"/>
      <c r="B809" s="293"/>
      <c r="C809" s="289"/>
      <c r="D809" s="319"/>
      <c r="E809" s="319"/>
      <c r="F809" s="319"/>
      <c r="G809" s="319"/>
      <c r="H809" s="319"/>
      <c r="I809" s="319"/>
      <c r="J809" s="319"/>
      <c r="K809" s="319"/>
      <c r="L809" s="319"/>
      <c r="M809" s="319"/>
    </row>
    <row r="810" spans="1:13" s="43" customFormat="1" ht="15" customHeight="1" x14ac:dyDescent="0.25">
      <c r="A810" s="42"/>
      <c r="B810" s="293"/>
      <c r="C810" s="289"/>
      <c r="D810" s="319"/>
      <c r="E810" s="319"/>
      <c r="F810" s="319"/>
      <c r="G810" s="319"/>
      <c r="H810" s="319"/>
      <c r="I810" s="319"/>
      <c r="J810" s="319"/>
      <c r="K810" s="319"/>
      <c r="L810" s="319"/>
      <c r="M810" s="319"/>
    </row>
    <row r="811" spans="1:13" s="43" customFormat="1" ht="15" customHeight="1" x14ac:dyDescent="0.25">
      <c r="A811" s="42"/>
      <c r="B811" s="293"/>
      <c r="C811" s="289"/>
      <c r="D811" s="319"/>
      <c r="E811" s="319"/>
      <c r="F811" s="319"/>
      <c r="G811" s="319"/>
      <c r="H811" s="319"/>
      <c r="I811" s="319"/>
      <c r="J811" s="319"/>
      <c r="K811" s="319"/>
      <c r="L811" s="319"/>
      <c r="M811" s="319"/>
    </row>
    <row r="812" spans="1:13" s="43" customFormat="1" ht="15" customHeight="1" x14ac:dyDescent="0.25">
      <c r="A812" s="42"/>
      <c r="B812" s="293"/>
      <c r="C812" s="289"/>
      <c r="D812" s="319"/>
      <c r="E812" s="319"/>
      <c r="F812" s="319"/>
      <c r="G812" s="319"/>
      <c r="H812" s="319"/>
      <c r="I812" s="319"/>
      <c r="J812" s="319"/>
      <c r="K812" s="319"/>
      <c r="L812" s="319"/>
      <c r="M812" s="319"/>
    </row>
    <row r="813" spans="1:13" s="43" customFormat="1" ht="15" customHeight="1" x14ac:dyDescent="0.25">
      <c r="A813" s="42"/>
      <c r="B813" s="293"/>
      <c r="C813" s="289"/>
      <c r="D813" s="319"/>
      <c r="E813" s="319"/>
      <c r="F813" s="319"/>
      <c r="G813" s="319"/>
      <c r="H813" s="319"/>
      <c r="I813" s="319"/>
      <c r="J813" s="319"/>
      <c r="K813" s="319"/>
      <c r="L813" s="319"/>
      <c r="M813" s="319"/>
    </row>
    <row r="814" spans="1:13" s="43" customFormat="1" ht="15" customHeight="1" x14ac:dyDescent="0.25">
      <c r="A814" s="42"/>
      <c r="B814" s="293"/>
      <c r="C814" s="289"/>
      <c r="D814" s="319"/>
      <c r="E814" s="319"/>
      <c r="F814" s="319"/>
      <c r="G814" s="319"/>
      <c r="H814" s="319"/>
      <c r="I814" s="319"/>
      <c r="J814" s="319"/>
      <c r="K814" s="319"/>
      <c r="L814" s="319"/>
      <c r="M814" s="319"/>
    </row>
    <row r="815" spans="1:13" s="43" customFormat="1" ht="15" customHeight="1" x14ac:dyDescent="0.25">
      <c r="A815" s="42"/>
      <c r="B815" s="293"/>
      <c r="C815" s="289"/>
      <c r="D815" s="319"/>
      <c r="E815" s="319"/>
      <c r="F815" s="319"/>
      <c r="G815" s="319"/>
      <c r="H815" s="319"/>
      <c r="I815" s="319"/>
      <c r="J815" s="319"/>
      <c r="K815" s="319"/>
      <c r="L815" s="319"/>
      <c r="M815" s="319"/>
    </row>
    <row r="816" spans="1:13" s="43" customFormat="1" ht="15" customHeight="1" x14ac:dyDescent="0.25">
      <c r="A816" s="42"/>
      <c r="B816" s="293"/>
      <c r="C816" s="289"/>
      <c r="D816" s="319"/>
      <c r="E816" s="319"/>
      <c r="F816" s="319"/>
      <c r="G816" s="319"/>
      <c r="H816" s="319"/>
      <c r="I816" s="319"/>
      <c r="J816" s="319"/>
      <c r="K816" s="319"/>
      <c r="L816" s="319"/>
      <c r="M816" s="319"/>
    </row>
    <row r="817" spans="1:13" s="43" customFormat="1" ht="15" customHeight="1" x14ac:dyDescent="0.25">
      <c r="A817" s="42"/>
      <c r="B817" s="293"/>
      <c r="C817" s="289"/>
      <c r="D817" s="319"/>
      <c r="E817" s="319"/>
      <c r="F817" s="319"/>
      <c r="G817" s="319"/>
      <c r="H817" s="319"/>
      <c r="I817" s="319"/>
      <c r="J817" s="319"/>
      <c r="K817" s="319"/>
      <c r="L817" s="319"/>
      <c r="M817" s="319"/>
    </row>
    <row r="818" spans="1:13" s="43" customFormat="1" ht="15" customHeight="1" x14ac:dyDescent="0.25">
      <c r="A818" s="42"/>
      <c r="B818" s="293"/>
      <c r="C818" s="289"/>
      <c r="D818" s="319"/>
      <c r="E818" s="319"/>
      <c r="F818" s="319"/>
      <c r="G818" s="319"/>
      <c r="H818" s="319"/>
      <c r="I818" s="319"/>
      <c r="J818" s="319"/>
      <c r="K818" s="319"/>
      <c r="L818" s="319"/>
      <c r="M818" s="319"/>
    </row>
    <row r="819" spans="1:13" s="43" customFormat="1" ht="15" customHeight="1" x14ac:dyDescent="0.25">
      <c r="A819" s="42"/>
      <c r="B819" s="293"/>
      <c r="C819" s="289"/>
      <c r="D819" s="319"/>
      <c r="E819" s="319"/>
      <c r="F819" s="319"/>
      <c r="G819" s="319"/>
      <c r="H819" s="319"/>
      <c r="I819" s="319"/>
      <c r="J819" s="319"/>
      <c r="K819" s="319"/>
      <c r="L819" s="319"/>
      <c r="M819" s="319"/>
    </row>
    <row r="820" spans="1:13" s="43" customFormat="1" ht="15" customHeight="1" x14ac:dyDescent="0.25">
      <c r="A820" s="42"/>
      <c r="B820" s="293"/>
      <c r="C820" s="289"/>
      <c r="D820" s="319"/>
      <c r="E820" s="319"/>
      <c r="F820" s="319"/>
      <c r="G820" s="319"/>
      <c r="H820" s="319"/>
      <c r="I820" s="319"/>
      <c r="J820" s="319"/>
      <c r="K820" s="319"/>
      <c r="L820" s="319"/>
      <c r="M820" s="319"/>
    </row>
    <row r="821" spans="1:13" s="43" customFormat="1" ht="15" customHeight="1" x14ac:dyDescent="0.25">
      <c r="A821" s="42"/>
      <c r="B821" s="293"/>
      <c r="C821" s="289"/>
      <c r="D821" s="319"/>
      <c r="E821" s="319"/>
      <c r="F821" s="319"/>
      <c r="G821" s="319"/>
      <c r="H821" s="319"/>
      <c r="I821" s="319"/>
      <c r="J821" s="319"/>
      <c r="K821" s="319"/>
      <c r="L821" s="319"/>
      <c r="M821" s="319"/>
    </row>
    <row r="822" spans="1:13" s="43" customFormat="1" ht="15" customHeight="1" x14ac:dyDescent="0.25">
      <c r="A822" s="42"/>
      <c r="B822" s="293"/>
      <c r="C822" s="289"/>
      <c r="D822" s="319"/>
      <c r="E822" s="319"/>
      <c r="F822" s="319"/>
      <c r="G822" s="319"/>
      <c r="H822" s="319"/>
      <c r="I822" s="319"/>
      <c r="J822" s="319"/>
      <c r="K822" s="319"/>
      <c r="L822" s="319"/>
      <c r="M822" s="319"/>
    </row>
    <row r="823" spans="1:13" s="43" customFormat="1" ht="15" customHeight="1" x14ac:dyDescent="0.25">
      <c r="A823" s="42"/>
      <c r="B823" s="293"/>
      <c r="C823" s="289"/>
      <c r="D823" s="319"/>
      <c r="E823" s="319"/>
      <c r="F823" s="319"/>
      <c r="G823" s="319"/>
      <c r="H823" s="319"/>
      <c r="I823" s="319"/>
      <c r="J823" s="319"/>
      <c r="K823" s="319"/>
      <c r="L823" s="319"/>
      <c r="M823" s="319"/>
    </row>
    <row r="824" spans="1:13" s="43" customFormat="1" ht="15" customHeight="1" x14ac:dyDescent="0.25">
      <c r="A824" s="42"/>
      <c r="B824" s="293"/>
      <c r="C824" s="289"/>
      <c r="D824" s="319"/>
      <c r="E824" s="319"/>
      <c r="F824" s="319"/>
      <c r="G824" s="319"/>
      <c r="H824" s="319"/>
      <c r="I824" s="319"/>
      <c r="J824" s="319"/>
      <c r="K824" s="319"/>
      <c r="L824" s="319"/>
      <c r="M824" s="319"/>
    </row>
    <row r="825" spans="1:13" s="43" customFormat="1" ht="15" customHeight="1" x14ac:dyDescent="0.25">
      <c r="A825" s="42"/>
      <c r="B825" s="293"/>
      <c r="C825" s="289"/>
      <c r="D825" s="319"/>
      <c r="E825" s="319"/>
      <c r="F825" s="319"/>
      <c r="G825" s="319"/>
      <c r="H825" s="319"/>
      <c r="I825" s="319"/>
      <c r="J825" s="319"/>
      <c r="K825" s="319"/>
      <c r="L825" s="319"/>
      <c r="M825" s="319"/>
    </row>
    <row r="826" spans="1:13" s="43" customFormat="1" ht="15" customHeight="1" x14ac:dyDescent="0.25">
      <c r="A826" s="42"/>
      <c r="B826" s="293"/>
      <c r="C826" s="289"/>
      <c r="D826" s="319"/>
      <c r="E826" s="319"/>
      <c r="F826" s="319"/>
      <c r="G826" s="319"/>
      <c r="H826" s="319"/>
      <c r="I826" s="319"/>
      <c r="J826" s="319"/>
      <c r="K826" s="319"/>
      <c r="L826" s="319"/>
      <c r="M826" s="319"/>
    </row>
    <row r="827" spans="1:13" s="43" customFormat="1" ht="15" customHeight="1" x14ac:dyDescent="0.25">
      <c r="A827" s="42"/>
      <c r="B827" s="293"/>
      <c r="C827" s="289"/>
      <c r="D827" s="319"/>
      <c r="E827" s="319"/>
      <c r="F827" s="319"/>
      <c r="G827" s="319"/>
      <c r="H827" s="319"/>
      <c r="I827" s="319"/>
      <c r="J827" s="319"/>
      <c r="K827" s="319"/>
      <c r="L827" s="319"/>
      <c r="M827" s="319"/>
    </row>
    <row r="828" spans="1:13" s="43" customFormat="1" ht="15" customHeight="1" x14ac:dyDescent="0.25">
      <c r="A828" s="42"/>
      <c r="B828" s="293"/>
      <c r="C828" s="289"/>
      <c r="D828" s="319"/>
      <c r="E828" s="319"/>
      <c r="F828" s="319"/>
      <c r="G828" s="319"/>
      <c r="H828" s="319"/>
      <c r="I828" s="319"/>
      <c r="J828" s="319"/>
      <c r="K828" s="319"/>
      <c r="L828" s="319"/>
      <c r="M828" s="319"/>
    </row>
    <row r="829" spans="1:13" s="43" customFormat="1" ht="15" customHeight="1" x14ac:dyDescent="0.25">
      <c r="A829" s="42"/>
      <c r="B829" s="293"/>
      <c r="C829" s="289"/>
      <c r="D829" s="319"/>
      <c r="E829" s="319"/>
      <c r="F829" s="319"/>
      <c r="G829" s="319"/>
      <c r="H829" s="319"/>
      <c r="I829" s="319"/>
      <c r="J829" s="319"/>
      <c r="K829" s="319"/>
      <c r="L829" s="319"/>
      <c r="M829" s="319"/>
    </row>
    <row r="830" spans="1:13" s="43" customFormat="1" ht="15" customHeight="1" x14ac:dyDescent="0.25">
      <c r="A830" s="42"/>
      <c r="B830" s="293"/>
      <c r="C830" s="289"/>
      <c r="D830" s="319"/>
      <c r="E830" s="319"/>
      <c r="F830" s="319"/>
      <c r="G830" s="319"/>
      <c r="H830" s="319"/>
      <c r="I830" s="319"/>
      <c r="J830" s="319"/>
      <c r="K830" s="319"/>
      <c r="L830" s="319"/>
      <c r="M830" s="319"/>
    </row>
    <row r="831" spans="1:13" s="43" customFormat="1" ht="15" customHeight="1" x14ac:dyDescent="0.25">
      <c r="A831" s="42"/>
      <c r="B831" s="293"/>
      <c r="C831" s="289"/>
      <c r="D831" s="319"/>
      <c r="E831" s="319"/>
      <c r="F831" s="319"/>
      <c r="G831" s="319"/>
      <c r="H831" s="319"/>
      <c r="I831" s="319"/>
      <c r="J831" s="319"/>
      <c r="K831" s="319"/>
      <c r="L831" s="319"/>
      <c r="M831" s="319"/>
    </row>
    <row r="832" spans="1:13" s="43" customFormat="1" ht="15" customHeight="1" x14ac:dyDescent="0.25">
      <c r="A832" s="42"/>
      <c r="B832" s="293"/>
      <c r="C832" s="289"/>
      <c r="D832" s="319"/>
      <c r="E832" s="319"/>
      <c r="F832" s="319"/>
      <c r="G832" s="319"/>
      <c r="H832" s="319"/>
      <c r="I832" s="319"/>
      <c r="J832" s="319"/>
      <c r="K832" s="319"/>
      <c r="L832" s="319"/>
      <c r="M832" s="319"/>
    </row>
    <row r="833" spans="1:13" s="43" customFormat="1" ht="15" customHeight="1" x14ac:dyDescent="0.25">
      <c r="A833" s="42"/>
      <c r="B833" s="293"/>
      <c r="C833" s="289"/>
      <c r="D833" s="319"/>
      <c r="E833" s="319"/>
      <c r="F833" s="319"/>
      <c r="G833" s="319"/>
      <c r="H833" s="319"/>
      <c r="I833" s="319"/>
      <c r="J833" s="319"/>
      <c r="K833" s="319"/>
      <c r="L833" s="319"/>
      <c r="M833" s="319"/>
    </row>
    <row r="834" spans="1:13" s="43" customFormat="1" ht="15" customHeight="1" x14ac:dyDescent="0.25">
      <c r="A834" s="42"/>
      <c r="B834" s="293"/>
      <c r="C834" s="289"/>
      <c r="D834" s="319"/>
      <c r="E834" s="319"/>
      <c r="F834" s="319"/>
      <c r="G834" s="319"/>
      <c r="H834" s="319"/>
      <c r="I834" s="319"/>
      <c r="J834" s="319"/>
      <c r="K834" s="319"/>
      <c r="L834" s="319"/>
      <c r="M834" s="319"/>
    </row>
    <row r="835" spans="1:13" s="43" customFormat="1" ht="15" customHeight="1" x14ac:dyDescent="0.25">
      <c r="A835" s="42"/>
      <c r="B835" s="293"/>
      <c r="C835" s="289"/>
      <c r="D835" s="319"/>
      <c r="E835" s="319"/>
      <c r="F835" s="319"/>
      <c r="G835" s="319"/>
      <c r="H835" s="319"/>
      <c r="I835" s="319"/>
      <c r="J835" s="319"/>
      <c r="K835" s="319"/>
      <c r="L835" s="319"/>
      <c r="M835" s="319"/>
    </row>
    <row r="836" spans="1:13" s="43" customFormat="1" ht="15" customHeight="1" x14ac:dyDescent="0.25">
      <c r="A836" s="42"/>
      <c r="B836" s="293"/>
      <c r="C836" s="289"/>
      <c r="D836" s="319"/>
      <c r="E836" s="319"/>
      <c r="F836" s="319"/>
      <c r="G836" s="319"/>
      <c r="H836" s="319"/>
      <c r="I836" s="319"/>
      <c r="J836" s="319"/>
      <c r="K836" s="319"/>
      <c r="L836" s="319"/>
      <c r="M836" s="319"/>
    </row>
    <row r="837" spans="1:13" s="43" customFormat="1" ht="15" customHeight="1" x14ac:dyDescent="0.25">
      <c r="A837" s="42"/>
      <c r="B837" s="293"/>
      <c r="C837" s="289"/>
      <c r="D837" s="319"/>
      <c r="E837" s="319"/>
      <c r="F837" s="319"/>
      <c r="G837" s="319"/>
      <c r="H837" s="319"/>
      <c r="I837" s="319"/>
      <c r="J837" s="319"/>
      <c r="K837" s="319"/>
      <c r="L837" s="319"/>
      <c r="M837" s="319"/>
    </row>
    <row r="838" spans="1:13" s="43" customFormat="1" ht="15" customHeight="1" x14ac:dyDescent="0.25">
      <c r="A838" s="42"/>
      <c r="B838" s="293"/>
      <c r="C838" s="289"/>
      <c r="D838" s="319"/>
      <c r="E838" s="319"/>
      <c r="F838" s="319"/>
      <c r="G838" s="319"/>
      <c r="H838" s="319"/>
      <c r="I838" s="319"/>
      <c r="J838" s="319"/>
      <c r="K838" s="319"/>
      <c r="L838" s="319"/>
      <c r="M838" s="319"/>
    </row>
    <row r="839" spans="1:13" s="43" customFormat="1" ht="15" customHeight="1" x14ac:dyDescent="0.25">
      <c r="A839" s="42"/>
      <c r="B839" s="293"/>
      <c r="C839" s="289"/>
      <c r="D839" s="319"/>
      <c r="E839" s="319"/>
      <c r="F839" s="319"/>
      <c r="G839" s="319"/>
      <c r="H839" s="319"/>
      <c r="I839" s="319"/>
      <c r="J839" s="319"/>
      <c r="K839" s="319"/>
      <c r="L839" s="319"/>
      <c r="M839" s="319"/>
    </row>
    <row r="840" spans="1:13" s="43" customFormat="1" ht="15" customHeight="1" x14ac:dyDescent="0.25">
      <c r="A840" s="42"/>
      <c r="B840" s="293"/>
      <c r="C840" s="289"/>
      <c r="D840" s="319"/>
      <c r="E840" s="319"/>
      <c r="F840" s="319"/>
      <c r="G840" s="319"/>
      <c r="H840" s="319"/>
      <c r="I840" s="319"/>
      <c r="J840" s="319"/>
      <c r="K840" s="319"/>
      <c r="L840" s="319"/>
      <c r="M840" s="319"/>
    </row>
    <row r="841" spans="1:13" s="43" customFormat="1" ht="15" customHeight="1" x14ac:dyDescent="0.25">
      <c r="A841" s="42"/>
      <c r="B841" s="293"/>
      <c r="C841" s="289"/>
      <c r="D841" s="319"/>
      <c r="E841" s="319"/>
      <c r="F841" s="319"/>
      <c r="G841" s="319"/>
      <c r="H841" s="319"/>
      <c r="I841" s="319"/>
      <c r="J841" s="319"/>
      <c r="K841" s="319"/>
      <c r="L841" s="319"/>
      <c r="M841" s="319"/>
    </row>
    <row r="842" spans="1:13" s="43" customFormat="1" ht="15" customHeight="1" x14ac:dyDescent="0.25">
      <c r="A842" s="42"/>
      <c r="B842" s="293"/>
      <c r="C842" s="289"/>
      <c r="D842" s="319"/>
      <c r="E842" s="319"/>
      <c r="F842" s="319"/>
      <c r="G842" s="319"/>
      <c r="H842" s="319"/>
      <c r="I842" s="319"/>
      <c r="J842" s="319"/>
      <c r="K842" s="319"/>
      <c r="L842" s="319"/>
      <c r="M842" s="319"/>
    </row>
    <row r="843" spans="1:13" s="43" customFormat="1" ht="15" customHeight="1" x14ac:dyDescent="0.25">
      <c r="A843" s="42"/>
      <c r="B843" s="293"/>
      <c r="C843" s="289"/>
      <c r="D843" s="319"/>
      <c r="E843" s="319"/>
      <c r="F843" s="319"/>
      <c r="G843" s="319"/>
      <c r="H843" s="319"/>
      <c r="I843" s="319"/>
      <c r="J843" s="319"/>
      <c r="K843" s="319"/>
      <c r="L843" s="319"/>
      <c r="M843" s="319"/>
    </row>
    <row r="844" spans="1:13" s="43" customFormat="1" ht="15" customHeight="1" x14ac:dyDescent="0.25">
      <c r="A844" s="42"/>
      <c r="B844" s="293"/>
      <c r="C844" s="289"/>
      <c r="D844" s="319"/>
      <c r="E844" s="319"/>
      <c r="F844" s="319"/>
      <c r="G844" s="319"/>
      <c r="H844" s="319"/>
      <c r="I844" s="319"/>
      <c r="J844" s="319"/>
      <c r="K844" s="319"/>
      <c r="L844" s="319"/>
      <c r="M844" s="319"/>
    </row>
    <row r="845" spans="1:13" s="43" customFormat="1" ht="15" customHeight="1" x14ac:dyDescent="0.25">
      <c r="A845" s="42"/>
      <c r="B845" s="293"/>
      <c r="C845" s="289"/>
      <c r="D845" s="319"/>
      <c r="E845" s="319"/>
      <c r="F845" s="319"/>
      <c r="G845" s="319"/>
      <c r="H845" s="319"/>
      <c r="I845" s="319"/>
      <c r="J845" s="319"/>
      <c r="K845" s="319"/>
      <c r="L845" s="319"/>
      <c r="M845" s="319"/>
    </row>
    <row r="846" spans="1:13" s="43" customFormat="1" ht="15" customHeight="1" x14ac:dyDescent="0.25">
      <c r="A846" s="42"/>
      <c r="B846" s="293"/>
      <c r="C846" s="289"/>
      <c r="D846" s="319"/>
      <c r="E846" s="319"/>
      <c r="F846" s="319"/>
      <c r="G846" s="319"/>
      <c r="H846" s="319"/>
      <c r="I846" s="319"/>
      <c r="J846" s="319"/>
      <c r="K846" s="319"/>
      <c r="L846" s="319"/>
      <c r="M846" s="319"/>
    </row>
    <row r="847" spans="1:13" s="43" customFormat="1" ht="15" customHeight="1" x14ac:dyDescent="0.25">
      <c r="A847" s="42"/>
      <c r="B847" s="293"/>
      <c r="C847" s="289"/>
      <c r="D847" s="319"/>
      <c r="E847" s="319"/>
      <c r="F847" s="319"/>
      <c r="G847" s="319"/>
      <c r="H847" s="319"/>
      <c r="I847" s="319"/>
      <c r="J847" s="319"/>
      <c r="K847" s="319"/>
      <c r="L847" s="319"/>
      <c r="M847" s="319"/>
    </row>
    <row r="848" spans="1:13" s="43" customFormat="1" ht="15" customHeight="1" x14ac:dyDescent="0.25">
      <c r="A848" s="42"/>
      <c r="B848" s="293"/>
      <c r="C848" s="289"/>
      <c r="D848" s="319"/>
      <c r="E848" s="319"/>
      <c r="F848" s="319"/>
      <c r="G848" s="319"/>
      <c r="H848" s="319"/>
      <c r="I848" s="319"/>
      <c r="J848" s="319"/>
      <c r="K848" s="319"/>
      <c r="L848" s="319"/>
      <c r="M848" s="319"/>
    </row>
    <row r="849" spans="1:13" s="43" customFormat="1" ht="15" customHeight="1" x14ac:dyDescent="0.25">
      <c r="A849" s="42"/>
      <c r="B849" s="293"/>
      <c r="C849" s="289"/>
      <c r="D849" s="319"/>
      <c r="E849" s="319"/>
      <c r="F849" s="319"/>
      <c r="G849" s="319"/>
      <c r="H849" s="319"/>
      <c r="I849" s="319"/>
      <c r="J849" s="319"/>
      <c r="K849" s="319"/>
      <c r="L849" s="319"/>
      <c r="M849" s="319"/>
    </row>
    <row r="850" spans="1:13" s="43" customFormat="1" ht="15" customHeight="1" x14ac:dyDescent="0.25">
      <c r="A850" s="42"/>
      <c r="B850" s="293"/>
      <c r="C850" s="289"/>
      <c r="D850" s="319"/>
      <c r="E850" s="319"/>
      <c r="F850" s="319"/>
      <c r="G850" s="319"/>
      <c r="H850" s="319"/>
      <c r="I850" s="319"/>
      <c r="J850" s="319"/>
      <c r="K850" s="319"/>
      <c r="L850" s="319"/>
      <c r="M850" s="319"/>
    </row>
    <row r="851" spans="1:13" s="43" customFormat="1" ht="15" customHeight="1" x14ac:dyDescent="0.25">
      <c r="A851" s="42"/>
      <c r="B851" s="293"/>
      <c r="C851" s="289"/>
      <c r="D851" s="319"/>
      <c r="E851" s="319"/>
      <c r="F851" s="319"/>
      <c r="G851" s="319"/>
      <c r="H851" s="319"/>
      <c r="I851" s="319"/>
      <c r="J851" s="319"/>
      <c r="K851" s="319"/>
      <c r="L851" s="319"/>
      <c r="M851" s="319"/>
    </row>
    <row r="852" spans="1:13" s="43" customFormat="1" ht="15" customHeight="1" x14ac:dyDescent="0.25">
      <c r="A852" s="42"/>
      <c r="B852" s="293"/>
      <c r="C852" s="289"/>
      <c r="D852" s="319"/>
      <c r="E852" s="319"/>
      <c r="F852" s="319"/>
      <c r="G852" s="319"/>
      <c r="H852" s="319"/>
      <c r="I852" s="319"/>
      <c r="J852" s="319"/>
      <c r="K852" s="319"/>
      <c r="L852" s="319"/>
      <c r="M852" s="319"/>
    </row>
    <row r="853" spans="1:13" s="43" customFormat="1" ht="15" customHeight="1" x14ac:dyDescent="0.25">
      <c r="A853" s="42"/>
      <c r="B853" s="293"/>
      <c r="C853" s="289"/>
      <c r="D853" s="319"/>
      <c r="E853" s="319"/>
      <c r="F853" s="319"/>
      <c r="G853" s="319"/>
      <c r="H853" s="319"/>
      <c r="I853" s="319"/>
      <c r="J853" s="319"/>
      <c r="K853" s="319"/>
      <c r="L853" s="319"/>
      <c r="M853" s="319"/>
    </row>
    <row r="854" spans="1:13" s="43" customFormat="1" ht="15" customHeight="1" x14ac:dyDescent="0.25">
      <c r="A854" s="42"/>
      <c r="B854" s="293"/>
      <c r="C854" s="289"/>
      <c r="D854" s="319"/>
      <c r="E854" s="319"/>
      <c r="F854" s="319"/>
      <c r="G854" s="319"/>
      <c r="H854" s="319"/>
      <c r="I854" s="319"/>
      <c r="J854" s="319"/>
      <c r="K854" s="319"/>
      <c r="L854" s="319"/>
      <c r="M854" s="319"/>
    </row>
    <row r="855" spans="1:13" s="43" customFormat="1" ht="15" customHeight="1" x14ac:dyDescent="0.25">
      <c r="A855" s="42"/>
      <c r="B855" s="293"/>
      <c r="C855" s="289"/>
      <c r="D855" s="319"/>
      <c r="E855" s="319"/>
      <c r="F855" s="319"/>
      <c r="G855" s="319"/>
      <c r="H855" s="319"/>
      <c r="I855" s="319"/>
      <c r="J855" s="319"/>
      <c r="K855" s="319"/>
      <c r="L855" s="319"/>
      <c r="M855" s="319"/>
    </row>
    <row r="856" spans="1:13" s="43" customFormat="1" ht="15" customHeight="1" x14ac:dyDescent="0.25">
      <c r="A856" s="42"/>
      <c r="B856" s="293"/>
      <c r="C856" s="289"/>
      <c r="D856" s="319"/>
      <c r="E856" s="319"/>
      <c r="F856" s="319"/>
      <c r="G856" s="319"/>
      <c r="H856" s="319"/>
      <c r="I856" s="319"/>
      <c r="J856" s="319"/>
      <c r="K856" s="319"/>
      <c r="L856" s="319"/>
      <c r="M856" s="319"/>
    </row>
    <row r="857" spans="1:13" s="43" customFormat="1" ht="15" customHeight="1" x14ac:dyDescent="0.25">
      <c r="A857" s="42"/>
      <c r="B857" s="293"/>
      <c r="C857" s="289"/>
      <c r="D857" s="319"/>
      <c r="E857" s="319"/>
      <c r="F857" s="319"/>
      <c r="G857" s="319"/>
      <c r="H857" s="319"/>
      <c r="I857" s="319"/>
      <c r="J857" s="319"/>
      <c r="K857" s="319"/>
      <c r="L857" s="319"/>
      <c r="M857" s="319"/>
    </row>
    <row r="858" spans="1:13" s="43" customFormat="1" ht="15" customHeight="1" x14ac:dyDescent="0.25">
      <c r="A858" s="42"/>
      <c r="B858" s="293"/>
      <c r="C858" s="289"/>
      <c r="D858" s="319"/>
      <c r="E858" s="319"/>
      <c r="F858" s="319"/>
      <c r="G858" s="319"/>
      <c r="H858" s="319"/>
      <c r="I858" s="319"/>
      <c r="J858" s="319"/>
      <c r="K858" s="319"/>
      <c r="L858" s="319"/>
      <c r="M858" s="319"/>
    </row>
    <row r="859" spans="1:13" s="43" customFormat="1" ht="15" customHeight="1" x14ac:dyDescent="0.25">
      <c r="A859" s="42"/>
      <c r="B859" s="293"/>
      <c r="C859" s="289"/>
      <c r="D859" s="319"/>
      <c r="E859" s="319"/>
      <c r="F859" s="319"/>
      <c r="G859" s="319"/>
      <c r="H859" s="319"/>
      <c r="I859" s="319"/>
      <c r="J859" s="319"/>
      <c r="K859" s="319"/>
      <c r="L859" s="319"/>
      <c r="M859" s="319"/>
    </row>
    <row r="860" spans="1:13" s="43" customFormat="1" ht="15" customHeight="1" x14ac:dyDescent="0.25">
      <c r="A860" s="42"/>
      <c r="B860" s="293"/>
      <c r="C860" s="289"/>
      <c r="D860" s="319"/>
      <c r="E860" s="319"/>
      <c r="F860" s="319"/>
      <c r="G860" s="319"/>
      <c r="H860" s="319"/>
      <c r="I860" s="319"/>
      <c r="J860" s="319"/>
      <c r="K860" s="319"/>
      <c r="L860" s="319"/>
      <c r="M860" s="319"/>
    </row>
    <row r="861" spans="1:13" s="43" customFormat="1" ht="15" customHeight="1" x14ac:dyDescent="0.25">
      <c r="A861" s="42"/>
      <c r="B861" s="293"/>
      <c r="C861" s="289"/>
      <c r="D861" s="319"/>
      <c r="E861" s="319"/>
      <c r="F861" s="319"/>
      <c r="G861" s="319"/>
      <c r="H861" s="319"/>
      <c r="I861" s="319"/>
      <c r="J861" s="319"/>
      <c r="K861" s="319"/>
      <c r="L861" s="319"/>
      <c r="M861" s="319"/>
    </row>
    <row r="862" spans="1:13" s="43" customFormat="1" ht="15" customHeight="1" x14ac:dyDescent="0.25">
      <c r="A862" s="42"/>
      <c r="B862" s="293"/>
      <c r="C862" s="289"/>
      <c r="D862" s="319"/>
      <c r="E862" s="319"/>
      <c r="F862" s="319"/>
      <c r="G862" s="319"/>
      <c r="H862" s="319"/>
      <c r="I862" s="319"/>
      <c r="J862" s="319"/>
      <c r="K862" s="319"/>
      <c r="L862" s="319"/>
      <c r="M862" s="319"/>
    </row>
    <row r="863" spans="1:13" s="43" customFormat="1" ht="15" customHeight="1" x14ac:dyDescent="0.25">
      <c r="A863" s="42"/>
      <c r="B863" s="293"/>
      <c r="C863" s="289"/>
      <c r="D863" s="319"/>
      <c r="E863" s="319"/>
      <c r="F863" s="319"/>
      <c r="G863" s="319"/>
      <c r="H863" s="319"/>
      <c r="I863" s="319"/>
      <c r="J863" s="319"/>
      <c r="K863" s="319"/>
      <c r="L863" s="319"/>
      <c r="M863" s="319"/>
    </row>
    <row r="864" spans="1:13" s="43" customFormat="1" ht="15" customHeight="1" x14ac:dyDescent="0.25">
      <c r="A864" s="42"/>
      <c r="B864" s="293"/>
      <c r="C864" s="289"/>
      <c r="D864" s="319"/>
      <c r="E864" s="319"/>
      <c r="F864" s="319"/>
      <c r="G864" s="319"/>
      <c r="H864" s="319"/>
      <c r="I864" s="319"/>
      <c r="J864" s="319"/>
      <c r="K864" s="319"/>
      <c r="L864" s="319"/>
      <c r="M864" s="319"/>
    </row>
    <row r="865" spans="1:13" s="43" customFormat="1" ht="15" customHeight="1" x14ac:dyDescent="0.25">
      <c r="A865" s="42"/>
      <c r="B865" s="293"/>
      <c r="C865" s="289"/>
      <c r="D865" s="319"/>
      <c r="E865" s="319"/>
      <c r="F865" s="319"/>
      <c r="G865" s="319"/>
      <c r="H865" s="319"/>
      <c r="I865" s="319"/>
      <c r="J865" s="319"/>
      <c r="K865" s="319"/>
      <c r="L865" s="319"/>
      <c r="M865" s="319"/>
    </row>
    <row r="866" spans="1:13" s="43" customFormat="1" ht="15" customHeight="1" x14ac:dyDescent="0.25">
      <c r="A866" s="42"/>
      <c r="B866" s="293"/>
      <c r="C866" s="289"/>
      <c r="D866" s="319"/>
      <c r="E866" s="319"/>
      <c r="F866" s="319"/>
      <c r="G866" s="319"/>
      <c r="H866" s="319"/>
      <c r="I866" s="319"/>
      <c r="J866" s="319"/>
      <c r="K866" s="319"/>
      <c r="L866" s="319"/>
      <c r="M866" s="319"/>
    </row>
    <row r="867" spans="1:13" s="43" customFormat="1" ht="15" customHeight="1" x14ac:dyDescent="0.25">
      <c r="A867" s="42"/>
      <c r="B867" s="293"/>
      <c r="C867" s="289"/>
      <c r="D867" s="319"/>
      <c r="E867" s="319"/>
      <c r="F867" s="319"/>
      <c r="G867" s="319"/>
      <c r="H867" s="319"/>
      <c r="I867" s="319"/>
      <c r="J867" s="319"/>
      <c r="K867" s="319"/>
      <c r="L867" s="319"/>
      <c r="M867" s="319"/>
    </row>
    <row r="868" spans="1:13" s="43" customFormat="1" ht="15" customHeight="1" x14ac:dyDescent="0.25">
      <c r="A868" s="42"/>
      <c r="B868" s="293"/>
      <c r="C868" s="289"/>
      <c r="D868" s="319"/>
      <c r="E868" s="319"/>
      <c r="F868" s="319"/>
      <c r="G868" s="319"/>
      <c r="H868" s="319"/>
      <c r="I868" s="319"/>
      <c r="J868" s="319"/>
      <c r="K868" s="319"/>
      <c r="L868" s="319"/>
      <c r="M868" s="319"/>
    </row>
    <row r="869" spans="1:13" s="43" customFormat="1" ht="15" customHeight="1" x14ac:dyDescent="0.25">
      <c r="A869" s="42"/>
      <c r="B869" s="293"/>
      <c r="C869" s="289"/>
      <c r="D869" s="319"/>
      <c r="E869" s="319"/>
      <c r="F869" s="319"/>
      <c r="G869" s="319"/>
      <c r="H869" s="319"/>
      <c r="I869" s="319"/>
      <c r="J869" s="319"/>
      <c r="K869" s="319"/>
      <c r="L869" s="319"/>
      <c r="M869" s="319"/>
    </row>
    <row r="870" spans="1:13" s="43" customFormat="1" ht="15" customHeight="1" x14ac:dyDescent="0.25">
      <c r="A870" s="42"/>
      <c r="B870" s="293"/>
      <c r="C870" s="289"/>
      <c r="D870" s="319"/>
      <c r="E870" s="319"/>
      <c r="F870" s="319"/>
      <c r="G870" s="319"/>
      <c r="H870" s="319"/>
      <c r="I870" s="319"/>
      <c r="J870" s="319"/>
      <c r="K870" s="319"/>
      <c r="L870" s="319"/>
      <c r="M870" s="319"/>
    </row>
    <row r="871" spans="1:13" s="43" customFormat="1" ht="15" customHeight="1" x14ac:dyDescent="0.25">
      <c r="A871" s="42"/>
      <c r="B871" s="293"/>
      <c r="C871" s="289"/>
      <c r="D871" s="319"/>
      <c r="E871" s="319"/>
      <c r="F871" s="319"/>
      <c r="G871" s="319"/>
      <c r="H871" s="319"/>
      <c r="I871" s="319"/>
      <c r="J871" s="319"/>
      <c r="K871" s="319"/>
      <c r="L871" s="319"/>
      <c r="M871" s="319"/>
    </row>
    <row r="872" spans="1:13" s="43" customFormat="1" ht="15" customHeight="1" x14ac:dyDescent="0.25">
      <c r="A872" s="42"/>
      <c r="B872" s="293"/>
      <c r="C872" s="289"/>
      <c r="D872" s="319"/>
      <c r="E872" s="319"/>
      <c r="F872" s="319"/>
      <c r="G872" s="319"/>
      <c r="H872" s="319"/>
      <c r="I872" s="319"/>
      <c r="J872" s="319"/>
      <c r="K872" s="319"/>
      <c r="L872" s="319"/>
      <c r="M872" s="319"/>
    </row>
    <row r="873" spans="1:13" s="43" customFormat="1" ht="15" customHeight="1" x14ac:dyDescent="0.25">
      <c r="A873" s="42"/>
      <c r="B873" s="293"/>
      <c r="C873" s="289"/>
      <c r="D873" s="319"/>
      <c r="E873" s="319"/>
      <c r="F873" s="319"/>
      <c r="G873" s="319"/>
      <c r="H873" s="319"/>
      <c r="I873" s="319"/>
      <c r="J873" s="319"/>
      <c r="K873" s="319"/>
      <c r="L873" s="319"/>
      <c r="M873" s="319"/>
    </row>
    <row r="874" spans="1:13" s="43" customFormat="1" ht="15" customHeight="1" x14ac:dyDescent="0.25">
      <c r="A874" s="42"/>
      <c r="B874" s="293"/>
      <c r="C874" s="289"/>
      <c r="D874" s="319"/>
      <c r="E874" s="319"/>
      <c r="F874" s="319"/>
      <c r="G874" s="319"/>
      <c r="H874" s="319"/>
      <c r="I874" s="319"/>
      <c r="J874" s="319"/>
      <c r="K874" s="319"/>
      <c r="L874" s="319"/>
      <c r="M874" s="319"/>
    </row>
    <row r="875" spans="1:13" s="43" customFormat="1" ht="15" customHeight="1" x14ac:dyDescent="0.25">
      <c r="A875" s="42"/>
      <c r="B875" s="293"/>
      <c r="C875" s="289"/>
      <c r="D875" s="319"/>
      <c r="E875" s="319"/>
      <c r="F875" s="319"/>
      <c r="G875" s="319"/>
      <c r="H875" s="319"/>
      <c r="I875" s="319"/>
      <c r="J875" s="319"/>
      <c r="K875" s="319"/>
      <c r="L875" s="319"/>
      <c r="M875" s="319"/>
    </row>
    <row r="876" spans="1:13" s="43" customFormat="1" ht="15" customHeight="1" x14ac:dyDescent="0.25">
      <c r="A876" s="42"/>
      <c r="B876" s="293"/>
      <c r="C876" s="289"/>
      <c r="D876" s="319"/>
      <c r="E876" s="319"/>
      <c r="F876" s="319"/>
      <c r="G876" s="319"/>
      <c r="H876" s="319"/>
      <c r="I876" s="319"/>
      <c r="J876" s="319"/>
      <c r="K876" s="319"/>
      <c r="L876" s="319"/>
      <c r="M876" s="319"/>
    </row>
    <row r="877" spans="1:13" s="43" customFormat="1" ht="15" customHeight="1" x14ac:dyDescent="0.25">
      <c r="A877" s="42"/>
      <c r="B877" s="293"/>
      <c r="C877" s="289"/>
      <c r="D877" s="319"/>
      <c r="E877" s="319"/>
      <c r="F877" s="319"/>
      <c r="G877" s="319"/>
      <c r="H877" s="319"/>
      <c r="I877" s="319"/>
      <c r="J877" s="319"/>
      <c r="K877" s="319"/>
      <c r="L877" s="319"/>
      <c r="M877" s="319"/>
    </row>
    <row r="878" spans="1:13" s="43" customFormat="1" ht="15" customHeight="1" x14ac:dyDescent="0.25">
      <c r="A878" s="42"/>
      <c r="B878" s="293"/>
      <c r="C878" s="289"/>
      <c r="D878" s="319"/>
      <c r="E878" s="319"/>
      <c r="F878" s="319"/>
      <c r="G878" s="319"/>
      <c r="H878" s="319"/>
      <c r="I878" s="319"/>
      <c r="J878" s="319"/>
      <c r="K878" s="319"/>
      <c r="L878" s="319"/>
      <c r="M878" s="319"/>
    </row>
    <row r="879" spans="1:13" s="43" customFormat="1" ht="15" customHeight="1" x14ac:dyDescent="0.25">
      <c r="A879" s="42"/>
      <c r="B879" s="293"/>
      <c r="C879" s="289"/>
      <c r="D879" s="319"/>
      <c r="E879" s="319"/>
      <c r="F879" s="319"/>
      <c r="G879" s="319"/>
      <c r="H879" s="319"/>
      <c r="I879" s="319"/>
      <c r="J879" s="319"/>
      <c r="K879" s="319"/>
      <c r="L879" s="319"/>
      <c r="M879" s="319"/>
    </row>
    <row r="880" spans="1:13" s="43" customFormat="1" ht="15" customHeight="1" x14ac:dyDescent="0.25">
      <c r="A880" s="42"/>
      <c r="B880" s="293"/>
      <c r="C880" s="289"/>
      <c r="D880" s="319"/>
      <c r="E880" s="319"/>
      <c r="F880" s="319"/>
      <c r="G880" s="319"/>
      <c r="H880" s="319"/>
      <c r="I880" s="319"/>
      <c r="J880" s="319"/>
      <c r="K880" s="319"/>
      <c r="L880" s="319"/>
      <c r="M880" s="319"/>
    </row>
    <row r="881" spans="1:13" s="43" customFormat="1" ht="15" customHeight="1" x14ac:dyDescent="0.25">
      <c r="A881" s="42"/>
      <c r="B881" s="293"/>
      <c r="C881" s="289"/>
      <c r="D881" s="319"/>
      <c r="E881" s="319"/>
      <c r="F881" s="319"/>
      <c r="G881" s="319"/>
      <c r="H881" s="319"/>
      <c r="I881" s="319"/>
      <c r="J881" s="319"/>
      <c r="K881" s="319"/>
      <c r="L881" s="319"/>
      <c r="M881" s="319"/>
    </row>
    <row r="882" spans="1:13" s="43" customFormat="1" ht="15" customHeight="1" x14ac:dyDescent="0.25">
      <c r="A882" s="42"/>
      <c r="B882" s="293"/>
      <c r="C882" s="289"/>
      <c r="D882" s="319"/>
      <c r="E882" s="319"/>
      <c r="F882" s="319"/>
      <c r="G882" s="319"/>
      <c r="H882" s="319"/>
      <c r="I882" s="319"/>
      <c r="J882" s="319"/>
      <c r="K882" s="319"/>
      <c r="L882" s="319"/>
      <c r="M882" s="319"/>
    </row>
    <row r="883" spans="1:13" s="43" customFormat="1" ht="15" customHeight="1" x14ac:dyDescent="0.25">
      <c r="A883" s="42"/>
      <c r="B883" s="293"/>
      <c r="C883" s="289"/>
      <c r="D883" s="319"/>
      <c r="E883" s="319"/>
      <c r="F883" s="319"/>
      <c r="G883" s="319"/>
      <c r="H883" s="319"/>
      <c r="I883" s="319"/>
      <c r="J883" s="319"/>
      <c r="K883" s="319"/>
      <c r="L883" s="319"/>
      <c r="M883" s="319"/>
    </row>
    <row r="884" spans="1:13" s="43" customFormat="1" ht="15" customHeight="1" x14ac:dyDescent="0.25">
      <c r="A884" s="42"/>
      <c r="B884" s="293"/>
      <c r="C884" s="289"/>
      <c r="D884" s="319"/>
      <c r="E884" s="319"/>
      <c r="F884" s="319"/>
      <c r="G884" s="319"/>
      <c r="H884" s="319"/>
      <c r="I884" s="319"/>
      <c r="J884" s="319"/>
      <c r="K884" s="319"/>
      <c r="L884" s="319"/>
      <c r="M884" s="319"/>
    </row>
    <row r="885" spans="1:13" s="43" customFormat="1" ht="15" customHeight="1" x14ac:dyDescent="0.25">
      <c r="A885" s="42"/>
      <c r="B885" s="293"/>
      <c r="C885" s="289"/>
      <c r="D885" s="319"/>
      <c r="E885" s="319"/>
      <c r="F885" s="319"/>
      <c r="G885" s="319"/>
      <c r="H885" s="319"/>
      <c r="I885" s="319"/>
      <c r="J885" s="319"/>
      <c r="K885" s="319"/>
      <c r="L885" s="319"/>
      <c r="M885" s="319"/>
    </row>
    <row r="886" spans="1:13" s="43" customFormat="1" ht="15" customHeight="1" x14ac:dyDescent="0.25">
      <c r="A886" s="42"/>
      <c r="B886" s="293"/>
      <c r="C886" s="289"/>
      <c r="D886" s="319"/>
      <c r="E886" s="319"/>
      <c r="F886" s="319"/>
      <c r="G886" s="319"/>
      <c r="H886" s="319"/>
      <c r="I886" s="319"/>
      <c r="J886" s="319"/>
      <c r="K886" s="319"/>
      <c r="L886" s="319"/>
      <c r="M886" s="319"/>
    </row>
    <row r="887" spans="1:13" s="43" customFormat="1" ht="15" customHeight="1" x14ac:dyDescent="0.25">
      <c r="A887" s="42"/>
      <c r="B887" s="293"/>
      <c r="C887" s="289"/>
      <c r="D887" s="319"/>
      <c r="E887" s="319"/>
      <c r="F887" s="319"/>
      <c r="G887" s="319"/>
      <c r="H887" s="319"/>
      <c r="I887" s="319"/>
      <c r="J887" s="319"/>
      <c r="K887" s="319"/>
      <c r="L887" s="319"/>
      <c r="M887" s="319"/>
    </row>
    <row r="888" spans="1:13" s="43" customFormat="1" ht="15" customHeight="1" x14ac:dyDescent="0.25">
      <c r="A888" s="42"/>
      <c r="B888" s="293"/>
      <c r="C888" s="289"/>
      <c r="D888" s="319"/>
      <c r="E888" s="319"/>
      <c r="F888" s="319"/>
      <c r="G888" s="319"/>
      <c r="H888" s="319"/>
      <c r="I888" s="319"/>
      <c r="J888" s="319"/>
      <c r="K888" s="319"/>
      <c r="L888" s="319"/>
      <c r="M888" s="319"/>
    </row>
    <row r="889" spans="1:13" s="43" customFormat="1" ht="15" customHeight="1" x14ac:dyDescent="0.25">
      <c r="A889" s="42"/>
      <c r="B889" s="293"/>
      <c r="C889" s="289"/>
      <c r="D889" s="319"/>
      <c r="E889" s="319"/>
      <c r="F889" s="319"/>
      <c r="G889" s="319"/>
      <c r="H889" s="319"/>
      <c r="I889" s="319"/>
      <c r="J889" s="319"/>
      <c r="K889" s="319"/>
      <c r="L889" s="319"/>
      <c r="M889" s="319"/>
    </row>
    <row r="890" spans="1:13" s="43" customFormat="1" ht="15" customHeight="1" x14ac:dyDescent="0.25">
      <c r="A890" s="42"/>
      <c r="B890" s="293"/>
      <c r="C890" s="289"/>
      <c r="D890" s="319"/>
      <c r="E890" s="319"/>
      <c r="F890" s="319"/>
      <c r="G890" s="319"/>
      <c r="H890" s="319"/>
      <c r="I890" s="319"/>
      <c r="J890" s="319"/>
      <c r="K890" s="319"/>
      <c r="L890" s="319"/>
      <c r="M890" s="319"/>
    </row>
    <row r="891" spans="1:13" s="43" customFormat="1" ht="15" customHeight="1" x14ac:dyDescent="0.25">
      <c r="A891" s="42"/>
      <c r="B891" s="293"/>
      <c r="C891" s="289"/>
      <c r="D891" s="319"/>
      <c r="E891" s="319"/>
      <c r="F891" s="319"/>
      <c r="G891" s="319"/>
      <c r="H891" s="319"/>
      <c r="I891" s="319"/>
      <c r="J891" s="319"/>
      <c r="K891" s="319"/>
      <c r="L891" s="319"/>
      <c r="M891" s="319"/>
    </row>
    <row r="892" spans="1:13" s="43" customFormat="1" ht="15" customHeight="1" x14ac:dyDescent="0.25">
      <c r="A892" s="42"/>
      <c r="B892" s="293"/>
      <c r="C892" s="289"/>
      <c r="D892" s="319"/>
      <c r="E892" s="319"/>
      <c r="F892" s="319"/>
      <c r="G892" s="319"/>
      <c r="H892" s="319"/>
      <c r="I892" s="319"/>
      <c r="J892" s="319"/>
      <c r="K892" s="319"/>
      <c r="L892" s="319"/>
      <c r="M892" s="319"/>
    </row>
    <row r="893" spans="1:13" s="43" customFormat="1" ht="15" customHeight="1" x14ac:dyDescent="0.25">
      <c r="A893" s="42"/>
      <c r="B893" s="293"/>
      <c r="C893" s="289"/>
      <c r="D893" s="319"/>
      <c r="E893" s="319"/>
      <c r="F893" s="319"/>
      <c r="G893" s="319"/>
      <c r="H893" s="319"/>
      <c r="I893" s="319"/>
      <c r="J893" s="319"/>
      <c r="K893" s="319"/>
      <c r="L893" s="319"/>
      <c r="M893" s="319"/>
    </row>
    <row r="894" spans="1:13" s="43" customFormat="1" ht="15" customHeight="1" x14ac:dyDescent="0.25">
      <c r="A894" s="42"/>
      <c r="B894" s="293"/>
      <c r="C894" s="289"/>
      <c r="D894" s="319"/>
      <c r="E894" s="319"/>
      <c r="F894" s="319"/>
      <c r="G894" s="319"/>
      <c r="H894" s="319"/>
      <c r="I894" s="319"/>
      <c r="J894" s="319"/>
      <c r="K894" s="319"/>
      <c r="L894" s="319"/>
      <c r="M894" s="319"/>
    </row>
    <row r="895" spans="1:13" s="43" customFormat="1" ht="15" customHeight="1" x14ac:dyDescent="0.25">
      <c r="A895" s="42"/>
      <c r="B895" s="293"/>
      <c r="C895" s="289"/>
      <c r="D895" s="319"/>
      <c r="E895" s="319"/>
      <c r="F895" s="319"/>
      <c r="G895" s="319"/>
      <c r="H895" s="319"/>
      <c r="I895" s="319"/>
      <c r="J895" s="319"/>
      <c r="K895" s="319"/>
      <c r="L895" s="319"/>
      <c r="M895" s="319"/>
    </row>
    <row r="896" spans="1:13" s="43" customFormat="1" ht="15" customHeight="1" x14ac:dyDescent="0.25">
      <c r="A896" s="42"/>
      <c r="B896" s="293"/>
      <c r="C896" s="289"/>
      <c r="D896" s="319"/>
      <c r="E896" s="319"/>
      <c r="F896" s="319"/>
      <c r="G896" s="319"/>
      <c r="H896" s="319"/>
      <c r="I896" s="319"/>
      <c r="J896" s="319"/>
      <c r="K896" s="319"/>
      <c r="L896" s="319"/>
      <c r="M896" s="319"/>
    </row>
    <row r="897" spans="1:13" s="43" customFormat="1" ht="15" customHeight="1" x14ac:dyDescent="0.25">
      <c r="A897" s="42"/>
      <c r="B897" s="293"/>
      <c r="C897" s="289"/>
      <c r="D897" s="319"/>
      <c r="E897" s="319"/>
      <c r="F897" s="319"/>
      <c r="G897" s="319"/>
      <c r="H897" s="319"/>
      <c r="I897" s="319"/>
      <c r="J897" s="319"/>
      <c r="K897" s="319"/>
      <c r="L897" s="319"/>
      <c r="M897" s="319"/>
    </row>
    <row r="898" spans="1:13" s="43" customFormat="1" ht="15" customHeight="1" x14ac:dyDescent="0.25">
      <c r="A898" s="42"/>
      <c r="B898" s="293"/>
      <c r="C898" s="289"/>
      <c r="D898" s="319"/>
      <c r="E898" s="319"/>
      <c r="F898" s="319"/>
      <c r="G898" s="319"/>
      <c r="H898" s="319"/>
      <c r="I898" s="319"/>
      <c r="J898" s="319"/>
      <c r="K898" s="319"/>
      <c r="L898" s="319"/>
      <c r="M898" s="319"/>
    </row>
    <row r="899" spans="1:13" s="43" customFormat="1" ht="15" customHeight="1" x14ac:dyDescent="0.25">
      <c r="A899" s="42"/>
      <c r="B899" s="293"/>
      <c r="C899" s="289"/>
      <c r="D899" s="319"/>
      <c r="E899" s="319"/>
      <c r="F899" s="319"/>
      <c r="G899" s="319"/>
      <c r="H899" s="319"/>
      <c r="I899" s="319"/>
      <c r="J899" s="319"/>
      <c r="K899" s="319"/>
      <c r="L899" s="319"/>
      <c r="M899" s="319"/>
    </row>
    <row r="900" spans="1:13" s="43" customFormat="1" ht="15" customHeight="1" x14ac:dyDescent="0.25">
      <c r="A900" s="42"/>
      <c r="B900" s="293"/>
      <c r="C900" s="289"/>
      <c r="D900" s="319"/>
      <c r="E900" s="319"/>
      <c r="F900" s="319"/>
      <c r="G900" s="319"/>
      <c r="H900" s="319"/>
      <c r="I900" s="319"/>
      <c r="J900" s="319"/>
      <c r="K900" s="319"/>
      <c r="L900" s="319"/>
      <c r="M900" s="319"/>
    </row>
    <row r="901" spans="1:13" s="43" customFormat="1" ht="15" customHeight="1" x14ac:dyDescent="0.25">
      <c r="A901" s="42"/>
      <c r="B901" s="293"/>
      <c r="C901" s="289"/>
      <c r="D901" s="319"/>
      <c r="E901" s="319"/>
      <c r="F901" s="319"/>
      <c r="G901" s="319"/>
      <c r="H901" s="319"/>
      <c r="I901" s="319"/>
      <c r="J901" s="319"/>
      <c r="K901" s="319"/>
      <c r="L901" s="319"/>
      <c r="M901" s="319"/>
    </row>
    <row r="902" spans="1:13" s="43" customFormat="1" ht="15" customHeight="1" x14ac:dyDescent="0.25">
      <c r="A902" s="42"/>
      <c r="B902" s="293"/>
      <c r="C902" s="289"/>
      <c r="D902" s="319"/>
      <c r="E902" s="319"/>
      <c r="F902" s="319"/>
      <c r="G902" s="319"/>
      <c r="H902" s="319"/>
      <c r="I902" s="319"/>
      <c r="J902" s="319"/>
      <c r="K902" s="319"/>
      <c r="L902" s="319"/>
      <c r="M902" s="319"/>
    </row>
    <row r="903" spans="1:13" s="43" customFormat="1" ht="15" customHeight="1" x14ac:dyDescent="0.25">
      <c r="A903" s="42"/>
      <c r="B903" s="293"/>
      <c r="C903" s="289"/>
      <c r="D903" s="319"/>
      <c r="E903" s="319"/>
      <c r="F903" s="319"/>
      <c r="G903" s="319"/>
      <c r="H903" s="319"/>
      <c r="I903" s="319"/>
      <c r="J903" s="319"/>
      <c r="K903" s="319"/>
      <c r="L903" s="319"/>
      <c r="M903" s="319"/>
    </row>
    <row r="904" spans="1:13" s="43" customFormat="1" ht="15" customHeight="1" x14ac:dyDescent="0.25">
      <c r="A904" s="42"/>
      <c r="B904" s="293"/>
      <c r="C904" s="289"/>
      <c r="D904" s="319"/>
      <c r="E904" s="319"/>
      <c r="F904" s="319"/>
      <c r="G904" s="319"/>
      <c r="H904" s="319"/>
      <c r="I904" s="319"/>
      <c r="J904" s="319"/>
      <c r="K904" s="319"/>
      <c r="L904" s="319"/>
      <c r="M904" s="319"/>
    </row>
    <row r="905" spans="1:13" s="43" customFormat="1" ht="15" customHeight="1" x14ac:dyDescent="0.25">
      <c r="A905" s="42"/>
      <c r="B905" s="293"/>
      <c r="C905" s="289"/>
      <c r="D905" s="319"/>
      <c r="E905" s="319"/>
      <c r="F905" s="319"/>
      <c r="G905" s="319"/>
      <c r="H905" s="319"/>
      <c r="I905" s="319"/>
      <c r="J905" s="319"/>
      <c r="K905" s="319"/>
      <c r="L905" s="319"/>
      <c r="M905" s="319"/>
    </row>
    <row r="906" spans="1:13" s="43" customFormat="1" ht="15" customHeight="1" x14ac:dyDescent="0.25">
      <c r="A906" s="42"/>
      <c r="B906" s="293"/>
      <c r="C906" s="289"/>
      <c r="D906" s="319"/>
      <c r="E906" s="319"/>
      <c r="F906" s="319"/>
      <c r="G906" s="319"/>
      <c r="H906" s="319"/>
      <c r="I906" s="319"/>
      <c r="J906" s="319"/>
      <c r="K906" s="319"/>
      <c r="L906" s="319"/>
      <c r="M906" s="319"/>
    </row>
    <row r="907" spans="1:13" s="43" customFormat="1" ht="15" customHeight="1" x14ac:dyDescent="0.25">
      <c r="A907" s="42"/>
      <c r="B907" s="293"/>
      <c r="C907" s="289"/>
      <c r="D907" s="319"/>
      <c r="E907" s="319"/>
      <c r="F907" s="319"/>
      <c r="G907" s="319"/>
      <c r="H907" s="319"/>
      <c r="I907" s="319"/>
      <c r="J907" s="319"/>
      <c r="K907" s="319"/>
      <c r="L907" s="319"/>
      <c r="M907" s="319"/>
    </row>
    <row r="908" spans="1:13" s="43" customFormat="1" ht="15" customHeight="1" x14ac:dyDescent="0.25">
      <c r="A908" s="42"/>
      <c r="B908" s="293"/>
      <c r="C908" s="289"/>
      <c r="D908" s="319"/>
      <c r="E908" s="319"/>
      <c r="F908" s="319"/>
      <c r="G908" s="319"/>
      <c r="H908" s="319"/>
      <c r="I908" s="319"/>
      <c r="J908" s="319"/>
      <c r="K908" s="319"/>
      <c r="L908" s="319"/>
      <c r="M908" s="319"/>
    </row>
    <row r="909" spans="1:13" s="43" customFormat="1" ht="15" customHeight="1" x14ac:dyDescent="0.25">
      <c r="A909" s="42"/>
      <c r="B909" s="293"/>
      <c r="C909" s="289"/>
      <c r="D909" s="319"/>
      <c r="E909" s="319"/>
      <c r="F909" s="319"/>
      <c r="G909" s="319"/>
      <c r="H909" s="319"/>
      <c r="I909" s="319"/>
      <c r="J909" s="319"/>
      <c r="K909" s="319"/>
      <c r="L909" s="319"/>
      <c r="M909" s="319"/>
    </row>
    <row r="910" spans="1:13" s="43" customFormat="1" ht="15" customHeight="1" x14ac:dyDescent="0.25">
      <c r="A910" s="42"/>
      <c r="B910" s="293"/>
      <c r="C910" s="289"/>
      <c r="D910" s="319"/>
      <c r="E910" s="319"/>
      <c r="F910" s="319"/>
      <c r="G910" s="319"/>
      <c r="H910" s="319"/>
      <c r="I910" s="319"/>
      <c r="J910" s="319"/>
      <c r="K910" s="319"/>
      <c r="L910" s="319"/>
      <c r="M910" s="319"/>
    </row>
    <row r="911" spans="1:13" s="43" customFormat="1" ht="15" customHeight="1" x14ac:dyDescent="0.25">
      <c r="A911" s="42"/>
      <c r="B911" s="293"/>
      <c r="C911" s="289"/>
      <c r="D911" s="319"/>
      <c r="E911" s="319"/>
      <c r="F911" s="319"/>
      <c r="G911" s="319"/>
      <c r="H911" s="319"/>
      <c r="I911" s="319"/>
      <c r="J911" s="319"/>
      <c r="K911" s="319"/>
      <c r="L911" s="319"/>
      <c r="M911" s="319"/>
    </row>
    <row r="912" spans="1:13" s="43" customFormat="1" ht="15" customHeight="1" x14ac:dyDescent="0.25">
      <c r="A912" s="42"/>
      <c r="B912" s="293"/>
      <c r="C912" s="289"/>
      <c r="D912" s="319"/>
      <c r="E912" s="319"/>
      <c r="F912" s="319"/>
      <c r="G912" s="319"/>
      <c r="H912" s="319"/>
      <c r="I912" s="319"/>
      <c r="J912" s="319"/>
      <c r="K912" s="319"/>
      <c r="L912" s="319"/>
      <c r="M912" s="319"/>
    </row>
    <row r="913" spans="1:13" s="43" customFormat="1" ht="15" customHeight="1" x14ac:dyDescent="0.25">
      <c r="A913" s="42"/>
      <c r="B913" s="293"/>
      <c r="C913" s="289"/>
      <c r="D913" s="319"/>
      <c r="E913" s="319"/>
      <c r="F913" s="319"/>
      <c r="G913" s="319"/>
      <c r="H913" s="319"/>
      <c r="I913" s="319"/>
      <c r="J913" s="319"/>
      <c r="K913" s="319"/>
      <c r="L913" s="319"/>
      <c r="M913" s="319"/>
    </row>
    <row r="914" spans="1:13" s="43" customFormat="1" ht="15" customHeight="1" x14ac:dyDescent="0.25">
      <c r="A914" s="42"/>
      <c r="B914" s="293"/>
      <c r="C914" s="289"/>
      <c r="D914" s="319"/>
      <c r="E914" s="319"/>
      <c r="F914" s="319"/>
      <c r="G914" s="319"/>
      <c r="H914" s="319"/>
      <c r="I914" s="319"/>
      <c r="J914" s="319"/>
      <c r="K914" s="319"/>
      <c r="L914" s="319"/>
      <c r="M914" s="319"/>
    </row>
    <row r="915" spans="1:13" s="43" customFormat="1" ht="15" customHeight="1" x14ac:dyDescent="0.25">
      <c r="A915" s="42"/>
      <c r="B915" s="293"/>
      <c r="C915" s="289"/>
      <c r="D915" s="319"/>
      <c r="E915" s="319"/>
      <c r="F915" s="319"/>
      <c r="G915" s="319"/>
      <c r="H915" s="319"/>
      <c r="I915" s="319"/>
      <c r="J915" s="319"/>
      <c r="K915" s="319"/>
      <c r="L915" s="319"/>
      <c r="M915" s="319"/>
    </row>
    <row r="916" spans="1:13" s="43" customFormat="1" ht="15" customHeight="1" x14ac:dyDescent="0.25">
      <c r="A916" s="42"/>
      <c r="B916" s="293"/>
      <c r="C916" s="289"/>
      <c r="D916" s="319"/>
      <c r="E916" s="319"/>
      <c r="F916" s="319"/>
      <c r="G916" s="319"/>
      <c r="H916" s="319"/>
      <c r="I916" s="319"/>
      <c r="J916" s="319"/>
      <c r="K916" s="319"/>
      <c r="L916" s="319"/>
      <c r="M916" s="319"/>
    </row>
    <row r="917" spans="1:13" s="43" customFormat="1" ht="15" customHeight="1" x14ac:dyDescent="0.25">
      <c r="A917" s="42"/>
      <c r="B917" s="293"/>
      <c r="C917" s="289"/>
      <c r="D917" s="319"/>
      <c r="E917" s="319"/>
      <c r="F917" s="319"/>
      <c r="G917" s="319"/>
      <c r="H917" s="319"/>
      <c r="I917" s="319"/>
      <c r="J917" s="319"/>
      <c r="K917" s="319"/>
      <c r="L917" s="319"/>
      <c r="M917" s="319"/>
    </row>
    <row r="918" spans="1:13" s="43" customFormat="1" ht="15" customHeight="1" x14ac:dyDescent="0.25">
      <c r="A918" s="42"/>
      <c r="B918" s="293"/>
      <c r="C918" s="289"/>
      <c r="D918" s="319"/>
      <c r="E918" s="319"/>
      <c r="F918" s="319"/>
      <c r="G918" s="319"/>
      <c r="H918" s="319"/>
      <c r="I918" s="319"/>
      <c r="J918" s="319"/>
      <c r="K918" s="319"/>
      <c r="L918" s="319"/>
      <c r="M918" s="319"/>
    </row>
    <row r="919" spans="1:13" s="43" customFormat="1" ht="15" customHeight="1" x14ac:dyDescent="0.25">
      <c r="A919" s="42"/>
      <c r="B919" s="293"/>
      <c r="C919" s="289"/>
      <c r="D919" s="319"/>
      <c r="E919" s="319"/>
      <c r="F919" s="319"/>
      <c r="G919" s="319"/>
      <c r="H919" s="319"/>
      <c r="I919" s="319"/>
      <c r="J919" s="319"/>
      <c r="K919" s="319"/>
      <c r="L919" s="319"/>
      <c r="M919" s="319"/>
    </row>
    <row r="920" spans="1:13" s="43" customFormat="1" ht="15" customHeight="1" x14ac:dyDescent="0.25">
      <c r="A920" s="42"/>
      <c r="B920" s="293"/>
      <c r="C920" s="289"/>
      <c r="D920" s="319"/>
      <c r="E920" s="319"/>
      <c r="F920" s="319"/>
      <c r="G920" s="319"/>
      <c r="H920" s="319"/>
      <c r="I920" s="319"/>
      <c r="J920" s="319"/>
      <c r="K920" s="319"/>
      <c r="L920" s="319"/>
      <c r="M920" s="319"/>
    </row>
    <row r="921" spans="1:13" s="43" customFormat="1" ht="15" customHeight="1" x14ac:dyDescent="0.25">
      <c r="A921" s="42"/>
      <c r="B921" s="293"/>
      <c r="C921" s="289"/>
      <c r="D921" s="319"/>
      <c r="E921" s="319"/>
      <c r="F921" s="319"/>
      <c r="G921" s="319"/>
      <c r="H921" s="319"/>
      <c r="I921" s="319"/>
      <c r="J921" s="319"/>
      <c r="K921" s="319"/>
      <c r="L921" s="319"/>
      <c r="M921" s="319"/>
    </row>
    <row r="922" spans="1:13" s="43" customFormat="1" ht="15" customHeight="1" x14ac:dyDescent="0.25">
      <c r="A922" s="42"/>
      <c r="B922" s="293"/>
      <c r="C922" s="289"/>
      <c r="D922" s="319"/>
      <c r="E922" s="319"/>
      <c r="F922" s="319"/>
      <c r="G922" s="319"/>
      <c r="H922" s="319"/>
      <c r="I922" s="319"/>
      <c r="J922" s="319"/>
      <c r="K922" s="319"/>
      <c r="L922" s="319"/>
      <c r="M922" s="319"/>
    </row>
    <row r="923" spans="1:13" s="43" customFormat="1" ht="15" customHeight="1" x14ac:dyDescent="0.25">
      <c r="A923" s="42"/>
      <c r="B923" s="293"/>
      <c r="C923" s="289"/>
      <c r="D923" s="319"/>
      <c r="E923" s="319"/>
      <c r="F923" s="319"/>
      <c r="G923" s="319"/>
      <c r="H923" s="319"/>
      <c r="I923" s="319"/>
      <c r="J923" s="319"/>
      <c r="K923" s="319"/>
      <c r="L923" s="319"/>
      <c r="M923" s="319"/>
    </row>
    <row r="924" spans="1:13" s="43" customFormat="1" ht="15" customHeight="1" x14ac:dyDescent="0.25">
      <c r="A924" s="42"/>
      <c r="B924" s="293"/>
      <c r="C924" s="289"/>
      <c r="D924" s="319"/>
      <c r="E924" s="319"/>
      <c r="F924" s="319"/>
      <c r="G924" s="319"/>
      <c r="H924" s="319"/>
      <c r="I924" s="319"/>
      <c r="J924" s="319"/>
      <c r="K924" s="319"/>
      <c r="L924" s="319"/>
      <c r="M924" s="319"/>
    </row>
    <row r="925" spans="1:13" s="43" customFormat="1" ht="15" customHeight="1" x14ac:dyDescent="0.25">
      <c r="A925" s="42"/>
      <c r="B925" s="293"/>
      <c r="C925" s="289"/>
      <c r="D925" s="319"/>
      <c r="E925" s="319"/>
      <c r="F925" s="319"/>
      <c r="G925" s="319"/>
      <c r="H925" s="319"/>
      <c r="I925" s="319"/>
      <c r="J925" s="319"/>
      <c r="K925" s="319"/>
      <c r="L925" s="319"/>
      <c r="M925" s="319"/>
    </row>
    <row r="926" spans="1:13" s="43" customFormat="1" ht="15" customHeight="1" x14ac:dyDescent="0.25">
      <c r="A926" s="42"/>
      <c r="B926" s="293"/>
      <c r="C926" s="289"/>
      <c r="D926" s="319"/>
      <c r="E926" s="319"/>
      <c r="F926" s="319"/>
      <c r="G926" s="319"/>
      <c r="H926" s="319"/>
      <c r="I926" s="319"/>
      <c r="J926" s="319"/>
      <c r="K926" s="319"/>
      <c r="L926" s="319"/>
      <c r="M926" s="319"/>
    </row>
    <row r="927" spans="1:13" s="43" customFormat="1" ht="15" customHeight="1" x14ac:dyDescent="0.25">
      <c r="A927" s="42"/>
      <c r="B927" s="293"/>
      <c r="C927" s="289"/>
      <c r="D927" s="319"/>
      <c r="E927" s="319"/>
      <c r="F927" s="319"/>
      <c r="G927" s="319"/>
      <c r="H927" s="319"/>
      <c r="I927" s="319"/>
      <c r="J927" s="319"/>
      <c r="K927" s="319"/>
      <c r="L927" s="319"/>
      <c r="M927" s="319"/>
    </row>
    <row r="928" spans="1:13" s="43" customFormat="1" ht="15" customHeight="1" x14ac:dyDescent="0.25">
      <c r="A928" s="42"/>
      <c r="B928" s="293"/>
      <c r="C928" s="289"/>
      <c r="D928" s="319"/>
      <c r="E928" s="319"/>
      <c r="F928" s="319"/>
      <c r="G928" s="319"/>
      <c r="H928" s="319"/>
      <c r="I928" s="319"/>
      <c r="J928" s="319"/>
      <c r="K928" s="319"/>
      <c r="L928" s="319"/>
      <c r="M928" s="319"/>
    </row>
    <row r="929" spans="1:13" s="43" customFormat="1" ht="15" customHeight="1" x14ac:dyDescent="0.25">
      <c r="A929" s="42"/>
      <c r="B929" s="293"/>
      <c r="C929" s="289"/>
      <c r="D929" s="319"/>
      <c r="E929" s="319"/>
      <c r="F929" s="319"/>
      <c r="G929" s="319"/>
      <c r="H929" s="319"/>
      <c r="I929" s="319"/>
      <c r="J929" s="319"/>
      <c r="K929" s="319"/>
      <c r="L929" s="319"/>
      <c r="M929" s="319"/>
    </row>
    <row r="930" spans="1:13" s="43" customFormat="1" ht="15" customHeight="1" x14ac:dyDescent="0.25">
      <c r="A930" s="42"/>
      <c r="B930" s="293"/>
      <c r="C930" s="289"/>
      <c r="D930" s="319"/>
      <c r="E930" s="319"/>
      <c r="F930" s="319"/>
      <c r="G930" s="319"/>
      <c r="H930" s="319"/>
      <c r="I930" s="319"/>
      <c r="J930" s="319"/>
      <c r="K930" s="319"/>
      <c r="L930" s="319"/>
      <c r="M930" s="319"/>
    </row>
    <row r="931" spans="1:13" s="43" customFormat="1" ht="15" customHeight="1" x14ac:dyDescent="0.25">
      <c r="A931" s="42"/>
      <c r="B931" s="293"/>
      <c r="C931" s="289"/>
      <c r="D931" s="319"/>
      <c r="E931" s="319"/>
      <c r="F931" s="319"/>
      <c r="G931" s="319"/>
      <c r="H931" s="319"/>
      <c r="I931" s="319"/>
      <c r="J931" s="319"/>
      <c r="K931" s="319"/>
      <c r="L931" s="319"/>
      <c r="M931" s="319"/>
    </row>
    <row r="932" spans="1:13" s="43" customFormat="1" ht="15" customHeight="1" x14ac:dyDescent="0.25">
      <c r="A932" s="42"/>
      <c r="B932" s="293"/>
      <c r="C932" s="289"/>
      <c r="D932" s="319"/>
      <c r="E932" s="319"/>
      <c r="F932" s="319"/>
      <c r="G932" s="319"/>
      <c r="H932" s="319"/>
      <c r="I932" s="319"/>
      <c r="J932" s="319"/>
      <c r="K932" s="319"/>
      <c r="L932" s="319"/>
      <c r="M932" s="319"/>
    </row>
    <row r="933" spans="1:13" s="43" customFormat="1" ht="15" customHeight="1" x14ac:dyDescent="0.25">
      <c r="A933" s="42"/>
      <c r="B933" s="293"/>
      <c r="C933" s="289"/>
      <c r="D933" s="319"/>
      <c r="E933" s="319"/>
      <c r="F933" s="319"/>
      <c r="G933" s="319"/>
      <c r="H933" s="319"/>
      <c r="I933" s="319"/>
      <c r="J933" s="319"/>
      <c r="K933" s="319"/>
      <c r="L933" s="319"/>
      <c r="M933" s="319"/>
    </row>
    <row r="934" spans="1:13" s="43" customFormat="1" ht="15" customHeight="1" x14ac:dyDescent="0.25">
      <c r="A934" s="42"/>
      <c r="B934" s="293"/>
      <c r="C934" s="289"/>
      <c r="D934" s="319"/>
      <c r="E934" s="319"/>
      <c r="F934" s="319"/>
      <c r="G934" s="319"/>
      <c r="H934" s="319"/>
      <c r="I934" s="319"/>
      <c r="J934" s="319"/>
      <c r="K934" s="319"/>
      <c r="L934" s="319"/>
      <c r="M934" s="319"/>
    </row>
    <row r="935" spans="1:13" s="43" customFormat="1" ht="15" customHeight="1" x14ac:dyDescent="0.25">
      <c r="A935" s="42"/>
      <c r="B935" s="293"/>
      <c r="C935" s="289"/>
      <c r="D935" s="319"/>
      <c r="E935" s="319"/>
      <c r="F935" s="319"/>
      <c r="G935" s="319"/>
      <c r="H935" s="319"/>
      <c r="I935" s="319"/>
      <c r="J935" s="319"/>
      <c r="K935" s="319"/>
      <c r="L935" s="319"/>
      <c r="M935" s="319"/>
    </row>
    <row r="936" spans="1:13" s="43" customFormat="1" ht="15" customHeight="1" x14ac:dyDescent="0.25">
      <c r="A936" s="42"/>
      <c r="B936" s="293"/>
      <c r="C936" s="289"/>
      <c r="D936" s="319"/>
      <c r="E936" s="319"/>
      <c r="F936" s="319"/>
      <c r="G936" s="319"/>
      <c r="H936" s="319"/>
      <c r="I936" s="319"/>
      <c r="J936" s="319"/>
      <c r="K936" s="319"/>
      <c r="L936" s="319"/>
      <c r="M936" s="319"/>
    </row>
    <row r="937" spans="1:13" s="43" customFormat="1" ht="15" customHeight="1" x14ac:dyDescent="0.25">
      <c r="A937" s="42"/>
      <c r="B937" s="293"/>
      <c r="C937" s="289"/>
      <c r="D937" s="319"/>
      <c r="E937" s="319"/>
      <c r="F937" s="319"/>
      <c r="G937" s="319"/>
      <c r="H937" s="319"/>
      <c r="I937" s="319"/>
      <c r="J937" s="319"/>
      <c r="K937" s="319"/>
      <c r="L937" s="319"/>
      <c r="M937" s="319"/>
    </row>
    <row r="938" spans="1:13" s="43" customFormat="1" ht="15" customHeight="1" x14ac:dyDescent="0.25">
      <c r="A938" s="42"/>
      <c r="B938" s="293"/>
      <c r="C938" s="289"/>
      <c r="D938" s="319"/>
      <c r="E938" s="319"/>
      <c r="F938" s="319"/>
      <c r="G938" s="319"/>
      <c r="H938" s="319"/>
      <c r="I938" s="319"/>
      <c r="J938" s="319"/>
      <c r="K938" s="319"/>
      <c r="L938" s="319"/>
      <c r="M938" s="319"/>
    </row>
    <row r="939" spans="1:13" s="43" customFormat="1" ht="15" customHeight="1" x14ac:dyDescent="0.25">
      <c r="A939" s="42"/>
      <c r="B939" s="293"/>
      <c r="C939" s="289"/>
      <c r="D939" s="319"/>
      <c r="E939" s="319"/>
      <c r="F939" s="319"/>
      <c r="G939" s="319"/>
      <c r="H939" s="319"/>
      <c r="I939" s="319"/>
      <c r="J939" s="319"/>
      <c r="K939" s="319"/>
      <c r="L939" s="319"/>
      <c r="M939" s="319"/>
    </row>
    <row r="940" spans="1:13" s="43" customFormat="1" ht="15" customHeight="1" x14ac:dyDescent="0.25">
      <c r="A940" s="42"/>
      <c r="B940" s="293"/>
      <c r="C940" s="289"/>
      <c r="D940" s="319"/>
      <c r="E940" s="319"/>
      <c r="F940" s="319"/>
      <c r="G940" s="319"/>
      <c r="H940" s="319"/>
      <c r="I940" s="319"/>
      <c r="J940" s="319"/>
      <c r="K940" s="319"/>
      <c r="L940" s="319"/>
      <c r="M940" s="319"/>
    </row>
    <row r="941" spans="1:13" s="43" customFormat="1" ht="15" customHeight="1" x14ac:dyDescent="0.25">
      <c r="A941" s="42"/>
      <c r="B941" s="293"/>
      <c r="C941" s="289"/>
      <c r="D941" s="319"/>
      <c r="E941" s="319"/>
      <c r="F941" s="319"/>
      <c r="G941" s="319"/>
      <c r="H941" s="319"/>
      <c r="I941" s="319"/>
      <c r="J941" s="319"/>
      <c r="K941" s="319"/>
      <c r="L941" s="319"/>
      <c r="M941" s="319"/>
    </row>
    <row r="942" spans="1:13" s="43" customFormat="1" ht="15" customHeight="1" x14ac:dyDescent="0.25">
      <c r="A942" s="42"/>
      <c r="B942" s="293"/>
      <c r="C942" s="289"/>
      <c r="D942" s="319"/>
      <c r="E942" s="319"/>
      <c r="F942" s="319"/>
      <c r="G942" s="319"/>
      <c r="H942" s="319"/>
      <c r="I942" s="319"/>
      <c r="J942" s="319"/>
      <c r="K942" s="319"/>
      <c r="L942" s="319"/>
      <c r="M942" s="319"/>
    </row>
    <row r="943" spans="1:13" s="43" customFormat="1" ht="15" customHeight="1" x14ac:dyDescent="0.25">
      <c r="A943" s="42"/>
      <c r="B943" s="293"/>
      <c r="C943" s="289"/>
      <c r="D943" s="319"/>
      <c r="E943" s="319"/>
      <c r="F943" s="319"/>
      <c r="G943" s="319"/>
      <c r="H943" s="319"/>
      <c r="I943" s="319"/>
      <c r="J943" s="319"/>
      <c r="K943" s="319"/>
      <c r="L943" s="319"/>
      <c r="M943" s="319"/>
    </row>
    <row r="944" spans="1:13" s="43" customFormat="1" ht="15" customHeight="1" x14ac:dyDescent="0.25">
      <c r="A944" s="42"/>
      <c r="B944" s="293"/>
      <c r="C944" s="289"/>
      <c r="D944" s="319"/>
      <c r="E944" s="319"/>
      <c r="F944" s="319"/>
      <c r="G944" s="319"/>
      <c r="H944" s="319"/>
      <c r="I944" s="319"/>
      <c r="J944" s="319"/>
      <c r="K944" s="319"/>
      <c r="L944" s="319"/>
      <c r="M944" s="319"/>
    </row>
    <row r="945" spans="1:13" s="43" customFormat="1" ht="15" customHeight="1" x14ac:dyDescent="0.25">
      <c r="A945" s="42"/>
      <c r="B945" s="293"/>
      <c r="C945" s="289"/>
      <c r="D945" s="319"/>
      <c r="E945" s="319"/>
      <c r="F945" s="319"/>
      <c r="G945" s="319"/>
      <c r="H945" s="319"/>
      <c r="I945" s="319"/>
      <c r="J945" s="319"/>
      <c r="K945" s="319"/>
      <c r="L945" s="319"/>
      <c r="M945" s="319"/>
    </row>
    <row r="946" spans="1:13" s="43" customFormat="1" ht="15" customHeight="1" x14ac:dyDescent="0.25">
      <c r="A946" s="42"/>
      <c r="B946" s="293"/>
      <c r="C946" s="289"/>
      <c r="D946" s="319"/>
      <c r="E946" s="319"/>
      <c r="F946" s="319"/>
      <c r="G946" s="319"/>
      <c r="H946" s="319"/>
      <c r="I946" s="319"/>
      <c r="J946" s="319"/>
      <c r="K946" s="319"/>
      <c r="L946" s="319"/>
      <c r="M946" s="319"/>
    </row>
    <row r="947" spans="1:13" s="43" customFormat="1" ht="15" customHeight="1" x14ac:dyDescent="0.25">
      <c r="A947" s="42"/>
      <c r="B947" s="293"/>
      <c r="C947" s="289"/>
      <c r="D947" s="319"/>
      <c r="E947" s="319"/>
      <c r="F947" s="319"/>
      <c r="G947" s="319"/>
      <c r="H947" s="319"/>
      <c r="I947" s="319"/>
      <c r="J947" s="319"/>
      <c r="K947" s="319"/>
      <c r="L947" s="319"/>
      <c r="M947" s="319"/>
    </row>
    <row r="948" spans="1:13" s="43" customFormat="1" ht="15" customHeight="1" x14ac:dyDescent="0.25">
      <c r="A948" s="42"/>
      <c r="B948" s="293"/>
      <c r="C948" s="289"/>
      <c r="D948" s="319"/>
      <c r="E948" s="319"/>
      <c r="F948" s="319"/>
      <c r="G948" s="319"/>
      <c r="H948" s="319"/>
      <c r="I948" s="319"/>
      <c r="J948" s="319"/>
      <c r="K948" s="319"/>
      <c r="L948" s="319"/>
      <c r="M948" s="319"/>
    </row>
    <row r="949" spans="1:13" s="43" customFormat="1" ht="15" customHeight="1" x14ac:dyDescent="0.25">
      <c r="A949" s="42"/>
      <c r="B949" s="293"/>
      <c r="C949" s="289"/>
      <c r="D949" s="319"/>
      <c r="E949" s="319"/>
      <c r="F949" s="319"/>
      <c r="G949" s="319"/>
      <c r="H949" s="319"/>
      <c r="I949" s="319"/>
      <c r="J949" s="319"/>
      <c r="K949" s="319"/>
      <c r="L949" s="319"/>
      <c r="M949" s="319"/>
    </row>
    <row r="950" spans="1:13" s="43" customFormat="1" ht="15" customHeight="1" x14ac:dyDescent="0.25">
      <c r="A950" s="42"/>
      <c r="B950" s="293"/>
      <c r="C950" s="289"/>
      <c r="D950" s="319"/>
      <c r="E950" s="319"/>
      <c r="F950" s="319"/>
      <c r="G950" s="319"/>
      <c r="H950" s="319"/>
      <c r="I950" s="319"/>
      <c r="J950" s="319"/>
      <c r="K950" s="319"/>
      <c r="L950" s="319"/>
      <c r="M950" s="319"/>
    </row>
    <row r="951" spans="1:13" s="43" customFormat="1" ht="15" customHeight="1" x14ac:dyDescent="0.25">
      <c r="A951" s="42"/>
      <c r="B951" s="293"/>
      <c r="C951" s="289"/>
      <c r="D951" s="319"/>
      <c r="E951" s="319"/>
      <c r="F951" s="319"/>
      <c r="G951" s="319"/>
      <c r="H951" s="319"/>
      <c r="I951" s="319"/>
      <c r="J951" s="319"/>
      <c r="K951" s="319"/>
      <c r="L951" s="319"/>
      <c r="M951" s="319"/>
    </row>
    <row r="952" spans="1:13" s="43" customFormat="1" ht="15" customHeight="1" x14ac:dyDescent="0.25">
      <c r="A952" s="42"/>
      <c r="B952" s="293"/>
      <c r="C952" s="289"/>
      <c r="D952" s="319"/>
      <c r="E952" s="319"/>
      <c r="F952" s="319"/>
      <c r="G952" s="319"/>
      <c r="H952" s="319"/>
      <c r="I952" s="319"/>
      <c r="J952" s="319"/>
      <c r="K952" s="319"/>
      <c r="L952" s="319"/>
      <c r="M952" s="319"/>
    </row>
    <row r="953" spans="1:13" s="43" customFormat="1" ht="15" customHeight="1" x14ac:dyDescent="0.25">
      <c r="A953" s="42"/>
      <c r="B953" s="293"/>
      <c r="C953" s="289"/>
      <c r="D953" s="319"/>
      <c r="E953" s="319"/>
      <c r="F953" s="319"/>
      <c r="G953" s="319"/>
      <c r="H953" s="319"/>
      <c r="I953" s="319"/>
      <c r="J953" s="319"/>
      <c r="K953" s="319"/>
      <c r="L953" s="319"/>
      <c r="M953" s="319"/>
    </row>
    <row r="954" spans="1:13" s="43" customFormat="1" ht="15" customHeight="1" x14ac:dyDescent="0.25">
      <c r="A954" s="42"/>
      <c r="B954" s="293"/>
      <c r="C954" s="289"/>
      <c r="D954" s="319"/>
      <c r="E954" s="319"/>
      <c r="F954" s="319"/>
      <c r="G954" s="319"/>
      <c r="H954" s="319"/>
      <c r="I954" s="319"/>
      <c r="J954" s="319"/>
      <c r="K954" s="319"/>
      <c r="L954" s="319"/>
      <c r="M954" s="319"/>
    </row>
    <row r="955" spans="1:13" s="43" customFormat="1" ht="15" customHeight="1" x14ac:dyDescent="0.25">
      <c r="A955" s="42"/>
      <c r="B955" s="293"/>
      <c r="C955" s="289"/>
      <c r="D955" s="319"/>
      <c r="E955" s="319"/>
      <c r="F955" s="319"/>
      <c r="G955" s="319"/>
      <c r="H955" s="319"/>
      <c r="I955" s="319"/>
      <c r="J955" s="319"/>
      <c r="K955" s="319"/>
      <c r="L955" s="319"/>
      <c r="M955" s="319"/>
    </row>
    <row r="956" spans="1:13" s="43" customFormat="1" ht="15" customHeight="1" x14ac:dyDescent="0.25">
      <c r="A956" s="42"/>
      <c r="B956" s="293"/>
      <c r="C956" s="289"/>
      <c r="D956" s="319"/>
      <c r="E956" s="319"/>
      <c r="F956" s="319"/>
      <c r="G956" s="319"/>
      <c r="H956" s="319"/>
      <c r="I956" s="319"/>
      <c r="J956" s="319"/>
      <c r="K956" s="319"/>
      <c r="L956" s="319"/>
      <c r="M956" s="319"/>
    </row>
    <row r="957" spans="1:13" s="43" customFormat="1" ht="15" customHeight="1" x14ac:dyDescent="0.25">
      <c r="A957" s="42"/>
      <c r="B957" s="293"/>
      <c r="C957" s="289"/>
      <c r="D957" s="319"/>
      <c r="E957" s="319"/>
      <c r="F957" s="319"/>
      <c r="G957" s="319"/>
      <c r="H957" s="319"/>
      <c r="I957" s="319"/>
      <c r="J957" s="319"/>
      <c r="K957" s="319"/>
      <c r="L957" s="319"/>
      <c r="M957" s="319"/>
    </row>
    <row r="958" spans="1:13" s="43" customFormat="1" ht="15" customHeight="1" x14ac:dyDescent="0.25">
      <c r="A958" s="42"/>
      <c r="B958" s="293"/>
      <c r="C958" s="289"/>
      <c r="D958" s="319"/>
      <c r="E958" s="319"/>
      <c r="F958" s="319"/>
      <c r="G958" s="319"/>
      <c r="H958" s="319"/>
      <c r="I958" s="319"/>
      <c r="J958" s="319"/>
      <c r="K958" s="319"/>
      <c r="L958" s="319"/>
      <c r="M958" s="319"/>
    </row>
    <row r="959" spans="1:13" s="43" customFormat="1" ht="15" customHeight="1" x14ac:dyDescent="0.25">
      <c r="A959" s="42"/>
      <c r="B959" s="293"/>
      <c r="C959" s="289"/>
      <c r="D959" s="319"/>
      <c r="E959" s="319"/>
      <c r="F959" s="319"/>
      <c r="G959" s="319"/>
      <c r="H959" s="319"/>
      <c r="I959" s="319"/>
      <c r="J959" s="319"/>
      <c r="K959" s="319"/>
      <c r="L959" s="319"/>
      <c r="M959" s="319"/>
    </row>
    <row r="960" spans="1:13" s="43" customFormat="1" ht="15" customHeight="1" x14ac:dyDescent="0.25">
      <c r="A960" s="42"/>
      <c r="B960" s="293"/>
      <c r="C960" s="289"/>
      <c r="D960" s="319"/>
      <c r="E960" s="319"/>
      <c r="F960" s="319"/>
      <c r="G960" s="319"/>
      <c r="H960" s="319"/>
      <c r="I960" s="319"/>
      <c r="J960" s="319"/>
      <c r="K960" s="319"/>
      <c r="L960" s="319"/>
      <c r="M960" s="319"/>
    </row>
    <row r="961" spans="1:13" s="43" customFormat="1" ht="15" customHeight="1" x14ac:dyDescent="0.25">
      <c r="A961" s="42"/>
      <c r="B961" s="293"/>
      <c r="C961" s="289"/>
      <c r="D961" s="319"/>
      <c r="E961" s="319"/>
      <c r="F961" s="319"/>
      <c r="G961" s="319"/>
      <c r="H961" s="319"/>
      <c r="I961" s="319"/>
      <c r="J961" s="319"/>
      <c r="K961" s="319"/>
      <c r="L961" s="319"/>
      <c r="M961" s="319"/>
    </row>
    <row r="962" spans="1:13" s="43" customFormat="1" ht="15" customHeight="1" x14ac:dyDescent="0.25">
      <c r="A962" s="42"/>
      <c r="B962" s="293"/>
      <c r="C962" s="289"/>
      <c r="D962" s="319"/>
      <c r="E962" s="319"/>
      <c r="F962" s="319"/>
      <c r="G962" s="319"/>
      <c r="H962" s="319"/>
      <c r="I962" s="319"/>
      <c r="J962" s="319"/>
      <c r="K962" s="319"/>
      <c r="L962" s="319"/>
      <c r="M962" s="319"/>
    </row>
    <row r="963" spans="1:13" s="43" customFormat="1" ht="15" customHeight="1" x14ac:dyDescent="0.25">
      <c r="A963" s="42"/>
      <c r="B963" s="293"/>
      <c r="C963" s="289"/>
      <c r="D963" s="319"/>
      <c r="E963" s="319"/>
      <c r="F963" s="319"/>
      <c r="G963" s="319"/>
      <c r="H963" s="319"/>
      <c r="I963" s="319"/>
      <c r="J963" s="319"/>
      <c r="K963" s="319"/>
      <c r="L963" s="319"/>
      <c r="M963" s="319"/>
    </row>
    <row r="964" spans="1:13" s="43" customFormat="1" ht="15" customHeight="1" x14ac:dyDescent="0.25">
      <c r="A964" s="42"/>
      <c r="B964" s="293"/>
      <c r="C964" s="289"/>
      <c r="D964" s="319"/>
      <c r="E964" s="319"/>
      <c r="F964" s="319"/>
      <c r="G964" s="319"/>
      <c r="H964" s="319"/>
      <c r="I964" s="319"/>
      <c r="J964" s="319"/>
      <c r="K964" s="319"/>
      <c r="L964" s="319"/>
      <c r="M964" s="319"/>
    </row>
    <row r="965" spans="1:13" s="43" customFormat="1" ht="15" customHeight="1" x14ac:dyDescent="0.25">
      <c r="A965" s="42"/>
      <c r="B965" s="293"/>
      <c r="C965" s="289"/>
      <c r="D965" s="319"/>
      <c r="E965" s="319"/>
      <c r="F965" s="319"/>
      <c r="G965" s="319"/>
      <c r="H965" s="319"/>
      <c r="I965" s="319"/>
      <c r="J965" s="319"/>
      <c r="K965" s="319"/>
      <c r="L965" s="319"/>
      <c r="M965" s="319"/>
    </row>
    <row r="966" spans="1:13" s="43" customFormat="1" ht="15" customHeight="1" x14ac:dyDescent="0.25">
      <c r="A966" s="42"/>
      <c r="B966" s="293"/>
      <c r="C966" s="289"/>
      <c r="D966" s="319"/>
      <c r="E966" s="319"/>
      <c r="F966" s="319"/>
      <c r="G966" s="319"/>
      <c r="H966" s="319"/>
      <c r="I966" s="319"/>
      <c r="J966" s="319"/>
      <c r="K966" s="319"/>
      <c r="L966" s="319"/>
      <c r="M966" s="319"/>
    </row>
    <row r="967" spans="1:13" s="43" customFormat="1" ht="15" customHeight="1" x14ac:dyDescent="0.25">
      <c r="A967" s="42"/>
      <c r="B967" s="293"/>
      <c r="C967" s="289"/>
      <c r="D967" s="319"/>
      <c r="E967" s="319"/>
      <c r="F967" s="319"/>
      <c r="G967" s="319"/>
      <c r="H967" s="319"/>
      <c r="I967" s="319"/>
      <c r="J967" s="319"/>
      <c r="K967" s="319"/>
      <c r="L967" s="319"/>
      <c r="M967" s="319"/>
    </row>
    <row r="968" spans="1:13" s="43" customFormat="1" ht="15" customHeight="1" x14ac:dyDescent="0.25">
      <c r="A968" s="42"/>
      <c r="B968" s="293"/>
      <c r="C968" s="289"/>
      <c r="D968" s="319"/>
      <c r="E968" s="319"/>
      <c r="F968" s="319"/>
      <c r="G968" s="319"/>
      <c r="H968" s="319"/>
      <c r="I968" s="319"/>
      <c r="J968" s="319"/>
      <c r="K968" s="319"/>
      <c r="L968" s="319"/>
      <c r="M968" s="319"/>
    </row>
    <row r="969" spans="1:13" s="43" customFormat="1" ht="15" customHeight="1" x14ac:dyDescent="0.25">
      <c r="A969" s="42"/>
      <c r="B969" s="293"/>
      <c r="C969" s="289"/>
      <c r="D969" s="319"/>
      <c r="E969" s="319"/>
      <c r="F969" s="319"/>
      <c r="G969" s="319"/>
      <c r="H969" s="319"/>
      <c r="I969" s="319"/>
      <c r="J969" s="319"/>
      <c r="K969" s="319"/>
      <c r="L969" s="319"/>
      <c r="M969" s="319"/>
    </row>
    <row r="970" spans="1:13" s="43" customFormat="1" ht="15" customHeight="1" x14ac:dyDescent="0.25">
      <c r="A970" s="42"/>
      <c r="B970" s="293"/>
      <c r="C970" s="289"/>
      <c r="D970" s="319"/>
      <c r="E970" s="319"/>
      <c r="F970" s="319"/>
      <c r="G970" s="319"/>
      <c r="H970" s="319"/>
      <c r="I970" s="319"/>
      <c r="J970" s="319"/>
      <c r="K970" s="319"/>
      <c r="L970" s="319"/>
      <c r="M970" s="319"/>
    </row>
    <row r="971" spans="1:13" s="43" customFormat="1" ht="15" customHeight="1" x14ac:dyDescent="0.25">
      <c r="A971" s="42"/>
      <c r="B971" s="293"/>
      <c r="C971" s="289"/>
      <c r="D971" s="319"/>
      <c r="E971" s="319"/>
      <c r="F971" s="319"/>
      <c r="G971" s="319"/>
      <c r="H971" s="319"/>
      <c r="I971" s="319"/>
      <c r="J971" s="319"/>
      <c r="K971" s="319"/>
      <c r="L971" s="319"/>
      <c r="M971" s="319"/>
    </row>
    <row r="972" spans="1:13" s="43" customFormat="1" ht="15" customHeight="1" x14ac:dyDescent="0.25">
      <c r="A972" s="42"/>
      <c r="B972" s="293"/>
      <c r="C972" s="289"/>
      <c r="D972" s="319"/>
      <c r="E972" s="319"/>
      <c r="F972" s="319"/>
      <c r="G972" s="319"/>
      <c r="H972" s="319"/>
      <c r="I972" s="319"/>
      <c r="J972" s="319"/>
      <c r="K972" s="319"/>
      <c r="L972" s="319"/>
      <c r="M972" s="319"/>
    </row>
    <row r="973" spans="1:13" s="43" customFormat="1" ht="15" customHeight="1" x14ac:dyDescent="0.25">
      <c r="A973" s="42"/>
      <c r="B973" s="293"/>
      <c r="C973" s="289"/>
      <c r="D973" s="319"/>
      <c r="E973" s="319"/>
      <c r="F973" s="319"/>
      <c r="G973" s="319"/>
      <c r="H973" s="319"/>
      <c r="I973" s="319"/>
      <c r="J973" s="319"/>
      <c r="K973" s="319"/>
      <c r="L973" s="319"/>
      <c r="M973" s="319"/>
    </row>
    <row r="974" spans="1:13" s="43" customFormat="1" ht="15" customHeight="1" x14ac:dyDescent="0.25">
      <c r="A974" s="42"/>
      <c r="B974" s="293"/>
      <c r="C974" s="289"/>
      <c r="D974" s="319"/>
      <c r="E974" s="319"/>
      <c r="F974" s="319"/>
      <c r="G974" s="319"/>
      <c r="H974" s="319"/>
      <c r="I974" s="319"/>
      <c r="J974" s="319"/>
      <c r="K974" s="319"/>
      <c r="L974" s="319"/>
      <c r="M974" s="319"/>
    </row>
    <row r="975" spans="1:13" s="43" customFormat="1" ht="15" customHeight="1" x14ac:dyDescent="0.25">
      <c r="A975" s="42"/>
      <c r="B975" s="293"/>
      <c r="C975" s="289"/>
      <c r="D975" s="319"/>
      <c r="E975" s="319"/>
      <c r="F975" s="319"/>
      <c r="G975" s="319"/>
      <c r="H975" s="319"/>
      <c r="I975" s="319"/>
      <c r="J975" s="319"/>
      <c r="K975" s="319"/>
      <c r="L975" s="319"/>
      <c r="M975" s="319"/>
    </row>
    <row r="976" spans="1:13" s="43" customFormat="1" ht="15" customHeight="1" x14ac:dyDescent="0.25">
      <c r="A976" s="42"/>
      <c r="B976" s="293"/>
      <c r="C976" s="289"/>
      <c r="D976" s="319"/>
      <c r="E976" s="319"/>
      <c r="F976" s="319"/>
      <c r="G976" s="319"/>
      <c r="H976" s="319"/>
      <c r="I976" s="319"/>
      <c r="J976" s="319"/>
      <c r="K976" s="319"/>
      <c r="L976" s="319"/>
      <c r="M976" s="319"/>
    </row>
    <row r="977" spans="1:13" s="43" customFormat="1" ht="15" customHeight="1" x14ac:dyDescent="0.25">
      <c r="A977" s="42"/>
      <c r="B977" s="293"/>
      <c r="C977" s="289"/>
      <c r="D977" s="319"/>
      <c r="E977" s="319"/>
      <c r="F977" s="319"/>
      <c r="G977" s="319"/>
      <c r="H977" s="319"/>
      <c r="I977" s="319"/>
      <c r="J977" s="319"/>
      <c r="K977" s="319"/>
      <c r="L977" s="319"/>
      <c r="M977" s="319"/>
    </row>
    <row r="978" spans="1:13" s="43" customFormat="1" ht="15" customHeight="1" x14ac:dyDescent="0.25">
      <c r="A978" s="42"/>
      <c r="B978" s="293"/>
      <c r="C978" s="289"/>
      <c r="D978" s="319"/>
      <c r="E978" s="319"/>
      <c r="F978" s="319"/>
      <c r="G978" s="319"/>
      <c r="H978" s="319"/>
      <c r="I978" s="319"/>
      <c r="J978" s="319"/>
      <c r="K978" s="319"/>
      <c r="L978" s="319"/>
      <c r="M978" s="319"/>
    </row>
    <row r="979" spans="1:13" s="43" customFormat="1" ht="15" customHeight="1" x14ac:dyDescent="0.25">
      <c r="A979" s="42"/>
      <c r="B979" s="293"/>
      <c r="C979" s="289"/>
      <c r="D979" s="319"/>
      <c r="E979" s="319"/>
      <c r="F979" s="319"/>
      <c r="G979" s="319"/>
      <c r="H979" s="319"/>
      <c r="I979" s="319"/>
      <c r="J979" s="319"/>
      <c r="K979" s="319"/>
      <c r="L979" s="319"/>
      <c r="M979" s="319"/>
    </row>
    <row r="980" spans="1:13" s="43" customFormat="1" ht="15" customHeight="1" x14ac:dyDescent="0.25">
      <c r="A980" s="42"/>
      <c r="B980" s="293"/>
      <c r="C980" s="289"/>
      <c r="D980" s="319"/>
      <c r="E980" s="319"/>
      <c r="F980" s="319"/>
      <c r="G980" s="319"/>
      <c r="H980" s="319"/>
      <c r="I980" s="319"/>
      <c r="J980" s="319"/>
      <c r="K980" s="319"/>
      <c r="L980" s="319"/>
      <c r="M980" s="319"/>
    </row>
    <row r="981" spans="1:13" s="43" customFormat="1" ht="15" customHeight="1" x14ac:dyDescent="0.25">
      <c r="A981" s="42"/>
      <c r="B981" s="293"/>
      <c r="C981" s="289"/>
      <c r="D981" s="319"/>
      <c r="E981" s="319"/>
      <c r="F981" s="319"/>
      <c r="G981" s="319"/>
      <c r="H981" s="319"/>
      <c r="I981" s="319"/>
      <c r="J981" s="319"/>
      <c r="K981" s="319"/>
      <c r="L981" s="319"/>
      <c r="M981" s="319"/>
    </row>
    <row r="982" spans="1:13" s="43" customFormat="1" ht="15" customHeight="1" x14ac:dyDescent="0.25">
      <c r="A982" s="42"/>
      <c r="B982" s="293"/>
      <c r="C982" s="289"/>
      <c r="D982" s="319"/>
      <c r="E982" s="319"/>
      <c r="F982" s="319"/>
      <c r="G982" s="319"/>
      <c r="H982" s="319"/>
      <c r="I982" s="319"/>
      <c r="J982" s="319"/>
      <c r="K982" s="319"/>
      <c r="L982" s="319"/>
      <c r="M982" s="319"/>
    </row>
    <row r="983" spans="1:13" s="43" customFormat="1" ht="15" customHeight="1" x14ac:dyDescent="0.25">
      <c r="A983" s="42"/>
      <c r="B983" s="293"/>
      <c r="C983" s="289"/>
      <c r="D983" s="319"/>
      <c r="E983" s="319"/>
      <c r="F983" s="319"/>
      <c r="G983" s="319"/>
      <c r="H983" s="319"/>
      <c r="I983" s="319"/>
      <c r="J983" s="319"/>
      <c r="K983" s="319"/>
      <c r="L983" s="319"/>
      <c r="M983" s="319"/>
    </row>
    <row r="984" spans="1:13" s="43" customFormat="1" ht="15" customHeight="1" x14ac:dyDescent="0.25">
      <c r="A984" s="42"/>
      <c r="B984" s="293"/>
      <c r="C984" s="289"/>
      <c r="D984" s="319"/>
      <c r="E984" s="319"/>
      <c r="F984" s="319"/>
      <c r="G984" s="319"/>
      <c r="H984" s="319"/>
      <c r="I984" s="319"/>
      <c r="J984" s="319"/>
      <c r="K984" s="319"/>
      <c r="L984" s="319"/>
      <c r="M984" s="319"/>
    </row>
    <row r="985" spans="1:13" s="43" customFormat="1" ht="15" customHeight="1" x14ac:dyDescent="0.25">
      <c r="A985" s="42"/>
      <c r="B985" s="293"/>
      <c r="C985" s="289"/>
      <c r="D985" s="319"/>
      <c r="E985" s="319"/>
      <c r="F985" s="319"/>
      <c r="G985" s="319"/>
      <c r="H985" s="319"/>
      <c r="I985" s="319"/>
      <c r="J985" s="319"/>
      <c r="K985" s="319"/>
      <c r="L985" s="319"/>
      <c r="M985" s="319"/>
    </row>
    <row r="986" spans="1:13" s="43" customFormat="1" ht="15" customHeight="1" x14ac:dyDescent="0.25">
      <c r="A986" s="42"/>
      <c r="B986" s="293"/>
      <c r="C986" s="289"/>
      <c r="D986" s="319"/>
      <c r="E986" s="319"/>
      <c r="F986" s="319"/>
      <c r="G986" s="319"/>
      <c r="H986" s="319"/>
      <c r="I986" s="319"/>
      <c r="J986" s="319"/>
      <c r="K986" s="319"/>
      <c r="L986" s="319"/>
      <c r="M986" s="319"/>
    </row>
    <row r="987" spans="1:13" s="43" customFormat="1" ht="15" customHeight="1" x14ac:dyDescent="0.25">
      <c r="A987" s="42"/>
      <c r="B987" s="293"/>
      <c r="C987" s="289"/>
      <c r="D987" s="319"/>
      <c r="E987" s="319"/>
      <c r="F987" s="319"/>
      <c r="G987" s="319"/>
      <c r="H987" s="319"/>
      <c r="I987" s="319"/>
      <c r="J987" s="319"/>
      <c r="K987" s="319"/>
      <c r="L987" s="319"/>
      <c r="M987" s="319"/>
    </row>
    <row r="988" spans="1:13" s="43" customFormat="1" ht="15" customHeight="1" x14ac:dyDescent="0.25">
      <c r="A988" s="42"/>
      <c r="B988" s="293"/>
      <c r="C988" s="289"/>
      <c r="D988" s="319"/>
      <c r="E988" s="319"/>
      <c r="F988" s="319"/>
      <c r="G988" s="319"/>
      <c r="H988" s="319"/>
      <c r="I988" s="319"/>
      <c r="J988" s="319"/>
      <c r="K988" s="319"/>
      <c r="L988" s="319"/>
      <c r="M988" s="319"/>
    </row>
    <row r="989" spans="1:13" s="43" customFormat="1" ht="15" customHeight="1" x14ac:dyDescent="0.25">
      <c r="A989" s="42"/>
      <c r="B989" s="293"/>
      <c r="C989" s="289"/>
      <c r="D989" s="319"/>
      <c r="E989" s="319"/>
      <c r="F989" s="319"/>
      <c r="G989" s="319"/>
      <c r="H989" s="319"/>
      <c r="I989" s="319"/>
      <c r="J989" s="319"/>
      <c r="K989" s="319"/>
      <c r="L989" s="319"/>
      <c r="M989" s="319"/>
    </row>
    <row r="990" spans="1:13" s="43" customFormat="1" ht="15" customHeight="1" x14ac:dyDescent="0.25">
      <c r="A990" s="42"/>
      <c r="B990" s="293"/>
      <c r="C990" s="289"/>
      <c r="D990" s="319"/>
      <c r="E990" s="319"/>
      <c r="F990" s="319"/>
      <c r="G990" s="319"/>
      <c r="H990" s="319"/>
      <c r="I990" s="319"/>
      <c r="J990" s="319"/>
      <c r="K990" s="319"/>
      <c r="L990" s="319"/>
      <c r="M990" s="319"/>
    </row>
    <row r="991" spans="1:13" s="43" customFormat="1" ht="15" customHeight="1" x14ac:dyDescent="0.25">
      <c r="A991" s="42"/>
      <c r="B991" s="293"/>
      <c r="C991" s="289"/>
      <c r="D991" s="319"/>
      <c r="E991" s="319"/>
      <c r="F991" s="319"/>
      <c r="G991" s="319"/>
      <c r="H991" s="319"/>
      <c r="I991" s="319"/>
      <c r="J991" s="319"/>
      <c r="K991" s="319"/>
      <c r="L991" s="319"/>
      <c r="M991" s="319"/>
    </row>
    <row r="992" spans="1:13" s="43" customFormat="1" ht="15" customHeight="1" x14ac:dyDescent="0.25">
      <c r="A992" s="42"/>
      <c r="B992" s="293"/>
      <c r="C992" s="289"/>
      <c r="D992" s="319"/>
      <c r="E992" s="319"/>
      <c r="F992" s="319"/>
      <c r="G992" s="319"/>
      <c r="H992" s="319"/>
      <c r="I992" s="319"/>
      <c r="J992" s="319"/>
      <c r="K992" s="319"/>
      <c r="L992" s="319"/>
      <c r="M992" s="319"/>
    </row>
    <row r="993" spans="1:13" s="43" customFormat="1" ht="15" customHeight="1" x14ac:dyDescent="0.25">
      <c r="A993" s="42"/>
      <c r="B993" s="293"/>
      <c r="C993" s="289"/>
      <c r="D993" s="319"/>
      <c r="E993" s="319"/>
      <c r="F993" s="319"/>
      <c r="G993" s="319"/>
      <c r="H993" s="319"/>
      <c r="I993" s="319"/>
      <c r="J993" s="319"/>
      <c r="K993" s="319"/>
      <c r="L993" s="319"/>
      <c r="M993" s="319"/>
    </row>
    <row r="994" spans="1:13" s="43" customFormat="1" ht="15" customHeight="1" x14ac:dyDescent="0.25">
      <c r="A994" s="42"/>
      <c r="B994" s="293"/>
      <c r="C994" s="289"/>
      <c r="D994" s="319"/>
      <c r="E994" s="319"/>
      <c r="F994" s="319"/>
      <c r="G994" s="319"/>
      <c r="H994" s="319"/>
      <c r="I994" s="319"/>
      <c r="J994" s="319"/>
      <c r="K994" s="319"/>
      <c r="L994" s="319"/>
      <c r="M994" s="319"/>
    </row>
    <row r="995" spans="1:13" s="43" customFormat="1" ht="15" customHeight="1" x14ac:dyDescent="0.25">
      <c r="A995" s="42"/>
      <c r="B995" s="293"/>
      <c r="C995" s="289"/>
      <c r="D995" s="319"/>
      <c r="E995" s="319"/>
      <c r="F995" s="319"/>
      <c r="G995" s="319"/>
      <c r="H995" s="319"/>
      <c r="I995" s="319"/>
      <c r="J995" s="319"/>
      <c r="K995" s="319"/>
      <c r="L995" s="319"/>
      <c r="M995" s="319"/>
    </row>
    <row r="996" spans="1:13" s="43" customFormat="1" ht="15" customHeight="1" x14ac:dyDescent="0.25">
      <c r="A996" s="42"/>
      <c r="B996" s="293"/>
      <c r="C996" s="289"/>
      <c r="D996" s="319"/>
      <c r="E996" s="319"/>
      <c r="F996" s="319"/>
      <c r="G996" s="319"/>
      <c r="H996" s="319"/>
      <c r="I996" s="319"/>
      <c r="J996" s="319"/>
      <c r="K996" s="319"/>
      <c r="L996" s="319"/>
      <c r="M996" s="319"/>
    </row>
    <row r="997" spans="1:13" s="43" customFormat="1" ht="15" customHeight="1" x14ac:dyDescent="0.25">
      <c r="A997" s="42"/>
      <c r="B997" s="293"/>
      <c r="C997" s="289"/>
      <c r="D997" s="319"/>
      <c r="E997" s="319"/>
      <c r="F997" s="319"/>
      <c r="G997" s="319"/>
      <c r="H997" s="319"/>
      <c r="I997" s="319"/>
      <c r="J997" s="319"/>
      <c r="K997" s="319"/>
      <c r="L997" s="319"/>
      <c r="M997" s="319"/>
    </row>
    <row r="998" spans="1:13" s="43" customFormat="1" ht="15" customHeight="1" x14ac:dyDescent="0.25">
      <c r="A998" s="42"/>
      <c r="B998" s="293"/>
      <c r="C998" s="289"/>
      <c r="D998" s="319"/>
      <c r="E998" s="319"/>
      <c r="F998" s="319"/>
      <c r="G998" s="319"/>
      <c r="H998" s="319"/>
      <c r="I998" s="319"/>
      <c r="J998" s="319"/>
      <c r="K998" s="319"/>
      <c r="L998" s="319"/>
      <c r="M998" s="319"/>
    </row>
    <row r="999" spans="1:13" s="43" customFormat="1" ht="15" customHeight="1" x14ac:dyDescent="0.25">
      <c r="A999" s="42"/>
      <c r="B999" s="293"/>
      <c r="C999" s="289"/>
      <c r="D999" s="319"/>
      <c r="E999" s="319"/>
      <c r="F999" s="319"/>
      <c r="G999" s="319"/>
      <c r="H999" s="319"/>
      <c r="I999" s="319"/>
      <c r="J999" s="319"/>
      <c r="K999" s="319"/>
      <c r="L999" s="319"/>
      <c r="M999" s="319"/>
    </row>
    <row r="1000" spans="1:13" s="43" customFormat="1" ht="15" customHeight="1" x14ac:dyDescent="0.25">
      <c r="A1000" s="42"/>
      <c r="B1000" s="293"/>
      <c r="C1000" s="289"/>
      <c r="D1000" s="319"/>
      <c r="E1000" s="319"/>
      <c r="F1000" s="319"/>
      <c r="G1000" s="319"/>
      <c r="H1000" s="319"/>
      <c r="I1000" s="319"/>
      <c r="J1000" s="319"/>
      <c r="K1000" s="319"/>
      <c r="L1000" s="319"/>
      <c r="M1000" s="319"/>
    </row>
    <row r="1001" spans="1:13" s="43" customFormat="1" ht="15" customHeight="1" x14ac:dyDescent="0.25">
      <c r="A1001" s="42"/>
      <c r="B1001" s="293"/>
      <c r="C1001" s="289"/>
      <c r="D1001" s="319"/>
      <c r="E1001" s="319"/>
      <c r="F1001" s="319"/>
      <c r="G1001" s="319"/>
      <c r="H1001" s="319"/>
      <c r="I1001" s="319"/>
      <c r="J1001" s="319"/>
      <c r="K1001" s="319"/>
      <c r="L1001" s="319"/>
      <c r="M1001" s="319"/>
    </row>
    <row r="1002" spans="1:13" s="43" customFormat="1" ht="15" customHeight="1" x14ac:dyDescent="0.25">
      <c r="A1002" s="42"/>
      <c r="B1002" s="293"/>
      <c r="C1002" s="289"/>
      <c r="D1002" s="319"/>
      <c r="E1002" s="319"/>
      <c r="F1002" s="319"/>
      <c r="G1002" s="319"/>
      <c r="H1002" s="319"/>
      <c r="I1002" s="319"/>
      <c r="J1002" s="319"/>
      <c r="K1002" s="319"/>
      <c r="L1002" s="319"/>
      <c r="M1002" s="319"/>
    </row>
    <row r="1003" spans="1:13" s="43" customFormat="1" ht="15" customHeight="1" x14ac:dyDescent="0.25">
      <c r="A1003" s="42"/>
      <c r="B1003" s="293"/>
      <c r="C1003" s="289"/>
      <c r="D1003" s="319"/>
      <c r="E1003" s="319"/>
      <c r="F1003" s="319"/>
      <c r="G1003" s="319"/>
      <c r="H1003" s="319"/>
      <c r="I1003" s="319"/>
      <c r="J1003" s="319"/>
      <c r="K1003" s="319"/>
      <c r="L1003" s="319"/>
      <c r="M1003" s="319"/>
    </row>
    <row r="1004" spans="1:13" s="43" customFormat="1" ht="15" customHeight="1" x14ac:dyDescent="0.25">
      <c r="A1004" s="42"/>
      <c r="B1004" s="293"/>
      <c r="C1004" s="289"/>
      <c r="D1004" s="319"/>
      <c r="E1004" s="319"/>
      <c r="F1004" s="319"/>
      <c r="G1004" s="319"/>
      <c r="H1004" s="319"/>
      <c r="I1004" s="319"/>
      <c r="J1004" s="319"/>
      <c r="K1004" s="319"/>
      <c r="L1004" s="319"/>
      <c r="M1004" s="319"/>
    </row>
    <row r="1005" spans="1:13" s="43" customFormat="1" ht="15" customHeight="1" x14ac:dyDescent="0.25">
      <c r="A1005" s="42"/>
      <c r="B1005" s="293"/>
      <c r="C1005" s="289"/>
      <c r="D1005" s="319"/>
      <c r="E1005" s="319"/>
      <c r="F1005" s="319"/>
      <c r="G1005" s="319"/>
      <c r="H1005" s="319"/>
      <c r="I1005" s="319"/>
      <c r="J1005" s="319"/>
      <c r="K1005" s="319"/>
      <c r="L1005" s="319"/>
      <c r="M1005" s="319"/>
    </row>
  </sheetData>
  <sheetProtection algorithmName="SHA-512" hashValue="UtQBOHjp8FnaNDXcoXVglN959urw4eDY9sq0oTaNhnL3bs/U10J8t4OH+dlMNj+gB3jFxuHck+W9RvzTEG4kIg==" saltValue="UXbpn2Rybxz+qiJ2KYFX2A==" spinCount="100000" sheet="1" objects="1" scenarios="1"/>
  <dataConsolidate/>
  <conditionalFormatting sqref="D5:M5">
    <cfRule type="expression" dxfId="9" priority="44">
      <formula>LEN(D5)&gt;0</formula>
    </cfRule>
  </conditionalFormatting>
  <conditionalFormatting sqref="D6:M24">
    <cfRule type="expression" dxfId="8" priority="6">
      <formula>D$5=""</formula>
    </cfRule>
  </conditionalFormatting>
  <pageMargins left="0.31496062992125984" right="0.31496062992125984" top="0.31496062992125984" bottom="0.31496062992125984" header="0.31496062992125984" footer="0.31496062992125984"/>
  <pageSetup scale="73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00000000-000E-0000-0300-000004000000}">
            <xm:f>Calc!$EO$8="x"</xm:f>
            <x14:dxf>
              <font>
                <color auto="1"/>
              </font>
              <fill>
                <patternFill>
                  <bgColor rgb="FFFFFF00"/>
                </patternFill>
              </fill>
            </x14:dxf>
          </x14:cfRule>
          <xm:sqref>B7</xm:sqref>
        </x14:conditionalFormatting>
        <x14:conditionalFormatting xmlns:xm="http://schemas.microsoft.com/office/excel/2006/main">
          <x14:cfRule type="expression" priority="3" id="{00000000-000E-0000-0300-000003000000}">
            <xm:f>Calc!$EO$9="x"</xm:f>
            <x14:dxf>
              <font>
                <color auto="1"/>
              </font>
              <fill>
                <patternFill>
                  <bgColor rgb="FFFFFF00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expression" priority="2" id="{00000000-000E-0000-0300-000002000000}">
            <xm:f>Calc!$EO$10="x"</xm:f>
            <x14:dxf>
              <font>
                <color auto="1"/>
              </font>
              <fill>
                <patternFill>
                  <bgColor rgb="FFFFFF00"/>
                </patternFill>
              </fill>
            </x14:dxf>
          </x14:cfRule>
          <xm:sqref>B13</xm:sqref>
        </x14:conditionalFormatting>
        <x14:conditionalFormatting xmlns:xm="http://schemas.microsoft.com/office/excel/2006/main">
          <x14:cfRule type="expression" priority="1" id="{00000000-000E-0000-0300-000001000000}">
            <xm:f>Calc!$EO$11="x"</xm:f>
            <x14:dxf>
              <font>
                <color auto="1"/>
              </font>
              <fill>
                <patternFill>
                  <bgColor rgb="FFFFFF00"/>
                </patternFill>
              </fill>
            </x14:dxf>
          </x14:cfRule>
          <xm:sqref>B16</xm:sqref>
        </x14:conditionalFormatting>
        <x14:conditionalFormatting xmlns:xm="http://schemas.microsoft.com/office/excel/2006/main">
          <x14:cfRule type="expression" priority="43" id="{00000000-000E-0000-0300-000005000000}">
            <xm:f>Calc!ED$8="X"</xm:f>
            <x14:dxf>
              <font>
                <color auto="1"/>
              </font>
              <fill>
                <patternFill>
                  <bgColor rgb="FFFFFF00"/>
                </patternFill>
              </fill>
            </x14:dxf>
          </x14:cfRule>
          <xm:sqref>D5:M5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336FE58-D928-4063-B06F-8627FBD47357}">
          <x14:formula1>
            <xm:f>OFFSET(Calc!$DI$7,0,0,Calc!$DI$5+1,1)</xm:f>
          </x14:formula1>
          <xm:sqref>B8</xm:sqref>
        </x14:dataValidation>
        <x14:dataValidation type="list" allowBlank="1" showInputMessage="1" showErrorMessage="1" xr:uid="{901AD8BE-D115-4706-81CB-3D548FED2D4D}">
          <x14:formula1>
            <xm:f>OFFSET(Calc!$DL$7,0,0,Calc!$DL$5+1,1)</xm:f>
          </x14:formula1>
          <xm:sqref>B11</xm:sqref>
        </x14:dataValidation>
        <x14:dataValidation type="list" allowBlank="1" showInputMessage="1" showErrorMessage="1" xr:uid="{8045C0AF-B14E-48BD-8349-C7E86270913D}">
          <x14:formula1>
            <xm:f>OFFSET(Calc!$DO$7,0,0,Calc!$DO$5+1,1)</xm:f>
          </x14:formula1>
          <xm:sqref>B14</xm:sqref>
        </x14:dataValidation>
        <x14:dataValidation type="list" allowBlank="1" showInputMessage="1" showErrorMessage="1" xr:uid="{F2B49080-0D2C-4F08-B7DC-044E8B2B165B}">
          <x14:formula1>
            <xm:f>OFFSET(Calc!$DR$7,0,0,Calc!$DR$5+1,1)</xm:f>
          </x14:formula1>
          <xm:sqref>B17</xm:sqref>
        </x14:dataValidation>
        <x14:dataValidation type="list" allowBlank="1" showInputMessage="1" showErrorMessage="1" xr:uid="{2E408483-C1AD-4020-BD77-8BC609802801}">
          <x14:formula1>
            <xm:f>OFFSET(Calc!$BR$8,0,0,HeadingNumb,1)</xm:f>
          </x14:formula1>
          <xm:sqref>D5:M5 B16 B13 B10 B7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D90BA-0EB3-4EA9-A21F-3AF5C1A30326}">
  <sheetPr codeName="Sheet9">
    <pageSetUpPr autoPageBreaks="0" fitToPage="1"/>
  </sheetPr>
  <dimension ref="A1:I61"/>
  <sheetViews>
    <sheetView showGridLines="0" showRowColHeaders="0" zoomScaleNormal="100" zoomScaleSheetLayoutView="85" workbookViewId="0">
      <pane ySplit="7" topLeftCell="A8" activePane="bottomLeft" state="frozen"/>
      <selection pane="bottomLeft" activeCell="A8" sqref="A8"/>
    </sheetView>
  </sheetViews>
  <sheetFormatPr defaultColWidth="8.85546875" defaultRowHeight="18.75" x14ac:dyDescent="0.25"/>
  <cols>
    <col min="1" max="1" width="3.7109375" style="10" customWidth="1"/>
    <col min="2" max="2" width="2.7109375" style="10" customWidth="1"/>
    <col min="3" max="3" width="25.7109375" style="165" customWidth="1"/>
    <col min="4" max="4" width="29.7109375" style="166" customWidth="1"/>
    <col min="5" max="5" width="29.7109375" style="167" customWidth="1"/>
    <col min="6" max="6" width="3.28515625" style="167" customWidth="1"/>
    <col min="7" max="7" width="29.7109375" style="166" customWidth="1"/>
    <col min="8" max="8" width="29.7109375" style="174" customWidth="1"/>
    <col min="9" max="9" width="2.7109375" style="10" customWidth="1"/>
    <col min="10" max="16384" width="8.85546875" style="10"/>
  </cols>
  <sheetData>
    <row r="1" spans="1:9" s="1" customFormat="1" ht="6.75" customHeight="1" x14ac:dyDescent="0.25">
      <c r="C1" s="165"/>
      <c r="D1" s="166"/>
      <c r="E1" s="167"/>
      <c r="F1" s="167"/>
      <c r="G1" s="166"/>
      <c r="H1" s="168"/>
    </row>
    <row r="2" spans="1:9" s="27" customFormat="1" ht="20.100000000000001" customHeight="1" x14ac:dyDescent="0.25">
      <c r="B2" s="169"/>
      <c r="C2" s="214" t="s">
        <v>156</v>
      </c>
      <c r="D2" s="169"/>
      <c r="E2" s="28"/>
      <c r="F2" s="28"/>
      <c r="G2" s="169"/>
      <c r="H2" s="169"/>
      <c r="I2" s="169"/>
    </row>
    <row r="3" spans="1:9" s="4" customFormat="1" ht="24" customHeight="1" x14ac:dyDescent="0.25">
      <c r="B3" s="170"/>
      <c r="C3" s="215" t="s">
        <v>305</v>
      </c>
      <c r="D3" s="170"/>
      <c r="E3" s="7"/>
      <c r="F3" s="7"/>
      <c r="G3" s="170"/>
      <c r="H3" s="170"/>
      <c r="I3" s="170"/>
    </row>
    <row r="4" spans="1:9" ht="5.0999999999999996" customHeight="1" x14ac:dyDescent="0.25">
      <c r="A4" s="9"/>
      <c r="B4" s="9"/>
      <c r="C4" s="171"/>
      <c r="D4" s="172"/>
      <c r="E4" s="173"/>
      <c r="F4" s="173"/>
      <c r="G4" s="172"/>
    </row>
    <row r="5" spans="1:9" ht="9.75" customHeight="1" x14ac:dyDescent="0.25">
      <c r="A5" s="9"/>
      <c r="B5" s="189"/>
      <c r="C5" s="190"/>
      <c r="D5" s="191"/>
      <c r="E5" s="192"/>
      <c r="F5" s="192"/>
      <c r="G5" s="191"/>
      <c r="H5" s="193"/>
      <c r="I5" s="194"/>
    </row>
    <row r="6" spans="1:9" ht="39.950000000000003" customHeight="1" x14ac:dyDescent="0.25">
      <c r="A6" s="9"/>
      <c r="B6" s="195"/>
      <c r="C6" s="294" t="str">
        <f>IF(Settings!E42="","",Settings!E42)</f>
        <v>Name</v>
      </c>
      <c r="D6" s="330" t="s">
        <v>193</v>
      </c>
      <c r="E6" s="330"/>
      <c r="F6" s="295"/>
      <c r="G6" s="295"/>
      <c r="H6" s="296"/>
      <c r="I6" s="196"/>
    </row>
    <row r="7" spans="1:9" ht="9.9499999999999993" customHeight="1" x14ac:dyDescent="0.25">
      <c r="A7" s="9"/>
      <c r="B7" s="197"/>
      <c r="C7" s="297"/>
      <c r="D7" s="297"/>
      <c r="E7" s="297"/>
      <c r="F7" s="298"/>
      <c r="G7" s="298"/>
      <c r="H7" s="299"/>
      <c r="I7" s="198"/>
    </row>
    <row r="8" spans="1:9" ht="9.9499999999999993" customHeight="1" x14ac:dyDescent="0.25">
      <c r="B8" s="199"/>
      <c r="C8" s="300"/>
      <c r="D8" s="301"/>
      <c r="E8" s="302"/>
      <c r="F8" s="302"/>
      <c r="G8" s="301"/>
      <c r="H8" s="303"/>
      <c r="I8" s="200"/>
    </row>
    <row r="9" spans="1:9" s="1" customFormat="1" ht="24.95" customHeight="1" x14ac:dyDescent="0.25">
      <c r="B9" s="201"/>
      <c r="C9" s="304" t="s">
        <v>19</v>
      </c>
      <c r="D9" s="305"/>
      <c r="E9" s="306" t="str">
        <f>IFERROR(IF(INDEX(Calc!$D$5:$AV$5,1,MATCH(Form!$D9,Calc!$D$7:$BO$7,0))="d",INDEX(DateTable,Calc!$DU$111,MATCH(Form!$D9,DateHeaders,0)),INDEX(MainTable,Calc!$DU$111,MATCH(Form!$D9,Headers,0))),"")</f>
        <v/>
      </c>
      <c r="F9" s="307"/>
      <c r="G9" s="305"/>
      <c r="H9" s="308" t="str">
        <f>IFERROR(IF(INDEX(Calc!$D$5:$AV$5,1,MATCH(Form!$G9,Calc!$D$7:$BO$7,0))="d",INDEX(DateTable,Calc!$DU$111,MATCH(Form!$G9,DateHeaders,0)),INDEX(MainTable,Calc!$DU$111,MATCH(Form!$G9,Headers,0))),"")</f>
        <v/>
      </c>
      <c r="I9" s="202"/>
    </row>
    <row r="10" spans="1:9" s="1" customFormat="1" ht="24.95" customHeight="1" x14ac:dyDescent="0.25">
      <c r="B10" s="201"/>
      <c r="C10" s="304"/>
      <c r="D10" s="305" t="s">
        <v>9</v>
      </c>
      <c r="E10" s="306" t="str">
        <f ca="1">IFERROR(IF(INDEX(Calc!$D$5:$AV$5,1,MATCH(Form!$D10,Calc!$D$7:$BO$7,0))="d",INDEX(DateTable,Calc!$DU$111,MATCH(Form!$D10,DateHeaders,0)),INDEX(MainTable,Calc!$DU$111,MATCH(Form!$D10,Headers,0))),"")</f>
        <v>M-00010</v>
      </c>
      <c r="F10" s="307"/>
      <c r="G10" s="305" t="s">
        <v>23</v>
      </c>
      <c r="H10" s="308" t="str">
        <f ca="1">IFERROR(IF(INDEX(Calc!$D$5:$AV$5,1,MATCH(Form!$G10,Calc!$D$7:$BO$7,0))="d",INDEX(DateTable,Calc!$DU$111,MATCH(Form!$G10,DateHeaders,0)),INDEX(MainTable,Calc!$DU$111,MATCH(Form!$G10,Headers,0))),"")</f>
        <v>HR</v>
      </c>
      <c r="I10" s="202"/>
    </row>
    <row r="11" spans="1:9" s="1" customFormat="1" ht="24.95" customHeight="1" x14ac:dyDescent="0.25">
      <c r="B11" s="201"/>
      <c r="C11" s="304"/>
      <c r="D11" s="305" t="s">
        <v>68</v>
      </c>
      <c r="E11" s="306" t="str">
        <f ca="1">IFERROR(IF(INDEX(Calc!$D$5:$AV$5,1,MATCH(Form!$D11,Calc!$D$7:$BO$7,0))="d",INDEX(DateTable,Calc!$DU$111,MATCH(Form!$D11,DateHeaders,0)),INDEX(MainTable,Calc!$DU$111,MATCH(Form!$D11,Headers,0))),"")</f>
        <v>1 Feb 2023</v>
      </c>
      <c r="F11" s="307"/>
      <c r="G11" s="305" t="s">
        <v>144</v>
      </c>
      <c r="H11" s="308" t="str">
        <f ca="1">IFERROR(IF(INDEX(Calc!$D$5:$AV$5,1,MATCH(Form!$G11,Calc!$D$7:$BO$7,0))="d",INDEX(DateTable,Calc!$DU$111,MATCH(Form!$G11,DateHeaders,0)),INDEX(MainTable,Calc!$DU$111,MATCH(Form!$G11,Headers,0))),"")</f>
        <v>Full Time</v>
      </c>
      <c r="I11" s="202"/>
    </row>
    <row r="12" spans="1:9" s="1" customFormat="1" ht="24.95" customHeight="1" x14ac:dyDescent="0.25">
      <c r="B12" s="201"/>
      <c r="C12" s="304"/>
      <c r="D12" s="305" t="s">
        <v>20</v>
      </c>
      <c r="E12" s="306" t="str">
        <f ca="1">IFERROR(IF(INDEX(Calc!$D$5:$AV$5,1,MATCH(Form!$D12,Calc!$D$7:$BO$7,0))="d",INDEX(DateTable,Calc!$DU$111,MATCH(Form!$D12,DateHeaders,0)),INDEX(MainTable,Calc!$DU$111,MATCH(Form!$D12,Headers,0))),"")</f>
        <v>Website</v>
      </c>
      <c r="F12" s="307"/>
      <c r="G12" s="305" t="s">
        <v>26</v>
      </c>
      <c r="H12" s="308" t="str">
        <f ca="1">IFERROR(IF(INDEX(Calc!$D$5:$AV$5,1,MATCH(Form!$G12,Calc!$D$7:$BO$7,0))="d",INDEX(DateTable,Calc!$DU$111,MATCH(Form!$G12,DateHeaders,0)),INDEX(MainTable,Calc!$DU$111,MATCH(Form!$G12,Headers,0))),"")</f>
        <v>Expert</v>
      </c>
      <c r="I12" s="202"/>
    </row>
    <row r="13" spans="1:9" s="1" customFormat="1" ht="24.95" customHeight="1" x14ac:dyDescent="0.25">
      <c r="B13" s="201"/>
      <c r="C13" s="304"/>
      <c r="D13" s="305" t="s">
        <v>22</v>
      </c>
      <c r="E13" s="306" t="str">
        <f ca="1">IFERROR(IF(INDEX(Calc!$D$5:$AV$5,1,MATCH(Form!$D13,Calc!$D$7:$BO$7,0))="d",INDEX(DateTable,Calc!$DU$111,MATCH(Form!$D13,DateHeaders,0)),INDEX(MainTable,Calc!$DU$111,MATCH(Form!$D13,Headers,0))),"")</f>
        <v>Main Office</v>
      </c>
      <c r="F13" s="307"/>
      <c r="G13" s="305"/>
      <c r="H13" s="308" t="str">
        <f>IFERROR(IF(INDEX(Calc!$D$5:$AV$5,1,MATCH(Form!$G13,Calc!$D$7:$BO$7,0))="d",INDEX(DateTable,Calc!$DU$111,MATCH(Form!$G13,DateHeaders,0)),INDEX(MainTable,Calc!$DU$111,MATCH(Form!$G13,Headers,0))),"")</f>
        <v/>
      </c>
      <c r="I13" s="202"/>
    </row>
    <row r="14" spans="1:9" s="1" customFormat="1" ht="24.95" customHeight="1" x14ac:dyDescent="0.25">
      <c r="B14" s="201"/>
      <c r="C14" s="304" t="s">
        <v>11</v>
      </c>
      <c r="D14" s="305"/>
      <c r="E14" s="306" t="str">
        <f>IFERROR(IF(INDEX(Calc!$D$5:$AV$5,1,MATCH(Form!$D14,Calc!$D$7:$BO$7,0))="d",INDEX(DateTable,Calc!$DU$111,MATCH(Form!$D14,DateHeaders,0)),INDEX(MainTable,Calc!$DU$111,MATCH(Form!$D14,Headers,0))),"")</f>
        <v/>
      </c>
      <c r="F14" s="307"/>
      <c r="G14" s="305"/>
      <c r="H14" s="308" t="str">
        <f>IFERROR(IF(INDEX(Calc!$D$5:$AV$5,1,MATCH(Form!$G14,Calc!$D$7:$BO$7,0))="d",INDEX(DateTable,Calc!$DU$111,MATCH(Form!$G14,DateHeaders,0)),INDEX(MainTable,Calc!$DU$111,MATCH(Form!$G14,Headers,0))),"")</f>
        <v/>
      </c>
      <c r="I14" s="202"/>
    </row>
    <row r="15" spans="1:9" s="1" customFormat="1" ht="24.95" customHeight="1" x14ac:dyDescent="0.25">
      <c r="B15" s="201"/>
      <c r="C15" s="304"/>
      <c r="D15" s="305" t="s">
        <v>32</v>
      </c>
      <c r="E15" s="306">
        <f ca="1">IFERROR(IF(INDEX(Calc!$D$5:$AV$5,1,MATCH(Form!$D15,Calc!$D$7:$BO$7,0))="d",INDEX(DateTable,Calc!$DU$111,MATCH(Form!$D15,DateHeaders,0)),INDEX(MainTable,Calc!$DU$111,MATCH(Form!$D15,Headers,0))),"")</f>
        <v>992611892</v>
      </c>
      <c r="F15" s="307"/>
      <c r="G15" s="305" t="s">
        <v>15</v>
      </c>
      <c r="H15" s="308" t="str">
        <f ca="1">IFERROR(IF(INDEX(Calc!$D$5:$AV$5,1,MATCH(Form!$G15,Calc!$D$7:$BO$7,0))="d",INDEX(DateTable,Calc!$DU$111,MATCH(Form!$G15,DateHeaders,0)),INDEX(MainTable,Calc!$DU$111,MATCH(Form!$G15,Headers,0))),"")</f>
        <v>USA</v>
      </c>
      <c r="I15" s="202"/>
    </row>
    <row r="16" spans="1:9" s="1" customFormat="1" ht="24.95" customHeight="1" x14ac:dyDescent="0.25">
      <c r="B16" s="201"/>
      <c r="C16" s="304"/>
      <c r="D16" s="305" t="s">
        <v>126</v>
      </c>
      <c r="E16" s="306" t="str">
        <f ca="1">IFERROR(IF(INDEX(Calc!$D$5:$AV$5,1,MATCH(Form!$D16,Calc!$D$7:$BO$7,0))="d",INDEX(DateTable,Calc!$DU$111,MATCH(Form!$D16,DateHeaders,0)),INDEX(MainTable,Calc!$DU$111,MATCH(Form!$D16,Headers,0))),"")</f>
        <v>SSN-637522042</v>
      </c>
      <c r="F16" s="307"/>
      <c r="G16" s="305" t="s">
        <v>62</v>
      </c>
      <c r="H16" s="308" t="str">
        <f ca="1">IFERROR(IF(INDEX(Calc!$D$5:$AV$5,1,MATCH(Form!$G16,Calc!$D$7:$BO$7,0))="d",INDEX(DateTable,Calc!$DU$111,MATCH(Form!$G16,DateHeaders,0)),INDEX(MainTable,Calc!$DU$111,MATCH(Form!$G16,Headers,0))),"")</f>
        <v>Married</v>
      </c>
      <c r="I16" s="202"/>
    </row>
    <row r="17" spans="2:9" s="1" customFormat="1" ht="24.95" customHeight="1" x14ac:dyDescent="0.25">
      <c r="B17" s="201"/>
      <c r="C17" s="304"/>
      <c r="D17" s="305" t="s">
        <v>12</v>
      </c>
      <c r="E17" s="306" t="str">
        <f ca="1">IFERROR(IF(INDEX(Calc!$D$5:$AV$5,1,MATCH(Form!$D17,Calc!$D$7:$BO$7,0))="d",INDEX(DateTable,Calc!$DU$111,MATCH(Form!$D17,DateHeaders,0)),INDEX(MainTable,Calc!$DU$111,MATCH(Form!$D17,Headers,0))),"")</f>
        <v>Male</v>
      </c>
      <c r="F17" s="307"/>
      <c r="G17" s="305" t="s">
        <v>30</v>
      </c>
      <c r="H17" s="308">
        <f ca="1">IFERROR(IF(INDEX(Calc!$D$5:$AV$5,1,MATCH(Form!$G17,Calc!$D$7:$BO$7,0))="d",INDEX(DateTable,Calc!$DU$111,MATCH(Form!$G17,DateHeaders,0)),INDEX(MainTable,Calc!$DU$111,MATCH(Form!$G17,Headers,0))),"")</f>
        <v>1</v>
      </c>
      <c r="I17" s="202"/>
    </row>
    <row r="18" spans="2:9" s="1" customFormat="1" ht="24.95" customHeight="1" x14ac:dyDescent="0.25">
      <c r="B18" s="201"/>
      <c r="C18" s="304"/>
      <c r="D18" s="305" t="s">
        <v>13</v>
      </c>
      <c r="E18" s="306" t="str">
        <f ca="1">IFERROR(IF(INDEX(Calc!$D$5:$AV$5,1,MATCH(Form!$D18,Calc!$D$7:$BO$7,0))="d",INDEX(DateTable,Calc!$DU$111,MATCH(Form!$D18,DateHeaders,0)),INDEX(MainTable,Calc!$DU$111,MATCH(Form!$D18,Headers,0))),"")</f>
        <v>Bachelor's Degree</v>
      </c>
      <c r="F18" s="307"/>
      <c r="G18" s="305" t="s">
        <v>346</v>
      </c>
      <c r="H18" s="308" t="str">
        <f ca="1">IFERROR(IF(INDEX(Calc!$D$5:$AV$5,1,MATCH(Form!$G18,Calc!$D$7:$BO$7,0))="d",INDEX(DateTable,Calc!$DU$111,MATCH(Form!$G18,DateHeaders,0)),INDEX(MainTable,Calc!$DU$111,MATCH(Form!$G18,Headers,0))),"")</f>
        <v>No</v>
      </c>
      <c r="I18" s="202"/>
    </row>
    <row r="19" spans="2:9" s="1" customFormat="1" ht="24.95" customHeight="1" x14ac:dyDescent="0.25">
      <c r="B19" s="201"/>
      <c r="C19" s="304"/>
      <c r="D19" s="305" t="s">
        <v>14</v>
      </c>
      <c r="E19" s="306" t="str">
        <f ca="1">IFERROR(IF(INDEX(Calc!$D$5:$AV$5,1,MATCH(Form!$D19,Calc!$D$7:$BO$7,0))="d",INDEX(DateTable,Calc!$DU$111,MATCH(Form!$D19,DateHeaders,0)),INDEX(MainTable,Calc!$DU$111,MATCH(Form!$D19,Headers,0))),"")</f>
        <v>25 Apr 1984</v>
      </c>
      <c r="F19" s="307"/>
      <c r="G19" s="305"/>
      <c r="H19" s="308" t="str">
        <f>IFERROR(IF(INDEX(Calc!$D$5:$AV$5,1,MATCH(Form!$G19,Calc!$D$7:$BO$7,0))="d",INDEX(DateTable,Calc!$DU$111,MATCH(Form!$G19,DateHeaders,0)),INDEX(MainTable,Calc!$DU$111,MATCH(Form!$G19,Headers,0))),"")</f>
        <v/>
      </c>
      <c r="I19" s="202"/>
    </row>
    <row r="20" spans="2:9" s="1" customFormat="1" ht="24.95" customHeight="1" x14ac:dyDescent="0.25">
      <c r="B20" s="201"/>
      <c r="C20" s="304" t="s">
        <v>16</v>
      </c>
      <c r="D20" s="305"/>
      <c r="E20" s="306" t="str">
        <f>IFERROR(IF(INDEX(Calc!$D$5:$AV$5,1,MATCH(Form!$D20,Calc!$D$7:$BO$7,0))="d",INDEX(DateTable,Calc!$DU$111,MATCH(Form!$D20,DateHeaders,0)),INDEX(MainTable,Calc!$DU$111,MATCH(Form!$D20,Headers,0))),"")</f>
        <v/>
      </c>
      <c r="F20" s="307"/>
      <c r="G20" s="305"/>
      <c r="H20" s="308" t="str">
        <f>IFERROR(IF(INDEX(Calc!$D$5:$AV$5,1,MATCH(Form!$G20,Calc!$D$7:$BO$7,0))="d",INDEX(DateTable,Calc!$DU$111,MATCH(Form!$G20,DateHeaders,0)),INDEX(MainTable,Calc!$DU$111,MATCH(Form!$G20,Headers,0))),"")</f>
        <v/>
      </c>
      <c r="I20" s="202"/>
    </row>
    <row r="21" spans="2:9" s="1" customFormat="1" ht="24.95" customHeight="1" x14ac:dyDescent="0.25">
      <c r="B21" s="201"/>
      <c r="C21" s="304"/>
      <c r="D21" s="305" t="s">
        <v>17</v>
      </c>
      <c r="E21" s="306" t="str">
        <f ca="1">IFERROR(IF(INDEX(Calc!$D$5:$AV$5,1,MATCH(Form!$D21,Calc!$D$7:$BO$7,0))="d",INDEX(DateTable,Calc!$DU$111,MATCH(Form!$D21,DateHeaders,0)),INDEX(MainTable,Calc!$DU$111,MATCH(Form!$D21,Headers,0))),"")</f>
        <v>doris@mail.com</v>
      </c>
      <c r="F21" s="307"/>
      <c r="G21" s="305" t="s">
        <v>347</v>
      </c>
      <c r="H21" s="308" t="str">
        <f ca="1">IFERROR(IF(INDEX(Calc!$D$5:$AV$5,1,MATCH(Form!$G21,Calc!$D$7:$BO$7,0))="d",INDEX(DateTable,Calc!$DU$111,MATCH(Form!$G21,DateHeaders,0)),INDEX(MainTable,Calc!$DU$111,MATCH(Form!$G21,Headers,0))),"")</f>
        <v>216 Pine Street
Auburn 13021</v>
      </c>
      <c r="I21" s="202"/>
    </row>
    <row r="22" spans="2:9" s="1" customFormat="1" ht="24.95" customHeight="1" x14ac:dyDescent="0.25">
      <c r="B22" s="201"/>
      <c r="C22" s="304"/>
      <c r="D22" s="305" t="s">
        <v>18</v>
      </c>
      <c r="E22" s="306" t="str">
        <f ca="1">IFERROR(IF(INDEX(Calc!$D$5:$AV$5,1,MATCH(Form!$D22,Calc!$D$7:$BO$7,0))="d",INDEX(DateTable,Calc!$DU$111,MATCH(Form!$D22,DateHeaders,0)),INDEX(MainTable,Calc!$DU$111,MATCH(Form!$D22,Headers,0))),"")</f>
        <v>202-555-3086</v>
      </c>
      <c r="F22" s="307"/>
      <c r="G22" s="305" t="s">
        <v>133</v>
      </c>
      <c r="H22" s="308" t="str">
        <f ca="1">IFERROR(IF(INDEX(Calc!$D$5:$AV$5,1,MATCH(Form!$G22,Calc!$D$7:$BO$7,0))="d",INDEX(DateTable,Calc!$DU$111,MATCH(Form!$G22,DateHeaders,0)),INDEX(MainTable,Calc!$DU$111,MATCH(Form!$G22,Headers,0))),"")</f>
        <v>New York</v>
      </c>
      <c r="I22" s="202"/>
    </row>
    <row r="23" spans="2:9" s="1" customFormat="1" ht="24.95" customHeight="1" x14ac:dyDescent="0.25">
      <c r="B23" s="201"/>
      <c r="C23" s="304"/>
      <c r="D23" s="305" t="s">
        <v>150</v>
      </c>
      <c r="E23" s="306" t="str">
        <f ca="1">IFERROR(IF(INDEX(Calc!$D$5:$AV$5,1,MATCH(Form!$D23,Calc!$D$7:$BO$7,0))="d",INDEX(DateTable,Calc!$DU$111,MATCH(Form!$D23,DateHeaders,0)),INDEX(MainTable,Calc!$DU$111,MATCH(Form!$D23,Headers,0))),"")</f>
        <v>USA</v>
      </c>
      <c r="F23" s="307"/>
      <c r="G23" s="305"/>
      <c r="H23" s="308" t="str">
        <f>IFERROR(IF(INDEX(Calc!$D$5:$AV$5,1,MATCH(Form!$G23,Calc!$D$7:$BO$7,0))="d",INDEX(DateTable,Calc!$DU$111,MATCH(Form!$G23,DateHeaders,0)),INDEX(MainTable,Calc!$DU$111,MATCH(Form!$G23,Headers,0))),"")</f>
        <v/>
      </c>
      <c r="I23" s="202"/>
    </row>
    <row r="24" spans="2:9" s="1" customFormat="1" ht="24.95" customHeight="1" x14ac:dyDescent="0.25">
      <c r="B24" s="201"/>
      <c r="C24" s="304" t="s">
        <v>31</v>
      </c>
      <c r="D24" s="305"/>
      <c r="E24" s="306" t="str">
        <f>IFERROR(IF(INDEX(Calc!$D$5:$AV$5,1,MATCH(Form!$D24,Calc!$D$7:$BO$7,0))="d",INDEX(DateTable,Calc!$DU$111,MATCH(Form!$D24,DateHeaders,0)),INDEX(MainTable,Calc!$DU$111,MATCH(Form!$D24,Headers,0))),"")</f>
        <v/>
      </c>
      <c r="F24" s="307"/>
      <c r="G24" s="305"/>
      <c r="H24" s="308" t="str">
        <f>IFERROR(IF(INDEX(Calc!$D$5:$AV$5,1,MATCH(Form!$G24,Calc!$D$7:$BO$7,0))="d",INDEX(DateTable,Calc!$DU$111,MATCH(Form!$G24,DateHeaders,0)),INDEX(MainTable,Calc!$DU$111,MATCH(Form!$G24,Headers,0))),"")</f>
        <v/>
      </c>
      <c r="I24" s="202"/>
    </row>
    <row r="25" spans="2:9" s="1" customFormat="1" ht="24.95" customHeight="1" x14ac:dyDescent="0.25">
      <c r="B25" s="201"/>
      <c r="C25" s="304"/>
      <c r="D25" s="305" t="s">
        <v>131</v>
      </c>
      <c r="E25" s="306" t="str">
        <f ca="1">IFERROR(IF(INDEX(Calc!$D$5:$AV$5,1,MATCH(Form!$D25,Calc!$D$7:$BO$7,0))="d",INDEX(DateTable,Calc!$DU$111,MATCH(Form!$D25,DateHeaders,0)),INDEX(MainTable,Calc!$DU$111,MATCH(Form!$D25,Headers,0))),"")</f>
        <v>Joel Power</v>
      </c>
      <c r="F25" s="307"/>
      <c r="G25" s="305" t="s">
        <v>21</v>
      </c>
      <c r="H25" s="308" t="str">
        <f ca="1">IFERROR(IF(INDEX(Calc!$D$5:$AV$5,1,MATCH(Form!$G25,Calc!$D$7:$BO$7,0))="d",INDEX(DateTable,Calc!$DU$111,MATCH(Form!$G25,DateHeaders,0)),INDEX(MainTable,Calc!$DU$111,MATCH(Form!$G25,Headers,0))),"")</f>
        <v>B-</v>
      </c>
      <c r="I25" s="202"/>
    </row>
    <row r="26" spans="2:9" s="1" customFormat="1" ht="24.95" customHeight="1" x14ac:dyDescent="0.25">
      <c r="B26" s="201"/>
      <c r="C26" s="304"/>
      <c r="D26" s="305" t="s">
        <v>132</v>
      </c>
      <c r="E26" s="306" t="str">
        <f ca="1">IFERROR(IF(INDEX(Calc!$D$5:$AV$5,1,MATCH(Form!$D26,Calc!$D$7:$BO$7,0))="d",INDEX(DateTable,Calc!$DU$111,MATCH(Form!$D26,DateHeaders,0)),INDEX(MainTable,Calc!$DU$111,MATCH(Form!$D26,Headers,0))),"")</f>
        <v>202-555-3086</v>
      </c>
      <c r="F26" s="307"/>
      <c r="G26" s="305" t="s">
        <v>252</v>
      </c>
      <c r="H26" s="308" t="str">
        <f ca="1">IFERROR(IF(INDEX(Calc!$D$5:$AV$5,1,MATCH(Form!$G26,Calc!$D$7:$BO$7,0))="d",INDEX(DateTable,Calc!$DU$111,MATCH(Form!$G26,DateHeaders,0)),INDEX(MainTable,Calc!$DU$111,MATCH(Form!$G26,Headers,0))),"")</f>
        <v>No</v>
      </c>
      <c r="I26" s="202"/>
    </row>
    <row r="27" spans="2:9" s="1" customFormat="1" ht="24.95" customHeight="1" x14ac:dyDescent="0.25">
      <c r="B27" s="201"/>
      <c r="C27" s="304" t="s">
        <v>27</v>
      </c>
      <c r="D27" s="305"/>
      <c r="E27" s="306" t="str">
        <f>IFERROR(IF(INDEX(Calc!$D$5:$AV$5,1,MATCH(Form!$D27,Calc!$D$7:$BO$7,0))="d",INDEX(DateTable,Calc!$DU$111,MATCH(Form!$D27,DateHeaders,0)),INDEX(MainTable,Calc!$DU$111,MATCH(Form!$D27,Headers,0))),"")</f>
        <v/>
      </c>
      <c r="F27" s="307"/>
      <c r="G27" s="305"/>
      <c r="H27" s="308" t="str">
        <f>IFERROR(IF(INDEX(Calc!$D$5:$AV$5,1,MATCH(Form!$G27,Calc!$D$7:$BO$7,0))="d",INDEX(DateTable,Calc!$DU$111,MATCH(Form!$G27,DateHeaders,0)),INDEX(MainTable,Calc!$DU$111,MATCH(Form!$G27,Headers,0))),"")</f>
        <v/>
      </c>
      <c r="I27" s="202"/>
    </row>
    <row r="28" spans="2:9" s="1" customFormat="1" ht="24.95" customHeight="1" x14ac:dyDescent="0.25">
      <c r="B28" s="201"/>
      <c r="C28" s="304"/>
      <c r="D28" s="305" t="s">
        <v>296</v>
      </c>
      <c r="E28" s="306">
        <f ca="1">IFERROR(IF(INDEX(Calc!$D$5:$AV$5,1,MATCH(Form!$D28,Calc!$D$7:$BO$7,0))="d",INDEX(DateTable,Calc!$DU$111,MATCH(Form!$D28,DateHeaders,0)),INDEX(MainTable,Calc!$DU$111,MATCH(Form!$D28,Headers,0))),"")</f>
        <v>5000</v>
      </c>
      <c r="F28" s="307"/>
      <c r="G28" s="305" t="s">
        <v>260</v>
      </c>
      <c r="H28" s="308" t="str">
        <f ca="1">IFERROR(IF(INDEX(Calc!$D$5:$AV$5,1,MATCH(Form!$G28,Calc!$D$7:$BO$7,0))="d",INDEX(DateTable,Calc!$DU$111,MATCH(Form!$G28,DateHeaders,0)),INDEX(MainTable,Calc!$DU$111,MATCH(Form!$G28,Headers,0))),"")</f>
        <v>4064-7954-7233-1517</v>
      </c>
      <c r="I28" s="202"/>
    </row>
    <row r="29" spans="2:9" s="1" customFormat="1" ht="24.95" customHeight="1" x14ac:dyDescent="0.25">
      <c r="B29" s="201"/>
      <c r="C29" s="304"/>
      <c r="D29" s="305" t="s">
        <v>295</v>
      </c>
      <c r="E29" s="306">
        <f ca="1">IFERROR(IF(INDEX(Calc!$D$5:$AV$5,1,MATCH(Form!$D29,Calc!$D$7:$BO$7,0))="d",INDEX(DateTable,Calc!$DU$111,MATCH(Form!$D29,DateHeaders,0)),INDEX(MainTable,Calc!$DU$111,MATCH(Form!$D29,Headers,0))),"")</f>
        <v>5300</v>
      </c>
      <c r="F29" s="307"/>
      <c r="G29" s="305"/>
      <c r="H29" s="308" t="str">
        <f>IFERROR(IF(INDEX(Calc!$D$5:$AV$5,1,MATCH(Form!$G29,Calc!$D$7:$BO$7,0))="d",INDEX(DateTable,Calc!$DU$111,MATCH(Form!$G29,DateHeaders,0)),INDEX(MainTable,Calc!$DU$111,MATCH(Form!$G29,Headers,0))),"")</f>
        <v/>
      </c>
      <c r="I29" s="202"/>
    </row>
    <row r="30" spans="2:9" s="1" customFormat="1" ht="24.95" customHeight="1" x14ac:dyDescent="0.25">
      <c r="B30" s="201"/>
      <c r="C30" s="304" t="s">
        <v>303</v>
      </c>
      <c r="D30" s="305"/>
      <c r="E30" s="306" t="str">
        <f>IFERROR(IF(INDEX(Calc!$D$5:$AV$5,1,MATCH(Form!$D30,Calc!$D$7:$BO$7,0))="d",INDEX(DateTable,Calc!$DU$111,MATCH(Form!$D30,DateHeaders,0)),INDEX(MainTable,Calc!$DU$111,MATCH(Form!$D30,Headers,0))),"")</f>
        <v/>
      </c>
      <c r="F30" s="307"/>
      <c r="G30" s="305"/>
      <c r="H30" s="308" t="str">
        <f>IFERROR(IF(INDEX(Calc!$D$5:$AV$5,1,MATCH(Form!$G30,Calc!$D$7:$BO$7,0))="d",INDEX(DateTable,Calc!$DU$111,MATCH(Form!$G30,DateHeaders,0)),INDEX(MainTable,Calc!$DU$111,MATCH(Form!$G30,Headers,0))),"")</f>
        <v/>
      </c>
      <c r="I30" s="202"/>
    </row>
    <row r="31" spans="2:9" s="1" customFormat="1" ht="24.95" customHeight="1" x14ac:dyDescent="0.25">
      <c r="B31" s="201"/>
      <c r="C31" s="304"/>
      <c r="D31" s="305" t="s">
        <v>44</v>
      </c>
      <c r="E31" s="306" t="str">
        <f ca="1">IFERROR(IF(INDEX(Calc!$D$5:$AV$5,1,MATCH(Form!$D31,Calc!$D$7:$BO$7,0))="d",INDEX(DateTable,Calc!$DU$111,MATCH(Form!$D31,DateHeaders,0)),INDEX(MainTable,Calc!$DU$111,MATCH(Form!$D31,Headers,0))),"")</f>
        <v>Yes</v>
      </c>
      <c r="F31" s="307"/>
      <c r="G31" s="305" t="s">
        <v>24</v>
      </c>
      <c r="H31" s="308" t="str">
        <f ca="1">IFERROR(IF(INDEX(Calc!$D$5:$AV$5,1,MATCH(Form!$G31,Calc!$D$7:$BO$7,0))="d",INDEX(DateTable,Calc!$DU$111,MATCH(Form!$G31,DateHeaders,0)),INDEX(MainTable,Calc!$DU$111,MATCH(Form!$G31,Headers,0))),"")</f>
        <v/>
      </c>
      <c r="I31" s="202"/>
    </row>
    <row r="32" spans="2:9" s="1" customFormat="1" ht="24.95" customHeight="1" x14ac:dyDescent="0.25">
      <c r="B32" s="201"/>
      <c r="C32" s="304"/>
      <c r="D32" s="305"/>
      <c r="E32" s="306" t="str">
        <f>IFERROR(IF(INDEX(Calc!$D$5:$AV$5,1,MATCH(Form!$D32,Calc!$D$7:$BO$7,0))="d",INDEX(DateTable,Calc!$DU$111,MATCH(Form!$D32,DateHeaders,0)),INDEX(MainTable,Calc!$DU$111,MATCH(Form!$D32,Headers,0))),"")</f>
        <v/>
      </c>
      <c r="F32" s="307"/>
      <c r="G32" s="305" t="s">
        <v>25</v>
      </c>
      <c r="H32" s="308" t="str">
        <f ca="1">IFERROR(IF(INDEX(Calc!$D$5:$AV$5,1,MATCH(Form!$G32,Calc!$D$7:$BO$7,0))="d",INDEX(DateTable,Calc!$DU$111,MATCH(Form!$G32,DateHeaders,0)),INDEX(MainTable,Calc!$DU$111,MATCH(Form!$G32,Headers,0))),"")</f>
        <v/>
      </c>
      <c r="I32" s="202"/>
    </row>
    <row r="33" spans="2:9" s="1" customFormat="1" ht="24.95" customHeight="1" x14ac:dyDescent="0.25">
      <c r="B33" s="201"/>
      <c r="C33" s="304" t="s">
        <v>39</v>
      </c>
      <c r="D33" s="305"/>
      <c r="E33" s="306" t="str">
        <f>IFERROR(IF(INDEX(Calc!$D$5:$AV$5,1,MATCH(Form!$D33,Calc!$D$7:$BO$7,0))="d",INDEX(DateTable,Calc!$DU$111,MATCH(Form!$D33,DateHeaders,0)),INDEX(MainTable,Calc!$DU$111,MATCH(Form!$D33,Headers,0))),"")</f>
        <v/>
      </c>
      <c r="F33" s="307"/>
      <c r="G33" s="305"/>
      <c r="H33" s="308" t="str">
        <f>IFERROR(IF(INDEX(Calc!$D$5:$AV$5,1,MATCH(Form!$G33,Calc!$D$7:$BO$7,0))="d",INDEX(DateTable,Calc!$DU$111,MATCH(Form!$G33,DateHeaders,0)),INDEX(MainTable,Calc!$DU$111,MATCH(Form!$G33,Headers,0))),"")</f>
        <v/>
      </c>
      <c r="I33" s="202"/>
    </row>
    <row r="34" spans="2:9" s="1" customFormat="1" ht="24.95" customHeight="1" x14ac:dyDescent="0.25">
      <c r="B34" s="201"/>
      <c r="C34" s="304"/>
      <c r="D34" s="305" t="s">
        <v>109</v>
      </c>
      <c r="E34" s="306" t="str">
        <f ca="1">IFERROR(IF(INDEX(Calc!$D$5:$AV$5,1,MATCH(Form!$D34,Calc!$D$7:$BO$7,0))="d",INDEX(DateTable,Calc!$DU$111,MATCH(Form!$D34,DateHeaders,0)),INDEX(MainTable,Calc!$DU$111,MATCH(Form!$D34,Headers,0))),"")</f>
        <v/>
      </c>
      <c r="F34" s="307"/>
      <c r="G34" s="305" t="s">
        <v>107</v>
      </c>
      <c r="H34" s="308" t="str">
        <f ca="1">IFERROR(IF(INDEX(Calc!$D$5:$AV$5,1,MATCH(Form!$G34,Calc!$D$7:$BO$7,0))="d",INDEX(DateTable,Calc!$DU$111,MATCH(Form!$G34,DateHeaders,0)),INDEX(MainTable,Calc!$DU$111,MATCH(Form!$G34,Headers,0))),"")</f>
        <v/>
      </c>
      <c r="I34" s="202"/>
    </row>
    <row r="35" spans="2:9" s="1" customFormat="1" ht="24.95" customHeight="1" x14ac:dyDescent="0.25">
      <c r="B35" s="201"/>
      <c r="C35" s="304"/>
      <c r="D35" s="305"/>
      <c r="E35" s="306" t="str">
        <f>IFERROR(IF(INDEX(Calc!$D$5:$AV$5,1,MATCH(Form!$D35,Calc!$D$7:$BO$7,0))="d",INDEX(DateTable,Calc!$DU$111,MATCH(Form!$D35,DateHeaders,0)),INDEX(MainTable,Calc!$DU$111,MATCH(Form!$D35,Headers,0))),"")</f>
        <v/>
      </c>
      <c r="F35" s="307"/>
      <c r="G35" s="305"/>
      <c r="H35" s="308" t="str">
        <f>IFERROR(IF(INDEX(Calc!$D$5:$AV$5,1,MATCH(Form!$G35,Calc!$D$7:$BO$7,0))="d",INDEX(DateTable,Calc!$DU$111,MATCH(Form!$G35,DateHeaders,0)),INDEX(MainTable,Calc!$DU$111,MATCH(Form!$G35,Headers,0))),"")</f>
        <v/>
      </c>
      <c r="I35" s="202"/>
    </row>
    <row r="36" spans="2:9" s="1" customFormat="1" ht="24.95" customHeight="1" x14ac:dyDescent="0.25">
      <c r="B36" s="201"/>
      <c r="C36" s="304"/>
      <c r="D36" s="305"/>
      <c r="E36" s="306" t="str">
        <f>IFERROR(IF(INDEX(Calc!$D$5:$AV$5,1,MATCH(Form!$D36,Calc!$D$7:$BO$7,0))="d",INDEX(DateTable,Calc!$DU$111,MATCH(Form!$D36,DateHeaders,0)),INDEX(MainTable,Calc!$DU$111,MATCH(Form!$D36,Headers,0))),"")</f>
        <v/>
      </c>
      <c r="F36" s="307"/>
      <c r="G36" s="305"/>
      <c r="H36" s="308" t="str">
        <f>IFERROR(IF(INDEX(Calc!$D$5:$AV$5,1,MATCH(Form!$G36,Calc!$D$7:$BO$7,0))="d",INDEX(DateTable,Calc!$DU$111,MATCH(Form!$G36,DateHeaders,0)),INDEX(MainTable,Calc!$DU$111,MATCH(Form!$G36,Headers,0))),"")</f>
        <v/>
      </c>
      <c r="I36" s="202"/>
    </row>
    <row r="37" spans="2:9" s="1" customFormat="1" ht="24.95" customHeight="1" x14ac:dyDescent="0.25">
      <c r="B37" s="201"/>
      <c r="C37" s="304"/>
      <c r="D37" s="305"/>
      <c r="E37" s="306" t="str">
        <f>IFERROR(IF(INDEX(Calc!$D$5:$AV$5,1,MATCH(Form!$D37,Calc!$D$7:$BO$7,0))="d",INDEX(DateTable,Calc!$DU$111,MATCH(Form!$D37,DateHeaders,0)),INDEX(MainTable,Calc!$DU$111,MATCH(Form!$D37,Headers,0))),"")</f>
        <v/>
      </c>
      <c r="F37" s="307"/>
      <c r="G37" s="305"/>
      <c r="H37" s="308" t="str">
        <f>IFERROR(IF(INDEX(Calc!$D$5:$AV$5,1,MATCH(Form!$G37,Calc!$D$7:$BO$7,0))="d",INDEX(DateTable,Calc!$DU$111,MATCH(Form!$G37,DateHeaders,0)),INDEX(MainTable,Calc!$DU$111,MATCH(Form!$G37,Headers,0))),"")</f>
        <v/>
      </c>
      <c r="I37" s="202"/>
    </row>
    <row r="38" spans="2:9" s="1" customFormat="1" ht="24.95" customHeight="1" x14ac:dyDescent="0.25">
      <c r="B38" s="201"/>
      <c r="C38" s="304"/>
      <c r="D38" s="305"/>
      <c r="E38" s="306" t="str">
        <f>IFERROR(IF(INDEX(Calc!$D$5:$AV$5,1,MATCH(Form!$D38,Calc!$D$7:$BO$7,0))="d",INDEX(DateTable,Calc!$DU$111,MATCH(Form!$D38,DateHeaders,0)),INDEX(MainTable,Calc!$DU$111,MATCH(Form!$D38,Headers,0))),"")</f>
        <v/>
      </c>
      <c r="F38" s="307"/>
      <c r="G38" s="305"/>
      <c r="H38" s="308" t="str">
        <f>IFERROR(IF(INDEX(Calc!$D$5:$AV$5,1,MATCH(Form!$G38,Calc!$D$7:$BO$7,0))="d",INDEX(DateTable,Calc!$DU$111,MATCH(Form!$G38,DateHeaders,0)),INDEX(MainTable,Calc!$DU$111,MATCH(Form!$G38,Headers,0))),"")</f>
        <v/>
      </c>
      <c r="I38" s="202"/>
    </row>
    <row r="39" spans="2:9" s="1" customFormat="1" ht="24.95" customHeight="1" x14ac:dyDescent="0.25">
      <c r="B39" s="201"/>
      <c r="C39" s="304"/>
      <c r="D39" s="305"/>
      <c r="E39" s="306" t="str">
        <f>IFERROR(IF(INDEX(Calc!$D$5:$AV$5,1,MATCH(Form!$D39,Calc!$D$7:$BO$7,0))="d",INDEX(DateTable,Calc!$DU$111,MATCH(Form!$D39,DateHeaders,0)),INDEX(MainTable,Calc!$DU$111,MATCH(Form!$D39,Headers,0))),"")</f>
        <v/>
      </c>
      <c r="F39" s="307"/>
      <c r="G39" s="305"/>
      <c r="H39" s="308" t="str">
        <f>IFERROR(IF(INDEX(Calc!$D$5:$AV$5,1,MATCH(Form!$G39,Calc!$D$7:$BO$7,0))="d",INDEX(DateTable,Calc!$DU$111,MATCH(Form!$G39,DateHeaders,0)),INDEX(MainTable,Calc!$DU$111,MATCH(Form!$G39,Headers,0))),"")</f>
        <v/>
      </c>
      <c r="I39" s="202"/>
    </row>
    <row r="40" spans="2:9" s="1" customFormat="1" ht="24.95" customHeight="1" x14ac:dyDescent="0.25">
      <c r="B40" s="201"/>
      <c r="C40" s="304"/>
      <c r="D40" s="305"/>
      <c r="E40" s="306" t="str">
        <f>IFERROR(IF(INDEX(Calc!$D$5:$AV$5,1,MATCH(Form!$D40,Calc!$D$7:$BO$7,0))="d",INDEX(DateTable,Calc!$DU$111,MATCH(Form!$D40,DateHeaders,0)),INDEX(MainTable,Calc!$DU$111,MATCH(Form!$D40,Headers,0))),"")</f>
        <v/>
      </c>
      <c r="F40" s="307"/>
      <c r="G40" s="305"/>
      <c r="H40" s="308" t="str">
        <f>IFERROR(IF(INDEX(Calc!$D$5:$AV$5,1,MATCH(Form!$G40,Calc!$D$7:$BO$7,0))="d",INDEX(DateTable,Calc!$DU$111,MATCH(Form!$G40,DateHeaders,0)),INDEX(MainTable,Calc!$DU$111,MATCH(Form!$G40,Headers,0))),"")</f>
        <v/>
      </c>
      <c r="I40" s="202"/>
    </row>
    <row r="41" spans="2:9" s="1" customFormat="1" ht="24.95" customHeight="1" x14ac:dyDescent="0.25">
      <c r="B41" s="201"/>
      <c r="C41" s="304"/>
      <c r="D41" s="305"/>
      <c r="E41" s="306" t="str">
        <f>IFERROR(IF(INDEX(Calc!$D$5:$AV$5,1,MATCH(Form!$D41,Calc!$D$7:$BO$7,0))="d",INDEX(DateTable,Calc!$DU$111,MATCH(Form!$D41,DateHeaders,0)),INDEX(MainTable,Calc!$DU$111,MATCH(Form!$D41,Headers,0))),"")</f>
        <v/>
      </c>
      <c r="F41" s="307"/>
      <c r="G41" s="305"/>
      <c r="H41" s="308" t="str">
        <f>IFERROR(IF(INDEX(Calc!$D$5:$AV$5,1,MATCH(Form!$G41,Calc!$D$7:$BO$7,0))="d",INDEX(DateTable,Calc!$DU$111,MATCH(Form!$G41,DateHeaders,0)),INDEX(MainTable,Calc!$DU$111,MATCH(Form!$G41,Headers,0))),"")</f>
        <v/>
      </c>
      <c r="I41" s="202"/>
    </row>
    <row r="42" spans="2:9" s="1" customFormat="1" ht="24.95" customHeight="1" x14ac:dyDescent="0.25">
      <c r="B42" s="201"/>
      <c r="C42" s="304"/>
      <c r="D42" s="305"/>
      <c r="E42" s="306" t="str">
        <f>IFERROR(IF(INDEX(Calc!$D$5:$AV$5,1,MATCH(Form!$D42,Calc!$D$7:$BO$7,0))="d",INDEX(DateTable,Calc!$DU$111,MATCH(Form!$D42,DateHeaders,0)),INDEX(MainTable,Calc!$DU$111,MATCH(Form!$D42,Headers,0))),"")</f>
        <v/>
      </c>
      <c r="F42" s="307"/>
      <c r="G42" s="305"/>
      <c r="H42" s="308" t="str">
        <f>IFERROR(IF(INDEX(Calc!$D$5:$AV$5,1,MATCH(Form!$G42,Calc!$D$7:$BO$7,0))="d",INDEX(DateTable,Calc!$DU$111,MATCH(Form!$G42,DateHeaders,0)),INDEX(MainTable,Calc!$DU$111,MATCH(Form!$G42,Headers,0))),"")</f>
        <v/>
      </c>
      <c r="I42" s="202"/>
    </row>
    <row r="43" spans="2:9" s="1" customFormat="1" ht="24.95" customHeight="1" x14ac:dyDescent="0.25">
      <c r="B43" s="201"/>
      <c r="C43" s="304"/>
      <c r="D43" s="305"/>
      <c r="E43" s="306" t="str">
        <f>IFERROR(IF(INDEX(Calc!$D$5:$AV$5,1,MATCH(Form!$D43,Calc!$D$7:$BO$7,0))="d",INDEX(DateTable,Calc!$DU$111,MATCH(Form!$D43,DateHeaders,0)),INDEX(MainTable,Calc!$DU$111,MATCH(Form!$D43,Headers,0))),"")</f>
        <v/>
      </c>
      <c r="F43" s="307"/>
      <c r="G43" s="305"/>
      <c r="H43" s="308" t="str">
        <f>IFERROR(IF(INDEX(Calc!$D$5:$AV$5,1,MATCH(Form!$G43,Calc!$D$7:$BO$7,0))="d",INDEX(DateTable,Calc!$DU$111,MATCH(Form!$G43,DateHeaders,0)),INDEX(MainTable,Calc!$DU$111,MATCH(Form!$G43,Headers,0))),"")</f>
        <v/>
      </c>
      <c r="I43" s="202"/>
    </row>
    <row r="44" spans="2:9" s="1" customFormat="1" ht="24.95" customHeight="1" x14ac:dyDescent="0.25">
      <c r="B44" s="201"/>
      <c r="C44" s="304"/>
      <c r="D44" s="305"/>
      <c r="E44" s="306" t="str">
        <f>IFERROR(IF(INDEX(Calc!$D$5:$AV$5,1,MATCH(Form!$D44,Calc!$D$7:$BO$7,0))="d",INDEX(DateTable,Calc!$DU$111,MATCH(Form!$D44,DateHeaders,0)),INDEX(MainTable,Calc!$DU$111,MATCH(Form!$D44,Headers,0))),"")</f>
        <v/>
      </c>
      <c r="F44" s="307"/>
      <c r="G44" s="305"/>
      <c r="H44" s="308" t="str">
        <f>IFERROR(IF(INDEX(Calc!$D$5:$AV$5,1,MATCH(Form!$G44,Calc!$D$7:$BO$7,0))="d",INDEX(DateTable,Calc!$DU$111,MATCH(Form!$G44,DateHeaders,0)),INDEX(MainTable,Calc!$DU$111,MATCH(Form!$G44,Headers,0))),"")</f>
        <v/>
      </c>
      <c r="I44" s="202"/>
    </row>
    <row r="45" spans="2:9" s="1" customFormat="1" ht="24.95" customHeight="1" x14ac:dyDescent="0.25">
      <c r="B45" s="201"/>
      <c r="C45" s="304"/>
      <c r="D45" s="305"/>
      <c r="E45" s="306" t="str">
        <f>IFERROR(IF(INDEX(Calc!$D$5:$AV$5,1,MATCH(Form!$D45,Calc!$D$7:$BO$7,0))="d",INDEX(DateTable,Calc!$DU$111,MATCH(Form!$D45,DateHeaders,0)),INDEX(MainTable,Calc!$DU$111,MATCH(Form!$D45,Headers,0))),"")</f>
        <v/>
      </c>
      <c r="F45" s="307"/>
      <c r="G45" s="305"/>
      <c r="H45" s="308" t="str">
        <f>IFERROR(IF(INDEX(Calc!$D$5:$AV$5,1,MATCH(Form!$G45,Calc!$D$7:$BO$7,0))="d",INDEX(DateTable,Calc!$DU$111,MATCH(Form!$G45,DateHeaders,0)),INDEX(MainTable,Calc!$DU$111,MATCH(Form!$G45,Headers,0))),"")</f>
        <v/>
      </c>
      <c r="I45" s="202"/>
    </row>
    <row r="46" spans="2:9" s="1" customFormat="1" ht="24.95" customHeight="1" x14ac:dyDescent="0.25">
      <c r="B46" s="201"/>
      <c r="C46" s="304"/>
      <c r="D46" s="305"/>
      <c r="E46" s="306" t="str">
        <f>IFERROR(IF(INDEX(Calc!$D$5:$AV$5,1,MATCH(Form!$D46,Calc!$D$7:$BO$7,0))="d",INDEX(DateTable,Calc!$DU$111,MATCH(Form!$D46,DateHeaders,0)),INDEX(MainTable,Calc!$DU$111,MATCH(Form!$D46,Headers,0))),"")</f>
        <v/>
      </c>
      <c r="F46" s="307"/>
      <c r="G46" s="305"/>
      <c r="H46" s="308" t="str">
        <f>IFERROR(IF(INDEX(Calc!$D$5:$AV$5,1,MATCH(Form!$G46,Calc!$D$7:$BO$7,0))="d",INDEX(DateTable,Calc!$DU$111,MATCH(Form!$G46,DateHeaders,0)),INDEX(MainTable,Calc!$DU$111,MATCH(Form!$G46,Headers,0))),"")</f>
        <v/>
      </c>
      <c r="I46" s="202"/>
    </row>
    <row r="47" spans="2:9" s="1" customFormat="1" ht="24.95" customHeight="1" x14ac:dyDescent="0.25">
      <c r="B47" s="201"/>
      <c r="C47" s="304"/>
      <c r="D47" s="305"/>
      <c r="E47" s="306" t="str">
        <f>IFERROR(IF(INDEX(Calc!$D$5:$AV$5,1,MATCH(Form!$D47,Calc!$D$7:$BO$7,0))="d",INDEX(DateTable,Calc!$DU$111,MATCH(Form!$D47,DateHeaders,0)),INDEX(MainTable,Calc!$DU$111,MATCH(Form!$D47,Headers,0))),"")</f>
        <v/>
      </c>
      <c r="F47" s="307"/>
      <c r="G47" s="305"/>
      <c r="H47" s="308" t="str">
        <f>IFERROR(IF(INDEX(Calc!$D$5:$AV$5,1,MATCH(Form!$G47,Calc!$D$7:$BO$7,0))="d",INDEX(DateTable,Calc!$DU$111,MATCH(Form!$G47,DateHeaders,0)),INDEX(MainTable,Calc!$DU$111,MATCH(Form!$G47,Headers,0))),"")</f>
        <v/>
      </c>
      <c r="I47" s="202"/>
    </row>
    <row r="48" spans="2:9" s="1" customFormat="1" ht="24.95" customHeight="1" x14ac:dyDescent="0.25">
      <c r="B48" s="201"/>
      <c r="C48" s="304"/>
      <c r="D48" s="305"/>
      <c r="E48" s="306" t="str">
        <f>IFERROR(IF(INDEX(Calc!$D$5:$AV$5,1,MATCH(Form!$D48,Calc!$D$7:$BO$7,0))="d",INDEX(DateTable,Calc!$DU$111,MATCH(Form!$D48,DateHeaders,0)),INDEX(MainTable,Calc!$DU$111,MATCH(Form!$D48,Headers,0))),"")</f>
        <v/>
      </c>
      <c r="F48" s="307"/>
      <c r="G48" s="305"/>
      <c r="H48" s="308" t="str">
        <f>IFERROR(IF(INDEX(Calc!$D$5:$AV$5,1,MATCH(Form!$G48,Calc!$D$7:$BO$7,0))="d",INDEX(DateTable,Calc!$DU$111,MATCH(Form!$G48,DateHeaders,0)),INDEX(MainTable,Calc!$DU$111,MATCH(Form!$G48,Headers,0))),"")</f>
        <v/>
      </c>
      <c r="I48" s="202"/>
    </row>
    <row r="49" spans="2:9" s="1" customFormat="1" ht="24.95" customHeight="1" x14ac:dyDescent="0.25">
      <c r="B49" s="201"/>
      <c r="C49" s="304"/>
      <c r="D49" s="305"/>
      <c r="E49" s="306" t="str">
        <f>IFERROR(IF(INDEX(Calc!$D$5:$AV$5,1,MATCH(Form!$D49,Calc!$D$7:$BO$7,0))="d",INDEX(DateTable,Calc!$DU$111,MATCH(Form!$D49,DateHeaders,0)),INDEX(MainTable,Calc!$DU$111,MATCH(Form!$D49,Headers,0))),"")</f>
        <v/>
      </c>
      <c r="F49" s="307"/>
      <c r="G49" s="305"/>
      <c r="H49" s="308" t="str">
        <f>IFERROR(IF(INDEX(Calc!$D$5:$AV$5,1,MATCH(Form!$G49,Calc!$D$7:$BO$7,0))="d",INDEX(DateTable,Calc!$DU$111,MATCH(Form!$G49,DateHeaders,0)),INDEX(MainTable,Calc!$DU$111,MATCH(Form!$G49,Headers,0))),"")</f>
        <v/>
      </c>
      <c r="I49" s="202"/>
    </row>
    <row r="50" spans="2:9" s="1" customFormat="1" ht="24.95" customHeight="1" x14ac:dyDescent="0.25">
      <c r="B50" s="201"/>
      <c r="C50" s="304"/>
      <c r="D50" s="305"/>
      <c r="E50" s="306" t="str">
        <f>IFERROR(IF(INDEX(Calc!$D$5:$AV$5,1,MATCH(Form!$D50,Calc!$D$7:$BO$7,0))="d",INDEX(DateTable,Calc!$DU$111,MATCH(Form!$D50,DateHeaders,0)),INDEX(MainTable,Calc!$DU$111,MATCH(Form!$D50,Headers,0))),"")</f>
        <v/>
      </c>
      <c r="F50" s="307"/>
      <c r="G50" s="305"/>
      <c r="H50" s="308" t="str">
        <f>IFERROR(IF(INDEX(Calc!$D$5:$AV$5,1,MATCH(Form!$G50,Calc!$D$7:$BO$7,0))="d",INDEX(DateTable,Calc!$DU$111,MATCH(Form!$G50,DateHeaders,0)),INDEX(MainTable,Calc!$DU$111,MATCH(Form!$G50,Headers,0))),"")</f>
        <v/>
      </c>
      <c r="I50" s="202"/>
    </row>
    <row r="51" spans="2:9" s="1" customFormat="1" ht="24.95" customHeight="1" x14ac:dyDescent="0.25">
      <c r="B51" s="201"/>
      <c r="C51" s="304"/>
      <c r="D51" s="305"/>
      <c r="E51" s="306" t="str">
        <f>IFERROR(IF(INDEX(Calc!$D$5:$AV$5,1,MATCH(Form!$D51,Calc!$D$7:$BO$7,0))="d",INDEX(DateTable,Calc!$DU$111,MATCH(Form!$D51,DateHeaders,0)),INDEX(MainTable,Calc!$DU$111,MATCH(Form!$D51,Headers,0))),"")</f>
        <v/>
      </c>
      <c r="F51" s="307"/>
      <c r="G51" s="305"/>
      <c r="H51" s="308" t="str">
        <f>IFERROR(IF(INDEX(Calc!$D$5:$AV$5,1,MATCH(Form!$G51,Calc!$D$7:$BO$7,0))="d",INDEX(DateTable,Calc!$DU$111,MATCH(Form!$G51,DateHeaders,0)),INDEX(MainTable,Calc!$DU$111,MATCH(Form!$G51,Headers,0))),"")</f>
        <v/>
      </c>
      <c r="I51" s="202"/>
    </row>
    <row r="52" spans="2:9" s="1" customFormat="1" ht="24.95" customHeight="1" x14ac:dyDescent="0.25">
      <c r="B52" s="201"/>
      <c r="C52" s="304"/>
      <c r="D52" s="305"/>
      <c r="E52" s="306" t="str">
        <f>IFERROR(IF(INDEX(Calc!$D$5:$AV$5,1,MATCH(Form!$D52,Calc!$D$7:$BO$7,0))="d",INDEX(DateTable,Calc!$DU$111,MATCH(Form!$D52,DateHeaders,0)),INDEX(MainTable,Calc!$DU$111,MATCH(Form!$D52,Headers,0))),"")</f>
        <v/>
      </c>
      <c r="F52" s="307"/>
      <c r="G52" s="305"/>
      <c r="H52" s="308" t="str">
        <f>IFERROR(IF(INDEX(Calc!$D$5:$AV$5,1,MATCH(Form!$G52,Calc!$D$7:$BO$7,0))="d",INDEX(DateTable,Calc!$DU$111,MATCH(Form!$G52,DateHeaders,0)),INDEX(MainTable,Calc!$DU$111,MATCH(Form!$G52,Headers,0))),"")</f>
        <v/>
      </c>
      <c r="I52" s="202"/>
    </row>
    <row r="53" spans="2:9" s="1" customFormat="1" ht="24.95" customHeight="1" x14ac:dyDescent="0.25">
      <c r="B53" s="201"/>
      <c r="C53" s="304"/>
      <c r="D53" s="305"/>
      <c r="E53" s="306" t="str">
        <f>IFERROR(IF(INDEX(Calc!$D$5:$AV$5,1,MATCH(Form!$D53,Calc!$D$7:$BO$7,0))="d",INDEX(DateTable,Calc!$DU$111,MATCH(Form!$D53,DateHeaders,0)),INDEX(MainTable,Calc!$DU$111,MATCH(Form!$D53,Headers,0))),"")</f>
        <v/>
      </c>
      <c r="F53" s="307"/>
      <c r="G53" s="305"/>
      <c r="H53" s="308" t="str">
        <f>IFERROR(IF(INDEX(Calc!$D$5:$AV$5,1,MATCH(Form!$G53,Calc!$D$7:$BO$7,0))="d",INDEX(DateTable,Calc!$DU$111,MATCH(Form!$G53,DateHeaders,0)),INDEX(MainTable,Calc!$DU$111,MATCH(Form!$G53,Headers,0))),"")</f>
        <v/>
      </c>
      <c r="I53" s="202"/>
    </row>
    <row r="54" spans="2:9" s="1" customFormat="1" ht="24.95" customHeight="1" x14ac:dyDescent="0.25">
      <c r="B54" s="201"/>
      <c r="C54" s="304"/>
      <c r="D54" s="305"/>
      <c r="E54" s="306" t="str">
        <f>IFERROR(IF(INDEX(Calc!$D$5:$AV$5,1,MATCH(Form!$D54,Calc!$D$7:$BO$7,0))="d",INDEX(DateTable,Calc!$DU$111,MATCH(Form!$D54,DateHeaders,0)),INDEX(MainTable,Calc!$DU$111,MATCH(Form!$D54,Headers,0))),"")</f>
        <v/>
      </c>
      <c r="F54" s="307"/>
      <c r="G54" s="305"/>
      <c r="H54" s="308" t="str">
        <f>IFERROR(IF(INDEX(Calc!$D$5:$AV$5,1,MATCH(Form!$G54,Calc!$D$7:$BO$7,0))="d",INDEX(DateTable,Calc!$DU$111,MATCH(Form!$G54,DateHeaders,0)),INDEX(MainTable,Calc!$DU$111,MATCH(Form!$G54,Headers,0))),"")</f>
        <v/>
      </c>
      <c r="I54" s="202"/>
    </row>
    <row r="55" spans="2:9" s="1" customFormat="1" ht="24.95" customHeight="1" x14ac:dyDescent="0.25">
      <c r="B55" s="201"/>
      <c r="C55" s="304"/>
      <c r="D55" s="305"/>
      <c r="E55" s="306" t="str">
        <f>IFERROR(IF(INDEX(Calc!$D$5:$AV$5,1,MATCH(Form!$D55,Calc!$D$7:$BO$7,0))="d",INDEX(DateTable,Calc!$DU$111,MATCH(Form!$D55,DateHeaders,0)),INDEX(MainTable,Calc!$DU$111,MATCH(Form!$D55,Headers,0))),"")</f>
        <v/>
      </c>
      <c r="F55" s="307"/>
      <c r="G55" s="305"/>
      <c r="H55" s="308" t="str">
        <f>IFERROR(IF(INDEX(Calc!$D$5:$AV$5,1,MATCH(Form!$G55,Calc!$D$7:$BO$7,0))="d",INDEX(DateTable,Calc!$DU$111,MATCH(Form!$G55,DateHeaders,0)),INDEX(MainTable,Calc!$DU$111,MATCH(Form!$G55,Headers,0))),"")</f>
        <v/>
      </c>
      <c r="I55" s="202"/>
    </row>
    <row r="56" spans="2:9" s="1" customFormat="1" ht="24.95" customHeight="1" x14ac:dyDescent="0.25">
      <c r="B56" s="201"/>
      <c r="C56" s="304"/>
      <c r="D56" s="305"/>
      <c r="E56" s="306" t="str">
        <f>IFERROR(IF(INDEX(Calc!$D$5:$AV$5,1,MATCH(Form!$D56,Calc!$D$7:$BO$7,0))="d",INDEX(DateTable,Calc!$DU$111,MATCH(Form!$D56,DateHeaders,0)),INDEX(MainTable,Calc!$DU$111,MATCH(Form!$D56,Headers,0))),"")</f>
        <v/>
      </c>
      <c r="F56" s="307"/>
      <c r="G56" s="305"/>
      <c r="H56" s="308" t="str">
        <f>IFERROR(IF(INDEX(Calc!$D$5:$AV$5,1,MATCH(Form!$G56,Calc!$D$7:$BO$7,0))="d",INDEX(DateTable,Calc!$DU$111,MATCH(Form!$G56,DateHeaders,0)),INDEX(MainTable,Calc!$DU$111,MATCH(Form!$G56,Headers,0))),"")</f>
        <v/>
      </c>
      <c r="I56" s="202"/>
    </row>
    <row r="57" spans="2:9" s="1" customFormat="1" ht="24.95" customHeight="1" x14ac:dyDescent="0.25">
      <c r="B57" s="201"/>
      <c r="C57" s="304"/>
      <c r="D57" s="305"/>
      <c r="E57" s="306" t="str">
        <f>IFERROR(IF(INDEX(Calc!$D$5:$AV$5,1,MATCH(Form!$D57,Calc!$D$7:$BO$7,0))="d",INDEX(DateTable,Calc!$DU$111,MATCH(Form!$D57,DateHeaders,0)),INDEX(MainTable,Calc!$DU$111,MATCH(Form!$D57,Headers,0))),"")</f>
        <v/>
      </c>
      <c r="F57" s="307"/>
      <c r="G57" s="305"/>
      <c r="H57" s="308" t="str">
        <f>IFERROR(IF(INDEX(Calc!$D$5:$AV$5,1,MATCH(Form!$G57,Calc!$D$7:$BO$7,0))="d",INDEX(DateTable,Calc!$DU$111,MATCH(Form!$G57,DateHeaders,0)),INDEX(MainTable,Calc!$DU$111,MATCH(Form!$G57,Headers,0))),"")</f>
        <v/>
      </c>
      <c r="I57" s="202"/>
    </row>
    <row r="58" spans="2:9" s="1" customFormat="1" ht="24.95" customHeight="1" x14ac:dyDescent="0.25">
      <c r="B58" s="201"/>
      <c r="C58" s="304"/>
      <c r="D58" s="305"/>
      <c r="E58" s="306" t="str">
        <f>IFERROR(IF(INDEX(Calc!$D$5:$AV$5,1,MATCH(Form!$D58,Calc!$D$7:$BO$7,0))="d",INDEX(DateTable,Calc!$DU$111,MATCH(Form!$D58,DateHeaders,0)),INDEX(MainTable,Calc!$DU$111,MATCH(Form!$D58,Headers,0))),"")</f>
        <v/>
      </c>
      <c r="F58" s="307"/>
      <c r="G58" s="305"/>
      <c r="H58" s="308" t="str">
        <f>IFERROR(IF(INDEX(Calc!$D$5:$AV$5,1,MATCH(Form!$G58,Calc!$D$7:$BO$7,0))="d",INDEX(DateTable,Calc!$DU$111,MATCH(Form!$G58,DateHeaders,0)),INDEX(MainTable,Calc!$DU$111,MATCH(Form!$G58,Headers,0))),"")</f>
        <v/>
      </c>
      <c r="I58" s="202"/>
    </row>
    <row r="59" spans="2:9" s="1" customFormat="1" ht="24.95" customHeight="1" x14ac:dyDescent="0.25">
      <c r="B59" s="201"/>
      <c r="C59" s="304"/>
      <c r="D59" s="305"/>
      <c r="E59" s="306" t="str">
        <f>IFERROR(IF(INDEX(Calc!$D$5:$AV$5,1,MATCH(Form!$D59,Calc!$D$7:$BO$7,0))="d",INDEX(DateTable,Calc!$DU$111,MATCH(Form!$D59,DateHeaders,0)),INDEX(MainTable,Calc!$DU$111,MATCH(Form!$D59,Headers,0))),"")</f>
        <v/>
      </c>
      <c r="F59" s="307"/>
      <c r="G59" s="305"/>
      <c r="H59" s="308" t="str">
        <f>IFERROR(IF(INDEX(Calc!$D$5:$AV$5,1,MATCH(Form!$G59,Calc!$D$7:$BO$7,0))="d",INDEX(DateTable,Calc!$DU$111,MATCH(Form!$G59,DateHeaders,0)),INDEX(MainTable,Calc!$DU$111,MATCH(Form!$G59,Headers,0))),"")</f>
        <v/>
      </c>
      <c r="I59" s="202"/>
    </row>
    <row r="60" spans="2:9" s="1" customFormat="1" ht="24.95" customHeight="1" x14ac:dyDescent="0.25">
      <c r="B60" s="201"/>
      <c r="C60" s="304"/>
      <c r="D60" s="305"/>
      <c r="E60" s="306" t="str">
        <f>IFERROR(IF(INDEX(Calc!$D$5:$AV$5,1,MATCH(Form!$D60,Calc!$D$7:$BO$7,0))="d",INDEX(DateTable,Calc!$DU$111,MATCH(Form!$D60,DateHeaders,0)),INDEX(MainTable,Calc!$DU$111,MATCH(Form!$D60,Headers,0))),"")</f>
        <v/>
      </c>
      <c r="F60" s="307"/>
      <c r="G60" s="305"/>
      <c r="H60" s="308" t="str">
        <f>IFERROR(IF(INDEX(Calc!$D$5:$AV$5,1,MATCH(Form!$G60,Calc!$D$7:$BO$7,0))="d",INDEX(DateTable,Calc!$DU$111,MATCH(Form!$G60,DateHeaders,0)),INDEX(MainTable,Calc!$DU$111,MATCH(Form!$G60,Headers,0))),"")</f>
        <v/>
      </c>
      <c r="I60" s="202"/>
    </row>
    <row r="61" spans="2:9" s="1" customFormat="1" ht="8.1" customHeight="1" x14ac:dyDescent="0.25">
      <c r="B61" s="203"/>
      <c r="C61" s="211"/>
      <c r="D61" s="212"/>
      <c r="E61" s="204"/>
      <c r="F61" s="204"/>
      <c r="G61" s="212"/>
      <c r="H61" s="213"/>
      <c r="I61" s="205"/>
    </row>
  </sheetData>
  <sheetProtection algorithmName="SHA-512" hashValue="Ct0phvEEiR582uuERm2ASkaEWan2SrJCoWR9ha39Tup/NhGldc24TJBTLe89hcsIiDBviAL7a3PvuG5h9oyLIQ==" saltValue="Jby5r8nly9tf0J/N3slh1w==" spinCount="100000" sheet="1" objects="1" scenarios="1"/>
  <mergeCells count="1">
    <mergeCell ref="D6:E6"/>
  </mergeCells>
  <conditionalFormatting sqref="C9:E61">
    <cfRule type="expression" dxfId="6" priority="5">
      <formula>AND($C9="",$D9="")</formula>
    </cfRule>
  </conditionalFormatting>
  <conditionalFormatting sqref="C9:H61">
    <cfRule type="expression" dxfId="4" priority="3">
      <formula>$C9&lt;&gt;""</formula>
    </cfRule>
  </conditionalFormatting>
  <conditionalFormatting sqref="D9:E60">
    <cfRule type="expression" dxfId="3" priority="9">
      <formula>$D9&lt;&gt;""</formula>
    </cfRule>
  </conditionalFormatting>
  <conditionalFormatting sqref="D9:E61 G9:H61">
    <cfRule type="expression" dxfId="2" priority="2">
      <formula>$C9&lt;&gt;""</formula>
    </cfRule>
  </conditionalFormatting>
  <conditionalFormatting sqref="G9:H60">
    <cfRule type="expression" dxfId="1" priority="7">
      <formula>$G9&lt;&gt;""</formula>
    </cfRule>
  </conditionalFormatting>
  <conditionalFormatting sqref="G9:H61">
    <cfRule type="expression" dxfId="0" priority="4">
      <formula>$G9=""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5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D95D5057-6CC5-4CAC-816C-0227137BFDAE}">
            <xm:f>ROW(C9)=Calc!$DU$8+1</xm:f>
            <x14:dxf>
              <border>
                <left style="hair">
                  <color auto="1"/>
                </left>
                <right style="hair">
                  <color auto="1"/>
                </right>
                <top style="hair">
                  <color auto="1"/>
                </top>
                <bottom style="hair">
                  <color auto="1"/>
                </bottom>
                <vertical/>
                <horizontal/>
              </border>
            </x14:dxf>
          </x14:cfRule>
          <xm:sqref>C9:D60 G9:G60</xm:sqref>
        </x14:conditionalFormatting>
        <x14:conditionalFormatting xmlns:xm="http://schemas.microsoft.com/office/excel/2006/main">
          <x14:cfRule type="expression" priority="1" id="{77F7CA03-282D-4E27-A767-EA6F9A4A52C4}">
            <xm:f>ROW(C8)&gt;=Calc!$DU$8</xm:f>
            <x14:dxf>
              <fill>
                <patternFill patternType="none">
                  <bgColor auto="1"/>
                </patternFill>
              </fill>
            </x14:dxf>
          </x14:cfRule>
          <xm:sqref>C9:H61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1B2F914-9C2C-401B-A973-4F54D5A83C44}">
          <x14:formula1>
            <xm:f>Calc!$BR$58:$BR$64</xm:f>
          </x14:formula1>
          <xm:sqref>C9:C60</xm:sqref>
        </x14:dataValidation>
        <x14:dataValidation type="list" allowBlank="1" showInputMessage="1" showErrorMessage="1" xr:uid="{F2C1DC29-9F89-47E7-9197-B8A7D4CD9B46}">
          <x14:formula1>
            <xm:f>OFFSET(Calc!$BR$8,0,0,HeadingNumb,1)</xm:f>
          </x14:formula1>
          <xm:sqref>D9:D60 G9:G60</xm:sqref>
        </x14:dataValidation>
        <x14:dataValidation type="list" allowBlank="1" showInputMessage="1" showErrorMessage="1" xr:uid="{ED9EB890-0305-465C-AD50-28438D1C6899}">
          <x14:formula1>
            <xm:f>OFFSET(Calc!C8,0,Calc!$DU$110,Calc!$DU$116,1)</xm:f>
          </x14:formula1>
          <xm:sqref>D6:E6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DFBB3-89A7-4EB7-A424-751B227EDBD0}">
  <sheetPr codeName="Sheet5">
    <pageSetUpPr autoPageBreaks="0" fitToPage="1"/>
  </sheetPr>
  <dimension ref="A1:L44"/>
  <sheetViews>
    <sheetView showGridLines="0" showRowColHeaders="0" zoomScaleNormal="100" workbookViewId="0">
      <pane ySplit="8" topLeftCell="A9" activePane="bottomLeft" state="frozen"/>
      <selection pane="bottomLeft" activeCell="A9" sqref="A9"/>
    </sheetView>
  </sheetViews>
  <sheetFormatPr defaultRowHeight="15" customHeight="1" x14ac:dyDescent="0.25"/>
  <cols>
    <col min="1" max="1" width="3.7109375" style="34" customWidth="1"/>
    <col min="2" max="2" width="2.7109375" style="34" customWidth="1"/>
    <col min="3" max="3" width="25.7109375" style="34" customWidth="1"/>
    <col min="4" max="4" width="3.7109375" style="34" customWidth="1"/>
    <col min="5" max="5" width="25.7109375" style="34" customWidth="1"/>
    <col min="6" max="6" width="3.7109375" style="34" customWidth="1"/>
    <col min="7" max="7" width="25.7109375" style="34" customWidth="1"/>
    <col min="8" max="8" width="3.7109375" style="34" customWidth="1"/>
    <col min="9" max="9" width="25.7109375" style="34" customWidth="1"/>
    <col min="10" max="10" width="5.7109375" style="34" customWidth="1"/>
    <col min="11" max="11" width="28.42578125" style="34" customWidth="1"/>
    <col min="12" max="12" width="2.7109375" style="34" customWidth="1"/>
    <col min="13" max="16384" width="9.140625" style="34"/>
  </cols>
  <sheetData>
    <row r="1" spans="1:12" s="1" customFormat="1" ht="6.75" customHeight="1" x14ac:dyDescent="0.25">
      <c r="B1" s="2"/>
      <c r="C1" s="3"/>
      <c r="E1" s="3"/>
      <c r="F1" s="3"/>
      <c r="G1" s="3"/>
      <c r="H1" s="3"/>
      <c r="I1" s="3"/>
      <c r="K1" s="3"/>
    </row>
    <row r="2" spans="1:12" s="27" customFormat="1" ht="20.100000000000001" customHeight="1" x14ac:dyDescent="0.25">
      <c r="B2" s="24"/>
      <c r="C2" s="214" t="s">
        <v>156</v>
      </c>
      <c r="D2" s="28"/>
      <c r="E2" s="28"/>
      <c r="F2" s="28"/>
      <c r="G2" s="28"/>
      <c r="H2" s="28"/>
      <c r="I2" s="28"/>
      <c r="J2" s="28"/>
      <c r="K2" s="28"/>
      <c r="L2" s="28"/>
    </row>
    <row r="3" spans="1:12" s="4" customFormat="1" ht="24" customHeight="1" x14ac:dyDescent="0.25">
      <c r="B3" s="5"/>
      <c r="C3" s="215" t="s">
        <v>0</v>
      </c>
      <c r="D3" s="7"/>
      <c r="E3" s="7"/>
      <c r="F3" s="7"/>
      <c r="G3" s="7"/>
      <c r="H3" s="7"/>
      <c r="I3" s="7"/>
      <c r="J3" s="7"/>
      <c r="K3" s="7"/>
      <c r="L3" s="7"/>
    </row>
    <row r="4" spans="1:12" s="10" customFormat="1" ht="5.0999999999999996" customHeight="1" x14ac:dyDescent="0.25">
      <c r="A4" s="9"/>
      <c r="B4" s="9"/>
      <c r="C4" s="51"/>
      <c r="D4" s="9"/>
      <c r="E4" s="51"/>
      <c r="F4" s="9"/>
      <c r="G4" s="51"/>
      <c r="H4" s="9"/>
      <c r="I4" s="51"/>
      <c r="J4" s="9"/>
      <c r="K4" s="51"/>
    </row>
    <row r="5" spans="1:12" ht="9.9499999999999993" customHeight="1" x14ac:dyDescent="0.25">
      <c r="B5" s="48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s="43" customFormat="1" ht="24.95" customHeight="1" x14ac:dyDescent="0.25">
      <c r="A6" s="42"/>
      <c r="B6" s="46"/>
      <c r="C6" s="78" t="s">
        <v>22</v>
      </c>
      <c r="D6" s="58"/>
      <c r="E6" s="78" t="s">
        <v>23</v>
      </c>
      <c r="F6" s="58"/>
      <c r="G6" s="78" t="s">
        <v>26</v>
      </c>
      <c r="H6" s="58"/>
      <c r="I6" s="78" t="s">
        <v>44</v>
      </c>
      <c r="L6" s="45"/>
    </row>
    <row r="7" spans="1:12" s="43" customFormat="1" ht="24.95" customHeight="1" x14ac:dyDescent="0.25">
      <c r="A7" s="42"/>
      <c r="B7" s="46"/>
      <c r="C7" s="126" t="s">
        <v>43</v>
      </c>
      <c r="D7" s="58"/>
      <c r="E7" s="126" t="s">
        <v>43</v>
      </c>
      <c r="F7" s="58"/>
      <c r="G7" s="126" t="s">
        <v>43</v>
      </c>
      <c r="H7" s="58"/>
      <c r="I7" s="126" t="s">
        <v>43</v>
      </c>
      <c r="L7" s="45"/>
    </row>
    <row r="8" spans="1:12" s="43" customFormat="1" ht="9.9499999999999993" customHeight="1" x14ac:dyDescent="0.25">
      <c r="A8" s="42"/>
      <c r="B8" s="44"/>
      <c r="C8" s="42"/>
      <c r="L8" s="45"/>
    </row>
    <row r="9" spans="1:12" s="43" customFormat="1" ht="9.9499999999999993" customHeight="1" x14ac:dyDescent="0.25">
      <c r="A9" s="42"/>
      <c r="B9" s="44"/>
      <c r="C9" s="42"/>
      <c r="L9" s="45"/>
    </row>
    <row r="10" spans="1:12" s="43" customFormat="1" ht="30" customHeight="1" x14ac:dyDescent="0.25">
      <c r="A10" s="42"/>
      <c r="B10" s="46"/>
      <c r="C10" s="309" t="s">
        <v>350</v>
      </c>
      <c r="L10" s="45"/>
    </row>
    <row r="11" spans="1:12" s="43" customFormat="1" ht="20.100000000000001" customHeight="1" x14ac:dyDescent="0.25">
      <c r="A11" s="42"/>
      <c r="B11" s="46"/>
      <c r="C11" s="127">
        <f>Calc!CP9</f>
        <v>15</v>
      </c>
      <c r="L11" s="45"/>
    </row>
    <row r="12" spans="1:12" s="43" customFormat="1" ht="20.100000000000001" customHeight="1" x14ac:dyDescent="0.25">
      <c r="A12" s="42"/>
      <c r="B12" s="44"/>
      <c r="C12" s="72"/>
      <c r="L12" s="45"/>
    </row>
    <row r="13" spans="1:12" s="43" customFormat="1" ht="20.100000000000001" customHeight="1" x14ac:dyDescent="0.25">
      <c r="A13" s="42"/>
      <c r="B13" s="44"/>
      <c r="C13" s="73"/>
      <c r="L13" s="45"/>
    </row>
    <row r="14" spans="1:12" s="43" customFormat="1" ht="30" customHeight="1" x14ac:dyDescent="0.25">
      <c r="A14" s="42"/>
      <c r="B14" s="44"/>
      <c r="C14" s="310" t="s">
        <v>65</v>
      </c>
      <c r="L14" s="45"/>
    </row>
    <row r="15" spans="1:12" s="43" customFormat="1" ht="20.100000000000001" customHeight="1" x14ac:dyDescent="0.25">
      <c r="A15" s="42"/>
      <c r="B15" s="44"/>
      <c r="C15" s="128">
        <f ca="1">Calc!CP11</f>
        <v>40.333333333333336</v>
      </c>
      <c r="L15" s="45"/>
    </row>
    <row r="16" spans="1:12" s="43" customFormat="1" ht="20.100000000000001" customHeight="1" x14ac:dyDescent="0.25">
      <c r="A16" s="42"/>
      <c r="B16" s="44"/>
      <c r="C16" s="79"/>
      <c r="L16" s="45"/>
    </row>
    <row r="17" spans="1:12" s="43" customFormat="1" ht="20.100000000000001" customHeight="1" x14ac:dyDescent="0.25">
      <c r="A17" s="42"/>
      <c r="B17" s="46"/>
      <c r="C17" s="73"/>
      <c r="L17" s="45"/>
    </row>
    <row r="18" spans="1:12" s="43" customFormat="1" ht="30" customHeight="1" x14ac:dyDescent="0.25">
      <c r="A18" s="42"/>
      <c r="B18" s="44"/>
      <c r="C18" s="311" t="str">
        <f>"Total Salary in "&amp;Settings!E34</f>
        <v>Total Salary in USD</v>
      </c>
      <c r="L18" s="45"/>
    </row>
    <row r="19" spans="1:12" s="43" customFormat="1" ht="20.100000000000001" customHeight="1" x14ac:dyDescent="0.25">
      <c r="A19" s="42"/>
      <c r="B19" s="44"/>
      <c r="C19" s="129">
        <f>Calc!CP13</f>
        <v>81000</v>
      </c>
      <c r="L19" s="45"/>
    </row>
    <row r="20" spans="1:12" s="43" customFormat="1" ht="20.100000000000001" customHeight="1" x14ac:dyDescent="0.25">
      <c r="A20" s="42"/>
      <c r="B20" s="46"/>
      <c r="C20" s="72"/>
      <c r="L20" s="45"/>
    </row>
    <row r="21" spans="1:12" s="43" customFormat="1" ht="20.100000000000001" customHeight="1" x14ac:dyDescent="0.25">
      <c r="A21" s="42"/>
      <c r="B21" s="44"/>
      <c r="C21" s="74"/>
      <c r="L21" s="45"/>
    </row>
    <row r="22" spans="1:12" s="43" customFormat="1" ht="30" customHeight="1" x14ac:dyDescent="0.25">
      <c r="A22" s="42"/>
      <c r="B22" s="46"/>
      <c r="C22" s="312" t="str">
        <f>"Average Salary in "&amp;Settings!E34</f>
        <v>Average Salary in USD</v>
      </c>
      <c r="L22" s="45"/>
    </row>
    <row r="23" spans="1:12" s="43" customFormat="1" ht="20.100000000000001" customHeight="1" x14ac:dyDescent="0.25">
      <c r="A23" s="42"/>
      <c r="B23" s="46"/>
      <c r="C23" s="130">
        <f>Calc!CP14</f>
        <v>6750</v>
      </c>
      <c r="L23" s="45"/>
    </row>
    <row r="24" spans="1:12" s="43" customFormat="1" ht="20.100000000000001" customHeight="1" x14ac:dyDescent="0.25">
      <c r="A24" s="42"/>
      <c r="B24" s="46"/>
      <c r="C24" s="79"/>
      <c r="L24" s="45"/>
    </row>
    <row r="25" spans="1:12" s="43" customFormat="1" ht="20.100000000000001" customHeight="1" x14ac:dyDescent="0.25">
      <c r="A25" s="42"/>
      <c r="B25" s="46"/>
      <c r="C25" s="42"/>
      <c r="L25" s="45"/>
    </row>
    <row r="26" spans="1:12" s="43" customFormat="1" ht="20.100000000000001" customHeight="1" x14ac:dyDescent="0.25">
      <c r="A26" s="42"/>
      <c r="B26" s="46"/>
      <c r="C26" s="42"/>
      <c r="L26" s="45"/>
    </row>
    <row r="27" spans="1:12" s="43" customFormat="1" ht="20.100000000000001" customHeight="1" x14ac:dyDescent="0.25">
      <c r="A27" s="42"/>
      <c r="B27" s="46"/>
      <c r="L27" s="45"/>
    </row>
    <row r="28" spans="1:12" s="43" customFormat="1" ht="20.100000000000001" customHeight="1" x14ac:dyDescent="0.25">
      <c r="A28" s="42"/>
      <c r="B28" s="46"/>
      <c r="C28" s="42"/>
      <c r="L28" s="45"/>
    </row>
    <row r="29" spans="1:12" s="43" customFormat="1" ht="20.100000000000001" customHeight="1" x14ac:dyDescent="0.25">
      <c r="A29" s="42"/>
      <c r="B29" s="46"/>
      <c r="C29" s="42"/>
      <c r="L29" s="45"/>
    </row>
    <row r="30" spans="1:12" s="43" customFormat="1" ht="20.100000000000001" customHeight="1" x14ac:dyDescent="0.25">
      <c r="A30" s="42"/>
      <c r="B30" s="46"/>
      <c r="C30" s="42"/>
      <c r="L30" s="45"/>
    </row>
    <row r="31" spans="1:12" s="43" customFormat="1" ht="20.100000000000001" customHeight="1" x14ac:dyDescent="0.25">
      <c r="A31" s="42"/>
      <c r="B31" s="46"/>
      <c r="C31" s="42"/>
      <c r="L31" s="45"/>
    </row>
    <row r="32" spans="1:12" s="43" customFormat="1" ht="20.100000000000001" customHeight="1" x14ac:dyDescent="0.25">
      <c r="A32" s="42"/>
      <c r="B32" s="46"/>
      <c r="C32" s="42"/>
      <c r="L32" s="45"/>
    </row>
    <row r="33" spans="1:12" s="43" customFormat="1" ht="20.100000000000001" customHeight="1" x14ac:dyDescent="0.25">
      <c r="A33" s="42"/>
      <c r="B33" s="46"/>
      <c r="C33" s="42"/>
      <c r="L33" s="45"/>
    </row>
    <row r="34" spans="1:12" s="43" customFormat="1" ht="20.100000000000001" customHeight="1" x14ac:dyDescent="0.25">
      <c r="A34" s="42"/>
      <c r="B34" s="46"/>
      <c r="C34" s="42"/>
      <c r="L34" s="45"/>
    </row>
    <row r="35" spans="1:12" s="43" customFormat="1" ht="24.95" customHeight="1" x14ac:dyDescent="0.25">
      <c r="A35" s="42"/>
      <c r="B35" s="46"/>
      <c r="L35" s="45"/>
    </row>
    <row r="36" spans="1:12" s="43" customFormat="1" ht="24.95" customHeight="1" x14ac:dyDescent="0.25">
      <c r="A36" s="42"/>
      <c r="B36" s="46"/>
      <c r="C36" s="78" t="s">
        <v>301</v>
      </c>
      <c r="L36" s="45"/>
    </row>
    <row r="37" spans="1:12" s="43" customFormat="1" ht="24.95" customHeight="1" x14ac:dyDescent="0.25">
      <c r="A37" s="42"/>
      <c r="B37" s="46"/>
      <c r="C37" s="126">
        <v>2023</v>
      </c>
      <c r="E37" s="47"/>
      <c r="L37" s="45"/>
    </row>
    <row r="38" spans="1:12" s="43" customFormat="1" ht="24.95" customHeight="1" x14ac:dyDescent="0.25">
      <c r="A38" s="42"/>
      <c r="B38" s="44"/>
      <c r="L38" s="45"/>
    </row>
    <row r="39" spans="1:12" s="43" customFormat="1" ht="24.95" customHeight="1" x14ac:dyDescent="0.25">
      <c r="A39" s="42"/>
      <c r="B39" s="44"/>
      <c r="L39" s="45"/>
    </row>
    <row r="40" spans="1:12" s="43" customFormat="1" ht="9.9499999999999993" customHeight="1" x14ac:dyDescent="0.25">
      <c r="A40" s="42"/>
      <c r="B40" s="75"/>
      <c r="C40" s="76"/>
      <c r="D40" s="76"/>
      <c r="E40" s="76"/>
      <c r="F40" s="76"/>
      <c r="G40" s="76"/>
      <c r="H40" s="76"/>
      <c r="I40" s="76"/>
      <c r="J40" s="76"/>
      <c r="K40" s="76"/>
      <c r="L40" s="77"/>
    </row>
    <row r="41" spans="1:12" s="43" customFormat="1" ht="15" customHeight="1" x14ac:dyDescent="0.25">
      <c r="A41" s="42"/>
      <c r="B41" s="42"/>
      <c r="C41" s="42"/>
    </row>
    <row r="42" spans="1:12" s="43" customFormat="1" ht="15" customHeight="1" x14ac:dyDescent="0.25">
      <c r="A42" s="42"/>
      <c r="B42" s="42"/>
      <c r="C42" s="42"/>
    </row>
    <row r="43" spans="1:12" s="43" customFormat="1" ht="15" customHeight="1" x14ac:dyDescent="0.25">
      <c r="A43" s="42"/>
      <c r="B43" s="42"/>
      <c r="C43" s="42"/>
    </row>
    <row r="44" spans="1:12" s="43" customFormat="1" ht="15" customHeight="1" x14ac:dyDescent="0.25">
      <c r="A44" s="42"/>
      <c r="B44" s="42"/>
      <c r="C44" s="42"/>
    </row>
  </sheetData>
  <sheetProtection algorithmName="SHA-512" hashValue="zNv/t6Dux/zAITPkN79c6VrbIBMcOAx8tnnFF2MMZEl0yuWhIouKV6enzlB/u7a8zWAh1IJFYpeTrz6Pnw4OFw==" saltValue="5vOeskDE0MM8NxPyitUy0w==" spinCount="100000" sheet="1" objects="1" scenarios="1"/>
  <dataValidations count="1">
    <dataValidation type="list" allowBlank="1" showInputMessage="1" showErrorMessage="1" sqref="I7" xr:uid="{F006ABD4-4F2D-4224-8687-3148EF0BBA7A}">
      <formula1>"All,Yes,No"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86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7B3045C-8E8D-4466-85EF-D4E91C7FD5EA}">
          <x14:formula1>
            <xm:f>OFFSET(Calc!$DA$8,0,0,Calc!$DA$29,1)</xm:f>
          </x14:formula1>
          <xm:sqref>C7</xm:sqref>
        </x14:dataValidation>
        <x14:dataValidation type="list" allowBlank="1" showInputMessage="1" showErrorMessage="1" xr:uid="{C82CE3EE-1C74-47E6-95E6-2F8A8EDB19FE}">
          <x14:formula1>
            <xm:f>OFFSET(Calc!$DC$8,0,0,Calc!$DC$29,1)</xm:f>
          </x14:formula1>
          <xm:sqref>E7</xm:sqref>
        </x14:dataValidation>
        <x14:dataValidation type="list" allowBlank="1" showInputMessage="1" showErrorMessage="1" xr:uid="{7DBA0CC3-952A-4A6B-B749-DF89D8427362}">
          <x14:formula1>
            <xm:f>OFFSET(Calc!$DE$8,0,0,Calc!$DE$29,1)</xm:f>
          </x14:formula1>
          <xm:sqref>G7</xm:sqref>
        </x14:dataValidation>
        <x14:dataValidation type="list" allowBlank="1" showInputMessage="1" showErrorMessage="1" xr:uid="{20AFD13B-2AA4-4E9E-AEEC-32941F1DF6A6}">
          <x14:formula1>
            <xm:f>OFFSET(Calc!$DX$8,0,0,COUNT(Calc!$DX$8:$DX$26),1)</xm:f>
          </x14:formula1>
          <xm:sqref>C37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58340-8AE9-4B7D-B84F-3F888290D93C}">
  <sheetPr codeName="Sheet6"/>
  <dimension ref="C1:EP1008"/>
  <sheetViews>
    <sheetView showGridLines="0" showRowColHeaders="0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3.7109375" style="81" customWidth="1"/>
    <col min="2" max="2" width="5.7109375" style="81" customWidth="1"/>
    <col min="3" max="3" width="12.7109375" style="80" customWidth="1"/>
    <col min="4" max="11" width="12.7109375" style="81" customWidth="1"/>
    <col min="12" max="12" width="18.5703125" style="81" customWidth="1"/>
    <col min="13" max="48" width="12.7109375" style="81" customWidth="1"/>
    <col min="49" max="49" width="32" style="81" customWidth="1"/>
    <col min="50" max="67" width="12.7109375" style="81" customWidth="1"/>
    <col min="68" max="68" width="5.7109375" style="81" customWidth="1"/>
    <col min="69" max="69" width="10.85546875" style="81" customWidth="1"/>
    <col min="70" max="70" width="25.5703125" style="81" customWidth="1"/>
    <col min="71" max="72" width="5.7109375" style="81" customWidth="1"/>
    <col min="73" max="77" width="12.7109375" style="81" customWidth="1"/>
    <col min="78" max="78" width="5.7109375" style="81" customWidth="1"/>
    <col min="79" max="79" width="10.140625" style="81" customWidth="1"/>
    <col min="80" max="80" width="9.28515625" style="81" customWidth="1"/>
    <col min="81" max="81" width="5.7109375" style="81" customWidth="1"/>
    <col min="82" max="86" width="12.7109375" style="81" customWidth="1"/>
    <col min="87" max="87" width="5.7109375" style="81" customWidth="1"/>
    <col min="88" max="91" width="10.7109375" style="58" customWidth="1"/>
    <col min="92" max="92" width="5.7109375" style="81" customWidth="1"/>
    <col min="93" max="93" width="23.5703125" style="81" customWidth="1"/>
    <col min="94" max="94" width="13.85546875" style="81" customWidth="1"/>
    <col min="95" max="96" width="8.7109375" style="81" customWidth="1"/>
    <col min="97" max="97" width="10.42578125" style="81" customWidth="1"/>
    <col min="98" max="98" width="5.7109375" style="81" customWidth="1"/>
    <col min="99" max="99" width="8.7109375" style="81" customWidth="1"/>
    <col min="100" max="100" width="13.42578125" style="81" customWidth="1"/>
    <col min="101" max="103" width="8.7109375" style="81" customWidth="1"/>
    <col min="104" max="104" width="5.7109375" style="81" customWidth="1"/>
    <col min="105" max="105" width="12.7109375" style="81" customWidth="1"/>
    <col min="106" max="106" width="5.7109375" style="81" customWidth="1"/>
    <col min="107" max="107" width="12.7109375" style="81" customWidth="1"/>
    <col min="108" max="108" width="5.7109375" style="81" customWidth="1"/>
    <col min="109" max="109" width="12.7109375" style="81" customWidth="1"/>
    <col min="110" max="110" width="5.7109375" style="81" customWidth="1"/>
    <col min="111" max="122" width="12.7109375" style="81" customWidth="1"/>
    <col min="123" max="123" width="5.7109375" style="81" customWidth="1"/>
    <col min="124" max="124" width="27" style="81" customWidth="1"/>
    <col min="125" max="125" width="12.28515625" style="81" customWidth="1"/>
    <col min="126" max="127" width="9.140625" style="81"/>
    <col min="128" max="128" width="10.7109375" style="81" customWidth="1"/>
    <col min="129" max="140" width="10.7109375" style="58" customWidth="1"/>
    <col min="141" max="146" width="9.140625" style="81"/>
    <col min="147" max="147" width="17.140625" style="81" customWidth="1"/>
    <col min="148" max="16384" width="9.140625" style="81"/>
  </cols>
  <sheetData>
    <row r="1" spans="3:146" ht="6.75" customHeight="1" x14ac:dyDescent="0.25"/>
    <row r="2" spans="3:146" s="259" customFormat="1" ht="20.100000000000001" customHeight="1" x14ac:dyDescent="0.25">
      <c r="C2" s="257"/>
      <c r="D2" s="258"/>
      <c r="CJ2" s="260"/>
      <c r="CK2" s="260"/>
      <c r="CL2" s="260"/>
      <c r="CM2" s="260"/>
      <c r="DG2" s="261" t="s">
        <v>149</v>
      </c>
      <c r="DH2" s="262"/>
      <c r="DI2" s="262"/>
      <c r="DJ2" s="262"/>
      <c r="DK2" s="262"/>
      <c r="DL2" s="262"/>
      <c r="DM2" s="262"/>
      <c r="DN2" s="262"/>
      <c r="DO2" s="262"/>
      <c r="DP2" s="262"/>
      <c r="DQ2" s="262"/>
      <c r="DR2" s="263"/>
      <c r="DY2" s="260"/>
      <c r="DZ2" s="260"/>
      <c r="EA2" s="260"/>
      <c r="EB2" s="260"/>
      <c r="EC2" s="260"/>
      <c r="ED2" s="260"/>
      <c r="EE2" s="260"/>
      <c r="EF2" s="260"/>
      <c r="EG2" s="260"/>
      <c r="EH2" s="260"/>
      <c r="EI2" s="260"/>
      <c r="EJ2" s="260"/>
    </row>
    <row r="3" spans="3:146" s="264" customFormat="1" ht="24" customHeight="1" x14ac:dyDescent="0.25">
      <c r="BU3" s="265" t="s">
        <v>137</v>
      </c>
      <c r="BV3" s="266"/>
      <c r="BW3" s="266"/>
      <c r="BX3" s="266"/>
      <c r="BY3" s="267"/>
      <c r="CJ3" s="268"/>
      <c r="CK3" s="268"/>
      <c r="CL3" s="268"/>
      <c r="CM3" s="268"/>
      <c r="DG3" s="269" t="s">
        <v>103</v>
      </c>
      <c r="DH3" s="270"/>
      <c r="DI3" s="271"/>
      <c r="DJ3" s="272" t="s">
        <v>104</v>
      </c>
      <c r="DK3" s="273"/>
      <c r="DL3" s="274"/>
      <c r="DM3" s="269" t="s">
        <v>105</v>
      </c>
      <c r="DN3" s="270"/>
      <c r="DO3" s="271"/>
      <c r="DP3" s="272" t="s">
        <v>106</v>
      </c>
      <c r="DQ3" s="273"/>
      <c r="DR3" s="274"/>
      <c r="DY3" s="268"/>
      <c r="DZ3" s="268"/>
      <c r="EA3" s="268"/>
      <c r="EB3" s="268"/>
      <c r="EC3" s="268"/>
      <c r="ED3" s="268"/>
      <c r="EE3" s="268"/>
      <c r="EF3" s="268"/>
      <c r="EG3" s="268"/>
      <c r="EH3" s="268"/>
      <c r="EI3" s="268"/>
      <c r="EJ3" s="268"/>
    </row>
    <row r="4" spans="3:146" x14ac:dyDescent="0.25">
      <c r="C4" s="82" t="s">
        <v>139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4"/>
      <c r="CJ4" s="85" t="s">
        <v>299</v>
      </c>
      <c r="CK4" s="86"/>
      <c r="CL4" s="86"/>
      <c r="CM4" s="86"/>
      <c r="DG4" s="93" t="s">
        <v>314</v>
      </c>
      <c r="DH4" s="93" t="s">
        <v>342</v>
      </c>
      <c r="DI4" s="93" t="s">
        <v>93</v>
      </c>
      <c r="DJ4" s="106" t="s">
        <v>314</v>
      </c>
      <c r="DK4" s="106" t="s">
        <v>342</v>
      </c>
      <c r="DL4" s="106" t="s">
        <v>93</v>
      </c>
      <c r="DM4" s="93" t="s">
        <v>314</v>
      </c>
      <c r="DN4" s="93" t="s">
        <v>342</v>
      </c>
      <c r="DO4" s="93" t="s">
        <v>93</v>
      </c>
      <c r="DP4" s="106" t="s">
        <v>314</v>
      </c>
      <c r="DQ4" s="106" t="s">
        <v>342</v>
      </c>
      <c r="DR4" s="106" t="s">
        <v>93</v>
      </c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</row>
    <row r="5" spans="3:146" x14ac:dyDescent="0.25">
      <c r="C5" s="106" t="s">
        <v>314</v>
      </c>
      <c r="D5" s="228" t="str">
        <f>IFERROR(IF(INDEX(database[#Headers],1,D6)="","",IF(COUNTIF(Settings!$C$37:$C$42,INDEX(database[#Headers],1,D6))&gt;0,"d","")),"")</f>
        <v/>
      </c>
      <c r="E5" s="228" t="str">
        <f>IFERROR(IF(INDEX(database[#Headers],1,E6)="","",IF(COUNTIF(Settings!$C$37:$C$42,INDEX(database[#Headers],1,E6))&gt;0,"d","")),"")</f>
        <v/>
      </c>
      <c r="F5" s="228" t="str">
        <f>IFERROR(IF(INDEX(database[#Headers],1,F6)="","",IF(COUNTIF(Settings!$C$37:$C$42,INDEX(database[#Headers],1,F6))&gt;0,"d","")),"")</f>
        <v>d</v>
      </c>
      <c r="G5" s="228" t="str">
        <f>IFERROR(IF(INDEX(database[#Headers],1,G6)="","",IF(COUNTIF(Settings!$C$37:$C$42,INDEX(database[#Headers],1,G6))&gt;0,"d","")),"")</f>
        <v/>
      </c>
      <c r="H5" s="228" t="str">
        <f>IFERROR(IF(INDEX(database[#Headers],1,H6)="","",IF(COUNTIF(Settings!$C$37:$C$42,INDEX(database[#Headers],1,H6))&gt;0,"d","")),"")</f>
        <v/>
      </c>
      <c r="I5" s="228" t="str">
        <f>IFERROR(IF(INDEX(database[#Headers],1,I6)="","",IF(COUNTIF(Settings!$C$37:$C$42,INDEX(database[#Headers],1,I6))&gt;0,"d","")),"")</f>
        <v/>
      </c>
      <c r="J5" s="228" t="str">
        <f>IFERROR(IF(INDEX(database[#Headers],1,J6)="","",IF(COUNTIF(Settings!$C$37:$C$42,INDEX(database[#Headers],1,J6))&gt;0,"d","")),"")</f>
        <v/>
      </c>
      <c r="K5" s="228" t="str">
        <f>IFERROR(IF(INDEX(database[#Headers],1,K6)="","",IF(COUNTIF(Settings!$C$37:$C$42,INDEX(database[#Headers],1,K6))&gt;0,"d","")),"")</f>
        <v/>
      </c>
      <c r="L5" s="228" t="str">
        <f>IFERROR(IF(INDEX(database[#Headers],1,L6)="","",IF(COUNTIF(Settings!$C$37:$C$42,INDEX(database[#Headers],1,L6))&gt;0,"d","")),"")</f>
        <v/>
      </c>
      <c r="M5" s="228" t="str">
        <f>IFERROR(IF(INDEX(database[#Headers],1,M6)="","",IF(COUNTIF(Settings!$C$37:$C$42,INDEX(database[#Headers],1,M6))&gt;0,"d","")),"")</f>
        <v/>
      </c>
      <c r="N5" s="228" t="str">
        <f>IFERROR(IF(INDEX(database[#Headers],1,N6)="","",IF(COUNTIF(Settings!$C$37:$C$42,INDEX(database[#Headers],1,N6))&gt;0,"d","")),"")</f>
        <v/>
      </c>
      <c r="O5" s="228" t="str">
        <f>IFERROR(IF(INDEX(database[#Headers],1,O6)="","",IF(COUNTIF(Settings!$C$37:$C$42,INDEX(database[#Headers],1,O6))&gt;0,"d","")),"")</f>
        <v/>
      </c>
      <c r="P5" s="228" t="str">
        <f>IFERROR(IF(INDEX(database[#Headers],1,P6)="","",IF(COUNTIF(Settings!$C$37:$C$42,INDEX(database[#Headers],1,P6))&gt;0,"d","")),"")</f>
        <v>d</v>
      </c>
      <c r="Q5" s="228" t="str">
        <f>IFERROR(IF(INDEX(database[#Headers],1,Q6)="","",IF(COUNTIF(Settings!$C$37:$C$42,INDEX(database[#Headers],1,Q6))&gt;0,"d","")),"")</f>
        <v/>
      </c>
      <c r="R5" s="228" t="str">
        <f>IFERROR(IF(INDEX(database[#Headers],1,R6)="","",IF(COUNTIF(Settings!$C$37:$C$42,INDEX(database[#Headers],1,R6))&gt;0,"d","")),"")</f>
        <v/>
      </c>
      <c r="S5" s="228" t="str">
        <f>IFERROR(IF(INDEX(database[#Headers],1,S6)="","",IF(COUNTIF(Settings!$C$37:$C$42,INDEX(database[#Headers],1,S6))&gt;0,"d","")),"")</f>
        <v/>
      </c>
      <c r="T5" s="228" t="str">
        <f>IFERROR(IF(INDEX(database[#Headers],1,T6)="","",IF(COUNTIF(Settings!$C$37:$C$42,INDEX(database[#Headers],1,T6))&gt;0,"d","")),"")</f>
        <v/>
      </c>
      <c r="U5" s="228" t="str">
        <f>IFERROR(IF(INDEX(database[#Headers],1,U6)="","",IF(COUNTIF(Settings!$C$37:$C$42,INDEX(database[#Headers],1,U6))&gt;0,"d","")),"")</f>
        <v/>
      </c>
      <c r="V5" s="228" t="str">
        <f>IFERROR(IF(INDEX(database[#Headers],1,V6)="","",IF(COUNTIF(Settings!$C$37:$C$42,INDEX(database[#Headers],1,V6))&gt;0,"d","")),"")</f>
        <v/>
      </c>
      <c r="W5" s="228" t="str">
        <f>IFERROR(IF(INDEX(database[#Headers],1,W6)="","",IF(COUNTIF(Settings!$C$37:$C$42,INDEX(database[#Headers],1,W6))&gt;0,"d","")),"")</f>
        <v/>
      </c>
      <c r="X5" s="228" t="str">
        <f>IFERROR(IF(INDEX(database[#Headers],1,X6)="","",IF(COUNTIF(Settings!$C$37:$C$42,INDEX(database[#Headers],1,X6))&gt;0,"d","")),"")</f>
        <v/>
      </c>
      <c r="Y5" s="228" t="str">
        <f>IFERROR(IF(INDEX(database[#Headers],1,Y6)="","",IF(COUNTIF(Settings!$C$37:$C$42,INDEX(database[#Headers],1,Y6))&gt;0,"d","")),"")</f>
        <v/>
      </c>
      <c r="Z5" s="228" t="str">
        <f>IFERROR(IF(INDEX(database[#Headers],1,Z6)="","",IF(COUNTIF(Settings!$C$37:$C$42,INDEX(database[#Headers],1,Z6))&gt;0,"d","")),"")</f>
        <v/>
      </c>
      <c r="AA5" s="228" t="str">
        <f>IFERROR(IF(INDEX(database[#Headers],1,AA6)="","",IF(COUNTIF(Settings!$C$37:$C$42,INDEX(database[#Headers],1,AA6))&gt;0,"d","")),"")</f>
        <v/>
      </c>
      <c r="AB5" s="228" t="str">
        <f>IFERROR(IF(INDEX(database[#Headers],1,AB6)="","",IF(COUNTIF(Settings!$C$37:$C$42,INDEX(database[#Headers],1,AB6))&gt;0,"d","")),"")</f>
        <v/>
      </c>
      <c r="AC5" s="228" t="str">
        <f>IFERROR(IF(INDEX(database[#Headers],1,AC6)="","",IF(COUNTIF(Settings!$C$37:$C$42,INDEX(database[#Headers],1,AC6))&gt;0,"d","")),"")</f>
        <v/>
      </c>
      <c r="AD5" s="228" t="str">
        <f>IFERROR(IF(INDEX(database[#Headers],1,AD6)="","",IF(COUNTIF(Settings!$C$37:$C$42,INDEX(database[#Headers],1,AD6))&gt;0,"d","")),"")</f>
        <v/>
      </c>
      <c r="AE5" s="228" t="str">
        <f>IFERROR(IF(INDEX(database[#Headers],1,AE6)="","",IF(COUNTIF(Settings!$C$37:$C$42,INDEX(database[#Headers],1,AE6))&gt;0,"d","")),"")</f>
        <v/>
      </c>
      <c r="AF5" s="228" t="str">
        <f>IFERROR(IF(INDEX(database[#Headers],1,AF6)="","",IF(COUNTIF(Settings!$C$37:$C$42,INDEX(database[#Headers],1,AF6))&gt;0,"d","")),"")</f>
        <v/>
      </c>
      <c r="AG5" s="228" t="str">
        <f>IFERROR(IF(INDEX(database[#Headers],1,AG6)="","",IF(COUNTIF(Settings!$C$37:$C$42,INDEX(database[#Headers],1,AG6))&gt;0,"d","")),"")</f>
        <v/>
      </c>
      <c r="AH5" s="228" t="str">
        <f>IFERROR(IF(INDEX(database[#Headers],1,AH6)="","",IF(COUNTIF(Settings!$C$37:$C$42,INDEX(database[#Headers],1,AH6))&gt;0,"d","")),"")</f>
        <v>d</v>
      </c>
      <c r="AI5" s="228" t="str">
        <f>IFERROR(IF(INDEX(database[#Headers],1,AI6)="","",IF(COUNTIF(Settings!$C$37:$C$42,INDEX(database[#Headers],1,AI6))&gt;0,"d","")),"")</f>
        <v/>
      </c>
      <c r="AJ5" s="228" t="str">
        <f>IFERROR(IF(INDEX(database[#Headers],1,AJ6)="","",IF(COUNTIF(Settings!$C$37:$C$42,INDEX(database[#Headers],1,AJ6))&gt;0,"d","")),"")</f>
        <v/>
      </c>
      <c r="AK5" s="228" t="str">
        <f>IFERROR(IF(INDEX(database[#Headers],1,AK6)="","",IF(COUNTIF(Settings!$C$37:$C$42,INDEX(database[#Headers],1,AK6))&gt;0,"d","")),"")</f>
        <v/>
      </c>
      <c r="AL5" s="228" t="str">
        <f>IFERROR(IF(INDEX(database[#Headers],1,AL6)="","",IF(COUNTIF(Settings!$C$37:$C$42,INDEX(database[#Headers],1,AL6))&gt;0,"d","")),"")</f>
        <v/>
      </c>
      <c r="AM5" s="228" t="str">
        <f>IFERROR(IF(INDEX(database[#Headers],1,AM6)="","",IF(COUNTIF(Settings!$C$37:$C$42,INDEX(database[#Headers],1,AM6))&gt;0,"d","")),"")</f>
        <v/>
      </c>
      <c r="AN5" s="228" t="str">
        <f>IFERROR(IF(INDEX(database[#Headers],1,AN6)="","",IF(COUNTIF(Settings!$C$37:$C$42,INDEX(database[#Headers],1,AN6))&gt;0,"d","")),"")</f>
        <v/>
      </c>
      <c r="AO5" s="228" t="str">
        <f>IFERROR(IF(INDEX(database[#Headers],1,AO6)="","",IF(COUNTIF(Settings!$C$37:$C$42,INDEX(database[#Headers],1,AO6))&gt;0,"d","")),"")</f>
        <v/>
      </c>
      <c r="AP5" s="228" t="str">
        <f>IFERROR(IF(INDEX(database[#Headers],1,AP6)="","",IF(COUNTIF(Settings!$C$37:$C$42,INDEX(database[#Headers],1,AP6))&gt;0,"d","")),"")</f>
        <v/>
      </c>
      <c r="AQ5" s="228" t="str">
        <f>IFERROR(IF(INDEX(database[#Headers],1,AQ6)="","",IF(COUNTIF(Settings!$C$37:$C$42,INDEX(database[#Headers],1,AQ6))&gt;0,"d","")),"")</f>
        <v/>
      </c>
      <c r="AR5" s="228" t="str">
        <f>IFERROR(IF(INDEX(database[#Headers],1,AR6)="","",IF(COUNTIF(Settings!$C$37:$C$42,INDEX(database[#Headers],1,AR6))&gt;0,"d","")),"")</f>
        <v/>
      </c>
      <c r="AS5" s="228" t="str">
        <f>IFERROR(IF(INDEX(database[#Headers],1,AS6)="","",IF(COUNTIF(Settings!$C$37:$C$42,INDEX(database[#Headers],1,AS6))&gt;0,"d","")),"")</f>
        <v/>
      </c>
      <c r="AT5" s="228" t="str">
        <f>IFERROR(IF(INDEX(database[#Headers],1,AT6)="","",IF(COUNTIF(Settings!$C$37:$C$42,INDEX(database[#Headers],1,AT6))&gt;0,"d","")),"")</f>
        <v/>
      </c>
      <c r="AU5" s="228" t="str">
        <f>IFERROR(IF(INDEX(database[#Headers],1,AU6)="","",IF(COUNTIF(Settings!$C$37:$C$42,INDEX(database[#Headers],1,AU6))&gt;0,"d","")),"")</f>
        <v/>
      </c>
      <c r="AV5" s="228" t="str">
        <f>IFERROR(IF(INDEX(database[#Headers],1,AV6)="","",IF(COUNTIF(Settings!$C$37:$C$42,INDEX(database[#Headers],1,AV6))&gt;0,"d","")),"")</f>
        <v/>
      </c>
      <c r="AW5" s="135" t="s">
        <v>320</v>
      </c>
      <c r="AX5" s="136"/>
      <c r="AY5" s="136"/>
      <c r="AZ5" s="136"/>
      <c r="BA5" s="137"/>
      <c r="BB5" s="138"/>
      <c r="BC5" s="187"/>
      <c r="BD5" s="135" t="s">
        <v>135</v>
      </c>
      <c r="BE5" s="136"/>
      <c r="BF5" s="136"/>
      <c r="BG5" s="136"/>
      <c r="BH5" s="136"/>
      <c r="BI5" s="188"/>
      <c r="BJ5" s="135" t="s">
        <v>136</v>
      </c>
      <c r="BK5" s="136"/>
      <c r="BL5" s="136"/>
      <c r="BM5" s="136"/>
      <c r="BN5" s="137"/>
      <c r="BO5" s="138"/>
      <c r="BU5" s="228" t="str">
        <f>IFERROR(INDEX($D$5:$AV$5,1,MATCH(BU$7,Headers,0)),"")</f>
        <v/>
      </c>
      <c r="BV5" s="228" t="str">
        <f>IFERROR(INDEX($D$5:$AV$5,1,MATCH(BV$7,Headers,0)),"")</f>
        <v/>
      </c>
      <c r="BW5" s="228" t="str">
        <f>IFERROR(INDEX($D$5:$AV$5,1,MATCH(BW$7,Headers,0)),"")</f>
        <v/>
      </c>
      <c r="BX5" s="228" t="str">
        <f>IFERROR(INDEX($D$5:$AV$5,1,MATCH(BX$7,Headers,0)),"")</f>
        <v/>
      </c>
      <c r="BY5" s="228" t="str">
        <f>IFERROR(INDEX($D$5:$AV$5,1,MATCH(BY$7,Headers,0)),"")</f>
        <v/>
      </c>
      <c r="CD5" s="85" t="s">
        <v>138</v>
      </c>
      <c r="CE5" s="86"/>
      <c r="CF5" s="86"/>
      <c r="CG5" s="86"/>
      <c r="CH5" s="87"/>
      <c r="CJ5" s="107" t="s">
        <v>298</v>
      </c>
      <c r="CK5" s="108"/>
      <c r="CL5" s="109"/>
      <c r="CM5" s="228">
        <f ca="1">IFERROR(IF(Dashboard!C37="",YEAR(TODAY()),Dashboard!C37),"")</f>
        <v>2023</v>
      </c>
      <c r="DA5" s="85" t="s">
        <v>148</v>
      </c>
      <c r="DB5" s="86"/>
      <c r="DC5" s="86"/>
      <c r="DD5" s="86"/>
      <c r="DE5" s="87"/>
      <c r="DG5" s="229" t="str">
        <f>IFERROR(INDEX($D$5:$AV$5,1,MATCH(DG$7,Headers,0)),"")</f>
        <v/>
      </c>
      <c r="DH5" s="229">
        <f>IFERROR(IF(DG5="d",MATCH(DG$7,DateHeaders,0),MATCH(DG$7,Headers,0)),"")</f>
        <v>6</v>
      </c>
      <c r="DI5" s="229">
        <f>IFERROR(IF(ISNUMBER(DI8),COUNT(DI$8:DI$26),COUNTIF(DI$8:DI$26,"?*")),1000)</f>
        <v>7</v>
      </c>
      <c r="DJ5" s="228" t="str">
        <f>IFERROR(INDEX($D$5:$AV$5,1,MATCH(DJ$7,Headers,0)),"")</f>
        <v/>
      </c>
      <c r="DK5" s="228">
        <f>IFERROR(IF(DJ5="d",MATCH(DJ$7,DateHeaders,0),MATCH(DJ$7,Headers,0)),"")</f>
        <v>12</v>
      </c>
      <c r="DL5" s="228">
        <f>IFERROR(IF(ISNUMBER(DL8),COUNT(DL$8:DL$26),COUNTIF(DL$8:DL$26,"?*")),1000)</f>
        <v>4</v>
      </c>
      <c r="DM5" s="229" t="str">
        <f>IFERROR(INDEX($D$5:$AV$5,1,MATCH(DM$7,Headers,0)),"")</f>
        <v/>
      </c>
      <c r="DN5" s="229">
        <f>IFERROR(MATCH(DM$7,Headers,0),"")</f>
        <v>11</v>
      </c>
      <c r="DO5" s="229">
        <f>IFERROR(IF(ISNUMBER(DO8),COUNT(DO$8:DO$26),COUNTIF(DO$8:DO$26,"?*")),1000)</f>
        <v>2</v>
      </c>
      <c r="DP5" s="228" t="str">
        <f>IFERROR(INDEX($D$5:$AV$5,1,MATCH(DP$7,Headers,0)),"")</f>
        <v/>
      </c>
      <c r="DQ5" s="228">
        <f>IFERROR(MATCH(DP$7,Headers,0),"")</f>
        <v>14</v>
      </c>
      <c r="DR5" s="228">
        <f>IFERROR(IF(ISNUMBER(DR8),COUNT(DR$8:DR$26),COUNTIF(DR$8:DR$26,"?*")),1000)</f>
        <v>3</v>
      </c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</row>
    <row r="6" spans="3:146" ht="16.5" customHeight="1" x14ac:dyDescent="0.25">
      <c r="C6" s="106" t="s">
        <v>134</v>
      </c>
      <c r="D6" s="106">
        <v>1</v>
      </c>
      <c r="E6" s="106">
        <v>2</v>
      </c>
      <c r="F6" s="106">
        <v>3</v>
      </c>
      <c r="G6" s="106">
        <v>4</v>
      </c>
      <c r="H6" s="106">
        <v>5</v>
      </c>
      <c r="I6" s="106">
        <v>6</v>
      </c>
      <c r="J6" s="106">
        <v>7</v>
      </c>
      <c r="K6" s="106">
        <v>8</v>
      </c>
      <c r="L6" s="106">
        <v>9</v>
      </c>
      <c r="M6" s="106">
        <v>10</v>
      </c>
      <c r="N6" s="106">
        <v>11</v>
      </c>
      <c r="O6" s="106">
        <v>12</v>
      </c>
      <c r="P6" s="106">
        <v>13</v>
      </c>
      <c r="Q6" s="106">
        <v>14</v>
      </c>
      <c r="R6" s="106">
        <v>15</v>
      </c>
      <c r="S6" s="106">
        <v>16</v>
      </c>
      <c r="T6" s="106">
        <v>17</v>
      </c>
      <c r="U6" s="106">
        <v>18</v>
      </c>
      <c r="V6" s="106">
        <v>19</v>
      </c>
      <c r="W6" s="106">
        <v>20</v>
      </c>
      <c r="X6" s="106">
        <v>21</v>
      </c>
      <c r="Y6" s="106">
        <v>22</v>
      </c>
      <c r="Z6" s="106">
        <v>23</v>
      </c>
      <c r="AA6" s="106">
        <v>24</v>
      </c>
      <c r="AB6" s="106">
        <v>25</v>
      </c>
      <c r="AC6" s="106">
        <v>26</v>
      </c>
      <c r="AD6" s="106">
        <v>27</v>
      </c>
      <c r="AE6" s="106">
        <v>28</v>
      </c>
      <c r="AF6" s="106">
        <v>29</v>
      </c>
      <c r="AG6" s="106">
        <v>30</v>
      </c>
      <c r="AH6" s="106">
        <v>31</v>
      </c>
      <c r="AI6" s="106">
        <v>32</v>
      </c>
      <c r="AJ6" s="106">
        <v>33</v>
      </c>
      <c r="AK6" s="106">
        <v>34</v>
      </c>
      <c r="AL6" s="106">
        <v>35</v>
      </c>
      <c r="AM6" s="106">
        <v>36</v>
      </c>
      <c r="AN6" s="106">
        <v>37</v>
      </c>
      <c r="AO6" s="106">
        <v>38</v>
      </c>
      <c r="AP6" s="106">
        <v>39</v>
      </c>
      <c r="AQ6" s="106">
        <v>40</v>
      </c>
      <c r="AR6" s="106">
        <v>41</v>
      </c>
      <c r="AS6" s="106">
        <v>42</v>
      </c>
      <c r="AT6" s="106">
        <v>43</v>
      </c>
      <c r="AU6" s="106">
        <v>44</v>
      </c>
      <c r="AV6" s="106">
        <v>45</v>
      </c>
      <c r="AW6" s="106"/>
      <c r="AX6" s="106"/>
      <c r="AY6" s="106"/>
      <c r="AZ6" s="106"/>
      <c r="BA6" s="106"/>
      <c r="BB6" s="106"/>
      <c r="BC6" s="228">
        <f>IFERROR(MATCH("Current Salary",Headers,0),"")</f>
        <v>28</v>
      </c>
      <c r="BD6" s="228">
        <f>IFERROR(MATCH(Settings!$C$37,Headers,0),"")</f>
        <v>3</v>
      </c>
      <c r="BE6" s="228">
        <f>IFERROR(MATCH(Settings!$C$38,Headers,0),"")</f>
        <v>13</v>
      </c>
      <c r="BF6" s="228">
        <f>IFERROR(MATCH(Settings!$C$39,Headers,0),"")</f>
        <v>31</v>
      </c>
      <c r="BG6" s="228" t="str">
        <f>IFERROR(MATCH(Settings!$C$40,Headers,0),"")</f>
        <v/>
      </c>
      <c r="BH6" s="228" t="str">
        <f>IFERROR(MATCH(Settings!$C$41,Headers,0),"")</f>
        <v/>
      </c>
      <c r="BI6" s="228" t="str">
        <f>IFERROR(MATCH(Settings!$C$42,Headers,0),"")</f>
        <v/>
      </c>
      <c r="BJ6" s="106"/>
      <c r="BK6" s="106"/>
      <c r="BL6" s="106"/>
      <c r="BM6" s="106"/>
      <c r="BN6" s="106"/>
      <c r="BO6" s="106"/>
      <c r="BQ6" s="85" t="s">
        <v>153</v>
      </c>
      <c r="BR6" s="86"/>
      <c r="BU6" s="228">
        <f>IFERROR(IF(BU$5="d",MATCH(BU$7,DateHeaders,0),MATCH(BU$7,Headers,0)),"")</f>
        <v>6</v>
      </c>
      <c r="BV6" s="228">
        <f>IFERROR(IF(BV$5="d",MATCH(BV$7,DateHeaders,0),MATCH(BV$7,Headers,0)),"")</f>
        <v>12</v>
      </c>
      <c r="BW6" s="228">
        <f>IFERROR(IF(BW$5="d",MATCH(BW$7,DateHeaders,0),MATCH(BW$7,Headers,0)),"")</f>
        <v>11</v>
      </c>
      <c r="BX6" s="228">
        <f>IFERROR(IF(BX$5="d",MATCH(BX$7,DateHeaders,0),MATCH(BX$7,Headers,0)),"")</f>
        <v>14</v>
      </c>
      <c r="BY6" s="106"/>
      <c r="CA6" s="92" t="s">
        <v>315</v>
      </c>
      <c r="CB6" s="92"/>
      <c r="CD6" s="228">
        <f>IFERROR(MATCH(CD$7,Headers,0),"")</f>
        <v>5</v>
      </c>
      <c r="CE6" s="228">
        <f>IFERROR(MATCH(CE$7,Headers,0),"")</f>
        <v>6</v>
      </c>
      <c r="CF6" s="228">
        <f>IFERROR(MATCH(CF$7,Headers,0),"")</f>
        <v>8</v>
      </c>
      <c r="CG6" s="228">
        <f>IFERROR(MATCH(CG$7,Headers,0),"")</f>
        <v>30</v>
      </c>
      <c r="CH6" s="106"/>
      <c r="CJ6" s="96" t="s">
        <v>306</v>
      </c>
      <c r="CK6" s="96" t="s">
        <v>307</v>
      </c>
      <c r="CL6" s="96" t="s">
        <v>91</v>
      </c>
      <c r="CM6" s="115" t="s">
        <v>102</v>
      </c>
      <c r="CO6" s="85" t="s">
        <v>146</v>
      </c>
      <c r="CP6" s="86"/>
      <c r="CQ6" s="86"/>
      <c r="CR6" s="86"/>
      <c r="CS6" s="87"/>
      <c r="CU6" s="85" t="s">
        <v>147</v>
      </c>
      <c r="CV6" s="86"/>
      <c r="CW6" s="86"/>
      <c r="CX6" s="86"/>
      <c r="CY6" s="87"/>
      <c r="DG6" s="93" t="s">
        <v>142</v>
      </c>
      <c r="DH6" s="93" t="s">
        <v>143</v>
      </c>
      <c r="DI6" s="93" t="s">
        <v>294</v>
      </c>
      <c r="DJ6" s="106" t="s">
        <v>142</v>
      </c>
      <c r="DK6" s="106" t="s">
        <v>143</v>
      </c>
      <c r="DL6" s="106" t="s">
        <v>294</v>
      </c>
      <c r="DM6" s="93" t="s">
        <v>142</v>
      </c>
      <c r="DN6" s="93" t="s">
        <v>143</v>
      </c>
      <c r="DO6" s="93" t="s">
        <v>294</v>
      </c>
      <c r="DP6" s="106" t="s">
        <v>142</v>
      </c>
      <c r="DQ6" s="106" t="s">
        <v>143</v>
      </c>
      <c r="DR6" s="106" t="s">
        <v>294</v>
      </c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</row>
    <row r="7" spans="3:146" s="182" customFormat="1" ht="42.75" customHeight="1" x14ac:dyDescent="0.25">
      <c r="C7" s="178" t="s">
        <v>112</v>
      </c>
      <c r="D7" s="231" t="str">
        <f>IFERROR(INDEX(database[#Headers],1,D6),"")</f>
        <v>Employee Id</v>
      </c>
      <c r="E7" s="232" t="str">
        <f>IFERROR(INDEX(database[#Headers],1,E6),"")</f>
        <v>Name</v>
      </c>
      <c r="F7" s="232" t="str">
        <f>IFERROR(INDEX(database[#Headers],1,F6),"")</f>
        <v>Hiring Date</v>
      </c>
      <c r="G7" s="232" t="str">
        <f>IFERROR(INDEX(database[#Headers],1,G6),"")</f>
        <v>Hiring Source</v>
      </c>
      <c r="H7" s="232" t="str">
        <f>IFERROR(INDEX(database[#Headers],1,H6),"")</f>
        <v>Office</v>
      </c>
      <c r="I7" s="232" t="str">
        <f>IFERROR(INDEX(database[#Headers],1,I6),"")</f>
        <v>Department</v>
      </c>
      <c r="J7" s="232" t="str">
        <f>IFERROR(INDEX(database[#Headers],1,J6),"")</f>
        <v>Job Status</v>
      </c>
      <c r="K7" s="232" t="str">
        <f>IFERROR(INDEX(database[#Headers],1,K6),"")</f>
        <v>Job Title</v>
      </c>
      <c r="L7" s="232" t="str">
        <f>IFERROR(INDEX(database[#Headers],1,L6),"")</f>
        <v>ID / Passport</v>
      </c>
      <c r="M7" s="232" t="str">
        <f>IFERROR(INDEX(database[#Headers],1,M6),"")</f>
        <v>Social Security #</v>
      </c>
      <c r="N7" s="232" t="str">
        <f>IFERROR(INDEX(database[#Headers],1,N6),"")</f>
        <v>Gender</v>
      </c>
      <c r="O7" s="232" t="str">
        <f>IFERROR(INDEX(database[#Headers],1,O6),"")</f>
        <v>Education</v>
      </c>
      <c r="P7" s="232" t="str">
        <f>IFERROR(INDEX(database[#Headers],1,P6),"")</f>
        <v>Date of Birth</v>
      </c>
      <c r="Q7" s="232" t="str">
        <f>IFERROR(INDEX(database[#Headers],1,Q6),"")</f>
        <v>Nationality</v>
      </c>
      <c r="R7" s="232" t="str">
        <f>IFERROR(INDEX(database[#Headers],1,R6),"")</f>
        <v>Marital Status</v>
      </c>
      <c r="S7" s="232" t="str">
        <f>IFERROR(INDEX(database[#Headers],1,S6),"")</f>
        <v># of Kids</v>
      </c>
      <c r="T7" s="232" t="str">
        <f>IFERROR(INDEX(database[#Headers],1,T6),"")</f>
        <v>Driving License</v>
      </c>
      <c r="U7" s="232" t="str">
        <f>IFERROR(INDEX(database[#Headers],1,U6),"")</f>
        <v>Email</v>
      </c>
      <c r="V7" s="232" t="str">
        <f>IFERROR(INDEX(database[#Headers],1,V6),"")</f>
        <v>Cell Phone</v>
      </c>
      <c r="W7" s="232" t="str">
        <f>IFERROR(INDEX(database[#Headers],1,W6),"")</f>
        <v>Address</v>
      </c>
      <c r="X7" s="232" t="str">
        <f>IFERROR(INDEX(database[#Headers],1,X6),"")</f>
        <v>City</v>
      </c>
      <c r="Y7" s="232" t="str">
        <f>IFERROR(INDEX(database[#Headers],1,Y6),"")</f>
        <v>Country</v>
      </c>
      <c r="Z7" s="232" t="str">
        <f>IFERROR(INDEX(database[#Headers],1,Z6),"")</f>
        <v>Emergency Contact Person</v>
      </c>
      <c r="AA7" s="232" t="str">
        <f>IFERROR(INDEX(database[#Headers],1,AA6),"")</f>
        <v>Contact Info</v>
      </c>
      <c r="AB7" s="232" t="str">
        <f>IFERROR(INDEX(database[#Headers],1,AB6),"")</f>
        <v>Blood Type</v>
      </c>
      <c r="AC7" s="232" t="str">
        <f>IFERROR(INDEX(database[#Headers],1,AC6),"")</f>
        <v>Any Health Problem?</v>
      </c>
      <c r="AD7" s="232" t="str">
        <f>IFERROR(INDEX(database[#Headers],1,AD6),"")</f>
        <v>Initial Salary</v>
      </c>
      <c r="AE7" s="232" t="str">
        <f>IFERROR(INDEX(database[#Headers],1,AE6),"")</f>
        <v>Current Salary</v>
      </c>
      <c r="AF7" s="232" t="str">
        <f>IFERROR(INDEX(database[#Headers],1,AF6),"")</f>
        <v>Bank Account</v>
      </c>
      <c r="AG7" s="232" t="str">
        <f>IFERROR(INDEX(database[#Headers],1,AG6),"")</f>
        <v>Active</v>
      </c>
      <c r="AH7" s="232" t="str">
        <f>IFERROR(INDEX(database[#Headers],1,AH6),"")</f>
        <v>Termination Date</v>
      </c>
      <c r="AI7" s="232" t="str">
        <f>IFERROR(INDEX(database[#Headers],1,AI6),"")</f>
        <v>Termination Reason</v>
      </c>
      <c r="AJ7" s="232" t="str">
        <f>IFERROR(INDEX(database[#Headers],1,AJ6),"")</f>
        <v>Header1</v>
      </c>
      <c r="AK7" s="232" t="str">
        <f>IFERROR(INDEX(database[#Headers],1,AK6),"")</f>
        <v>Header2</v>
      </c>
      <c r="AL7" s="232" t="str">
        <f>IFERROR(INDEX(database[#Headers],1,AL6),"")</f>
        <v>Header3</v>
      </c>
      <c r="AM7" s="232" t="str">
        <f>IFERROR(INDEX(database[#Headers],1,AM6),"")</f>
        <v>Header4</v>
      </c>
      <c r="AN7" s="232" t="str">
        <f>IFERROR(INDEX(database[#Headers],1,AN6),"")</f>
        <v>Header5</v>
      </c>
      <c r="AO7" s="233" t="str">
        <f>IFERROR(INDEX(database[#Headers],1,AO6),"")</f>
        <v/>
      </c>
      <c r="AP7" s="233" t="str">
        <f>IFERROR(INDEX(database[#Headers],1,AP6),"")</f>
        <v/>
      </c>
      <c r="AQ7" s="233" t="str">
        <f>IFERROR(INDEX(database[#Headers],1,AQ6),"")</f>
        <v/>
      </c>
      <c r="AR7" s="233" t="str">
        <f>IFERROR(INDEX(database[#Headers],1,AR6),"")</f>
        <v/>
      </c>
      <c r="AS7" s="233" t="str">
        <f>IFERROR(INDEX(database[#Headers],1,AS6),"")</f>
        <v/>
      </c>
      <c r="AT7" s="233" t="str">
        <f>IFERROR(INDEX(database[#Headers],1,AT6),"")</f>
        <v/>
      </c>
      <c r="AU7" s="233" t="str">
        <f>IFERROR(INDEX(database[#Headers],1,AU6),"")</f>
        <v/>
      </c>
      <c r="AV7" s="233" t="str">
        <f>IFERROR(INDEX(database[#Headers],1,AV6),"")</f>
        <v/>
      </c>
      <c r="AW7" s="179" t="s">
        <v>97</v>
      </c>
      <c r="AX7" s="179" t="s">
        <v>92</v>
      </c>
      <c r="AY7" s="179" t="s">
        <v>70</v>
      </c>
      <c r="AZ7" s="179" t="s">
        <v>297</v>
      </c>
      <c r="BA7" s="179" t="s">
        <v>72</v>
      </c>
      <c r="BB7" s="179" t="s">
        <v>73</v>
      </c>
      <c r="BC7" s="179" t="s">
        <v>339</v>
      </c>
      <c r="BD7" s="179" t="s">
        <v>308</v>
      </c>
      <c r="BE7" s="179" t="s">
        <v>309</v>
      </c>
      <c r="BF7" s="179" t="s">
        <v>310</v>
      </c>
      <c r="BG7" s="179" t="s">
        <v>311</v>
      </c>
      <c r="BH7" s="179" t="s">
        <v>312</v>
      </c>
      <c r="BI7" s="179" t="s">
        <v>313</v>
      </c>
      <c r="BJ7" s="231" t="str">
        <f>IFERROR(IF(Settings!C37="","",Settings!C37),"")</f>
        <v>Hiring Date</v>
      </c>
      <c r="BK7" s="231" t="str">
        <f>IFERROR(IF(Settings!C38="","",Settings!C38),"")</f>
        <v>Date of Birth</v>
      </c>
      <c r="BL7" s="231" t="str">
        <f>IFERROR(IF(Settings!C39="","",Settings!C39),"")</f>
        <v>Termination Date</v>
      </c>
      <c r="BM7" s="231" t="str">
        <f>IFERROR(IF(Settings!C40="","",Settings!C40),"")</f>
        <v/>
      </c>
      <c r="BN7" s="231" t="str">
        <f>IFERROR(IF(Settings!C41="","",Settings!C41),"")</f>
        <v/>
      </c>
      <c r="BO7" s="231" t="str">
        <f>IFERROR(IF(Settings!C42="","",Settings!C42),"")</f>
        <v/>
      </c>
      <c r="BP7" s="180"/>
      <c r="BQ7" s="179" t="s">
        <v>145</v>
      </c>
      <c r="BR7" s="179" t="s">
        <v>141</v>
      </c>
      <c r="BS7" s="180"/>
      <c r="BT7" s="180"/>
      <c r="BU7" s="230" t="str">
        <f>IFERROR(IF(List!B7="","",List!B7),"")</f>
        <v>Department</v>
      </c>
      <c r="BV7" s="230" t="str">
        <f>IFERROR(IF(List!B10="","",List!B10),"")</f>
        <v>Education</v>
      </c>
      <c r="BW7" s="230" t="str">
        <f>IFERROR(IF(List!B13="","",List!B13),"")</f>
        <v>Gender</v>
      </c>
      <c r="BX7" s="230" t="str">
        <f>IFERROR(IF(List!B16="","",List!B16),"")</f>
        <v>Nationality</v>
      </c>
      <c r="BY7" s="181" t="s">
        <v>42</v>
      </c>
      <c r="CA7" s="181" t="s">
        <v>321</v>
      </c>
      <c r="CB7" s="181" t="s">
        <v>345</v>
      </c>
      <c r="CD7" s="181" t="s">
        <v>22</v>
      </c>
      <c r="CE7" s="181" t="s">
        <v>23</v>
      </c>
      <c r="CF7" s="181" t="s">
        <v>26</v>
      </c>
      <c r="CG7" s="181" t="s">
        <v>44</v>
      </c>
      <c r="CH7" s="181" t="s">
        <v>42</v>
      </c>
      <c r="CJ7" s="255">
        <f ca="1">SUM(CJ8:CJ26)</f>
        <v>4</v>
      </c>
      <c r="CK7" s="255">
        <f ca="1">SUM(CK8:CK26)</f>
        <v>12</v>
      </c>
      <c r="CL7" s="255">
        <f ca="1">SUM(CL8:CL26)</f>
        <v>3</v>
      </c>
      <c r="CM7" s="255">
        <f ca="1">SUM(CM8:CM26)</f>
        <v>11</v>
      </c>
      <c r="DA7" s="181" t="s">
        <v>22</v>
      </c>
      <c r="DB7" s="183"/>
      <c r="DC7" s="181" t="s">
        <v>23</v>
      </c>
      <c r="DD7" s="183"/>
      <c r="DE7" s="181" t="s">
        <v>26</v>
      </c>
      <c r="DG7" s="234" t="str">
        <f>List!B7</f>
        <v>Department</v>
      </c>
      <c r="DH7" s="181"/>
      <c r="DI7" s="181" t="s">
        <v>43</v>
      </c>
      <c r="DJ7" s="235" t="str">
        <f>List!B10</f>
        <v>Education</v>
      </c>
      <c r="DK7" s="184"/>
      <c r="DL7" s="184" t="s">
        <v>43</v>
      </c>
      <c r="DM7" s="234" t="str">
        <f>List!B13</f>
        <v>Gender</v>
      </c>
      <c r="DN7" s="181"/>
      <c r="DO7" s="181" t="s">
        <v>43</v>
      </c>
      <c r="DP7" s="235" t="str">
        <f>List!B16</f>
        <v>Nationality</v>
      </c>
      <c r="DQ7" s="184"/>
      <c r="DR7" s="184" t="s">
        <v>43</v>
      </c>
      <c r="DT7" s="185" t="s">
        <v>128</v>
      </c>
      <c r="DU7" s="186"/>
      <c r="DW7" s="185" t="s">
        <v>302</v>
      </c>
      <c r="DX7" s="186"/>
      <c r="DZ7" s="185" t="s">
        <v>337</v>
      </c>
      <c r="EA7" s="186"/>
      <c r="EC7" s="185" t="s">
        <v>344</v>
      </c>
      <c r="ED7" s="186"/>
      <c r="EE7" s="185"/>
      <c r="EF7" s="186"/>
      <c r="EG7" s="185"/>
      <c r="EH7" s="186"/>
      <c r="EI7" s="185"/>
      <c r="EJ7" s="186"/>
      <c r="EK7" s="185"/>
      <c r="EL7" s="186"/>
      <c r="EM7" s="185"/>
      <c r="EO7" s="185" t="s">
        <v>349</v>
      </c>
      <c r="EP7" s="185"/>
    </row>
    <row r="8" spans="3:146" ht="15" customHeight="1" x14ac:dyDescent="0.25">
      <c r="C8" s="41">
        <v>1</v>
      </c>
      <c r="D8" s="236" t="str">
        <f>IFERROR(IF(INDEX(database[],$C8,D$6)=0,"",INDEX(database[],$C8,D$6)),"")</f>
        <v>M-0001</v>
      </c>
      <c r="E8" s="252" t="str">
        <f>IFERROR(IF(INDEX(database[],$C8,E$6)=0,"",INDEX(database[],$C8,E$6)),"")</f>
        <v>Jemima Begum</v>
      </c>
      <c r="F8" s="236">
        <f>IFERROR(IF(INDEX(database[],$C8,F$6)=0,"",INDEX(database[],$C8,F$6)),"")</f>
        <v>44562</v>
      </c>
      <c r="G8" s="236" t="str">
        <f>IFERROR(IF(INDEX(database[],$C8,G$6)=0,"",INDEX(database[],$C8,G$6)),"")</f>
        <v>In-House</v>
      </c>
      <c r="H8" s="236" t="str">
        <f>IFERROR(IF(INDEX(database[],$C8,H$6)=0,"",INDEX(database[],$C8,H$6)),"")</f>
        <v>Main Office</v>
      </c>
      <c r="I8" s="236" t="str">
        <f>IFERROR(IF(INDEX(database[],$C8,I$6)=0,"",INDEX(database[],$C8,I$6)),"")</f>
        <v>Operations</v>
      </c>
      <c r="J8" s="236" t="str">
        <f>IFERROR(IF(INDEX(database[],$C8,J$6)=0,"",INDEX(database[],$C8,J$6)),"")</f>
        <v>Full Time</v>
      </c>
      <c r="K8" s="236" t="str">
        <f>IFERROR(IF(INDEX(database[],$C8,K$6)=0,"",INDEX(database[],$C8,K$6)),"")</f>
        <v>Director</v>
      </c>
      <c r="L8" s="236">
        <f>IFERROR(IF(INDEX(database[],$C8,L$6)=0,"",INDEX(database[],$C8,L$6)),"")</f>
        <v>113857044</v>
      </c>
      <c r="M8" s="236" t="str">
        <f>IFERROR(IF(INDEX(database[],$C8,M$6)=0,"",INDEX(database[],$C8,M$6)),"")</f>
        <v>SSN-324330517</v>
      </c>
      <c r="N8" s="236" t="str">
        <f>IFERROR(IF(INDEX(database[],$C8,N$6)=0,"",INDEX(database[],$C8,N$6)),"")</f>
        <v>Female</v>
      </c>
      <c r="O8" s="236" t="str">
        <f>IFERROR(IF(INDEX(database[],$C8,O$6)=0,"",INDEX(database[],$C8,O$6)),"")</f>
        <v>Bachelor's Degree</v>
      </c>
      <c r="P8" s="236">
        <f>IFERROR(IF(INDEX(database[],$C8,P$6)=0,"",INDEX(database[],$C8,P$6)),"")</f>
        <v>23732</v>
      </c>
      <c r="Q8" s="236" t="str">
        <f>IFERROR(IF(INDEX(database[],$C8,Q$6)=0,"",INDEX(database[],$C8,Q$6)),"")</f>
        <v>USA</v>
      </c>
      <c r="R8" s="252" t="str">
        <f>IFERROR(IF(INDEX(database[],$C8,R$6)=0,"",INDEX(database[],$C8,R$6)),"")</f>
        <v>Married</v>
      </c>
      <c r="S8" s="236">
        <f>IFERROR(IF(INDEX(database[],$C8,S$6)=0,"",INDEX(database[],$C8,S$6)),"")</f>
        <v>2</v>
      </c>
      <c r="T8" s="236" t="str">
        <f>IFERROR(IF(INDEX(database[],$C8,T$6)=0,"",INDEX(database[],$C8,T$6)),"")</f>
        <v>Yes</v>
      </c>
      <c r="U8" s="236" t="str">
        <f>IFERROR(IF(INDEX(database[],$C8,U$6)=0,"",INDEX(database[],$C8,U$6)),"")</f>
        <v>jemima@mail.com</v>
      </c>
      <c r="V8" s="236" t="str">
        <f>IFERROR(IF(INDEX(database[],$C8,V$6)=0,"",INDEX(database[],$C8,V$6)),"")</f>
        <v>202-555-8915</v>
      </c>
      <c r="W8" s="236" t="str">
        <f>IFERROR(IF(INDEX(database[],$C8,W$6)=0,"",INDEX(database[],$C8,W$6)),"")</f>
        <v>8724 Smith Drive Buffalo 14221</v>
      </c>
      <c r="X8" s="236" t="str">
        <f>IFERROR(IF(INDEX(database[],$C8,X$6)=0,"",INDEX(database[],$C8,X$6)),"")</f>
        <v>New York</v>
      </c>
      <c r="Y8" s="236" t="str">
        <f>IFERROR(IF(INDEX(database[],$C8,Y$6)=0,"",INDEX(database[],$C8,Y$6)),"")</f>
        <v>USA</v>
      </c>
      <c r="Z8" s="236" t="str">
        <f>IFERROR(IF(INDEX(database[],$C8,Z$6)=0,"",INDEX(database[],$C8,Z$6)),"")</f>
        <v>Karen Begum</v>
      </c>
      <c r="AA8" s="236" t="str">
        <f>IFERROR(IF(INDEX(database[],$C8,AA$6)=0,"",INDEX(database[],$C8,AA$6)),"")</f>
        <v>202-555-3086</v>
      </c>
      <c r="AB8" s="236" t="str">
        <f>IFERROR(IF(INDEX(database[],$C8,AB$6)=0,"",INDEX(database[],$C8,AB$6)),"")</f>
        <v>A+</v>
      </c>
      <c r="AC8" s="236" t="str">
        <f>IFERROR(IF(INDEX(database[],$C8,AC$6)=0,"",INDEX(database[],$C8,AC$6)),"")</f>
        <v>No</v>
      </c>
      <c r="AD8" s="236">
        <f>IFERROR(IF(INDEX(database[],$C8,AD$6)=0,"",INDEX(database[],$C8,AD$6)),"")</f>
        <v>10000</v>
      </c>
      <c r="AE8" s="236">
        <f>IFERROR(IF(INDEX(database[],$C8,AE$6)=0,"",INDEX(database[],$C8,AE$6)),"")</f>
        <v>13000</v>
      </c>
      <c r="AF8" s="236" t="str">
        <f>IFERROR(IF(INDEX(database[],$C8,AF$6)=0,"",INDEX(database[],$C8,AF$6)),"")</f>
        <v>8402-3068-5092-3035</v>
      </c>
      <c r="AG8" s="236" t="str">
        <f>IFERROR(IF(INDEX(database[],$C8,AG$6)=0,"",INDEX(database[],$C8,AG$6)),"")</f>
        <v>Yes</v>
      </c>
      <c r="AH8" s="236" t="str">
        <f>IFERROR(IF(INDEX(database[],$C8,AH$6)=0,"",INDEX(database[],$C8,AH$6)),"")</f>
        <v/>
      </c>
      <c r="AI8" s="236" t="str">
        <f>IFERROR(IF(INDEX(database[],$C8,AI$6)=0,"",INDEX(database[],$C8,AI$6)),"")</f>
        <v/>
      </c>
      <c r="AJ8" s="236" t="str">
        <f>IFERROR(IF(INDEX(database[],$C8,AJ$6)=0,"",INDEX(database[],$C8,AJ$6)),"")</f>
        <v/>
      </c>
      <c r="AK8" s="236" t="str">
        <f>IFERROR(IF(INDEX(database[],$C8,AK$6)=0,"",INDEX(database[],$C8,AK$6)),"")</f>
        <v/>
      </c>
      <c r="AL8" s="236" t="str">
        <f>IFERROR(IF(INDEX(database[],$C8,AL$6)=0,"",INDEX(database[],$C8,AL$6)),"")</f>
        <v/>
      </c>
      <c r="AM8" s="236" t="str">
        <f>IFERROR(IF(INDEX(database[],$C8,AM$6)=0,"",INDEX(database[],$C8,AM$6)),"")</f>
        <v/>
      </c>
      <c r="AN8" s="236" t="str">
        <f>IFERROR(IF(INDEX(database[],$C8,AN$6)=0,"",INDEX(database[],$C8,AN$6)),"")</f>
        <v/>
      </c>
      <c r="AO8" s="236" t="str">
        <f>IFERROR(IF(INDEX(database[],$C8,AO$6)=0,"",INDEX(database[],$C8,AO$6)),"")</f>
        <v/>
      </c>
      <c r="AP8" s="236" t="str">
        <f>IFERROR(IF(INDEX(database[],$C8,AP$6)=0,"",INDEX(database[],$C8,AP$6)),"")</f>
        <v/>
      </c>
      <c r="AQ8" s="236" t="str">
        <f>IFERROR(IF(INDEX(database[],$C8,AQ$6)=0,"",INDEX(database[],$C8,AQ$6)),"")</f>
        <v/>
      </c>
      <c r="AR8" s="236" t="str">
        <f>IFERROR(IF(INDEX(database[],$C8,AR$6)=0,"",INDEX(database[],$C8,AR$6)),"")</f>
        <v/>
      </c>
      <c r="AS8" s="236" t="str">
        <f>IFERROR(IF(INDEX(database[],$C8,AS$6)=0,"",INDEX(database[],$C8,AS$6)),"")</f>
        <v/>
      </c>
      <c r="AT8" s="236" t="str">
        <f>IFERROR(IF(INDEX(database[],$C8,AT$6)=0,"",INDEX(database[],$C8,AT$6)),"")</f>
        <v/>
      </c>
      <c r="AU8" s="236" t="str">
        <f>IFERROR(IF(INDEX(database[],$C8,AU$6)=0,"",INDEX(database[],$C8,AU$6)),"")</f>
        <v/>
      </c>
      <c r="AV8" s="236" t="str">
        <f>IFERROR(IF(INDEX(database[],$C8,AV$6)=0,"",INDEX(database[],$C8,AV$6)),"")</f>
        <v/>
      </c>
      <c r="AW8" s="236" t="str">
        <f t="shared" ref="AW8:AW26" si="0">IFERROR(IF(INDEX(MainTable,$C8,$BQ$68)="",INDEX(MainTable,$C8,$BQ$69),INDEX(MainTable,$C8,$BQ$68)&amp;"-"&amp;INDEX(MainTable,$C8,$BQ$69)),"")</f>
        <v>M-0001-Jemima Begum</v>
      </c>
      <c r="AX8" s="249">
        <f t="shared" ref="AX8:AX26" si="1">IFERROR(YEAR(BD8),"")</f>
        <v>2022</v>
      </c>
      <c r="AY8" s="249" t="str">
        <f t="shared" ref="AY8:AY26" si="2">IFERROR(YEAR(BF8),"")</f>
        <v/>
      </c>
      <c r="AZ8" s="249">
        <f t="shared" ref="AZ8:AZ26" si="3">IFERROR(YEAR(BE8),"")</f>
        <v>1964</v>
      </c>
      <c r="BA8" s="249">
        <f t="shared" ref="BA8:BA26" ca="1" si="4">IFERROR(DATEDIF(BE8,TODAY(),"y"),"")</f>
        <v>58</v>
      </c>
      <c r="BB8" s="253" t="str">
        <f t="shared" ref="BB8:BB26" ca="1" si="5">IFERROR(IF(LEN(BA8)=0,"",IF(BA8&lt;18,$CO$54,IF(AND(BA8&gt;=18,BA8&lt;31),$CO$55,IF(AND(BA8&gt;=31,BA8&lt;41),$CO$56,IF(AND(BA8&gt;=41,BA8&lt;50),$CO$57,IF(AND(BA8&gt;=51,BA8&lt;60),$CO$58,IF(BA8&gt;=61,$CO$59,""))))))),"")</f>
        <v>51-60</v>
      </c>
      <c r="BC8" s="246">
        <f t="shared" ref="BC8:BI17" si="6">IFERROR(INDEX(MainTable,$C8,BC$6),"")</f>
        <v>13000</v>
      </c>
      <c r="BD8" s="252">
        <f t="shared" si="6"/>
        <v>44562</v>
      </c>
      <c r="BE8" s="252">
        <f t="shared" si="6"/>
        <v>23732</v>
      </c>
      <c r="BF8" s="252" t="str">
        <f t="shared" si="6"/>
        <v/>
      </c>
      <c r="BG8" s="252" t="str">
        <f t="shared" si="6"/>
        <v/>
      </c>
      <c r="BH8" s="252" t="str">
        <f t="shared" si="6"/>
        <v/>
      </c>
      <c r="BI8" s="252" t="str">
        <f t="shared" si="6"/>
        <v/>
      </c>
      <c r="BJ8" s="236" t="str">
        <f>IFERROR(IF(order=123,DAY(BD8)&amp;connector&amp;IF(desc="Extended",INDEX(months,MONTH(BD8),1),MONTH(BD8))&amp;connector&amp;IF(desc="Short", RIGHT(YEAR(BD8),2),YEAR(BD8)),IF(order=213, MONTH(BD8)&amp;connector&amp;DAY(BD8)&amp;connector&amp;IF(desc="Short", RIGHT(YEAR(BD8),2),YEAR(BD8)),IF(desc="Short", RIGHT(YEAR(BD8),2),YEAR(BD8))&amp;connector&amp;MONTH(BD8)&amp;connector&amp;DAY(BD8))),BD8)</f>
        <v>1 Jan 2022</v>
      </c>
      <c r="BK8" s="236" t="str">
        <f t="shared" ref="BK8:BK26" si="7">IFERROR(IF(order=123,DAY(BE8)&amp;connector&amp;IF(desc="Extended",INDEX(months,MONTH(BE8),1),MONTH(BE8))&amp;connector&amp;IF(desc="Short", RIGHT(YEAR(BE8),2),YEAR(BE8)),IF(order=213, MONTH(BE8)&amp;connector&amp;DAY(BE8)&amp;connector&amp;IF(desc="Short", RIGHT(YEAR(BE8),2),YEAR(BE8)),IF(desc="Short", RIGHT(YEAR(BE8),2),YEAR(BE8))&amp;connector&amp;MONTH(BE8)&amp;connector&amp;DAY(BE8))),BE8)</f>
        <v>21 Dec 1964</v>
      </c>
      <c r="BL8" s="236" t="str">
        <f t="shared" ref="BL8:BL26" si="8">IFERROR(IF(order=123,DAY(BF8)&amp;connector&amp;IF(desc="Extended",INDEX(months,MONTH(BF8),1),MONTH(BF8))&amp;connector&amp;IF(desc="Short", RIGHT(YEAR(BF8),2),YEAR(BF8)),IF(order=213, MONTH(BF8)&amp;connector&amp;DAY(BF8)&amp;connector&amp;IF(desc="Short", RIGHT(YEAR(BF8),2),YEAR(BF8)),IF(desc="Short", RIGHT(YEAR(BF8),2),YEAR(BF8))&amp;connector&amp;MONTH(BF8)&amp;connector&amp;DAY(BF8))),BF8)</f>
        <v/>
      </c>
      <c r="BM8" s="236" t="str">
        <f t="shared" ref="BM8:BM26" si="9">IFERROR(IF(order=123,DAY(BG8)&amp;connector&amp;IF(desc="Extended",INDEX(months,MONTH(BG8),1),MONTH(BG8))&amp;connector&amp;IF(desc="Short", RIGHT(YEAR(BG8),2),YEAR(BG8)),IF(order=213, MONTH(BG8)&amp;connector&amp;DAY(BG8)&amp;connector&amp;IF(desc="Short", RIGHT(YEAR(BG8),2),YEAR(BG8)),IF(desc="Short", RIGHT(YEAR(BG8),2),YEAR(BG8))&amp;connector&amp;MONTH(BG8)&amp;connector&amp;DAY(BG8))),BG8)</f>
        <v/>
      </c>
      <c r="BN8" s="236" t="str">
        <f t="shared" ref="BN8:BN26" si="10">IFERROR(IF(order=123,DAY(BH8)&amp;connector&amp;IF(desc="Extended",INDEX(months,MONTH(BH8),1),MONTH(BH8))&amp;connector&amp;IF(desc="Short", RIGHT(YEAR(BH8),2),YEAR(BH8)),IF(order=213, MONTH(BH8)&amp;connector&amp;DAY(BH8)&amp;connector&amp;IF(desc="Short", RIGHT(YEAR(BH8),2),YEAR(BH8)),IF(desc="Short", RIGHT(YEAR(BH8),2),YEAR(BH8))&amp;connector&amp;MONTH(BH8)&amp;connector&amp;DAY(BH8))),BH8)</f>
        <v/>
      </c>
      <c r="BO8" s="236" t="str">
        <f t="shared" ref="BO8:BO26" si="11">IFERROR(IF(order=123,DAY(BI8)&amp;connector&amp;IF(desc="Extended",INDEX(months,MONTH(BI8),1),MONTH(BI8))&amp;connector&amp;IF(desc="Short", RIGHT(YEAR(BI8),2),YEAR(BI8)),IF(order=213, MONTH(BI8)&amp;connector&amp;DAY(BI8)&amp;connector&amp;IF(desc="Short", RIGHT(YEAR(BI8),2),YEAR(BI8)),IF(desc="Short", RIGHT(YEAR(BI8),2),YEAR(BI8))&amp;connector&amp;MONTH(BI8)&amp;connector&amp;DAY(BI8))),BI8)</f>
        <v/>
      </c>
      <c r="BP8" s="59"/>
      <c r="BQ8" s="60">
        <v>1</v>
      </c>
      <c r="BR8" s="246" t="str">
        <f>IFERROR(INDEX(database[#Headers],0,BQ8),"")</f>
        <v>Employee Id</v>
      </c>
      <c r="BS8" s="59"/>
      <c r="BT8" s="59"/>
      <c r="BU8" s="256">
        <f>IFERROR(IF(OR(BU$7="",List!$B$8="",List!$B$8="All"),1,IF(List!$B$8=INDEX(IF(BU$5="d",DateTable,MainTable),$C8,BU$6),1,0)),0)</f>
        <v>1</v>
      </c>
      <c r="BV8" s="236">
        <f>IFERROR(IF(OR(BV$7="",List!$B$11="",List!$B$11="All"),1,IF(List!$B$11=INDEX(IF(BV$5="d",DateTable,MainTable),$C8,BV$6),1,0)),0)</f>
        <v>1</v>
      </c>
      <c r="BW8" s="236">
        <f>IFERROR(IF(OR(BW$7="",List!$B$14="",List!$B$14="All"),1,IF(List!$B$14=INDEX(IF(BW$5="d",DateTable,MainTable),$C8,BW$6),1,0)),0)</f>
        <v>1</v>
      </c>
      <c r="BX8" s="236">
        <f>IFERROR(IF(OR(BX$7="",List!$B$17="",List!$B$17="All"),1,IF(List!$B$17=INDEX(IF(BX$5="d",DateTable,MainTable),$C8,BX$6),1,0)),0)</f>
        <v>1</v>
      </c>
      <c r="BY8" s="236">
        <f>BU8*BV8*BW8*BX8</f>
        <v>1</v>
      </c>
      <c r="CA8" s="236">
        <f>IFERROR(IF(OR(AND(D8="",E8=""),BY8=0),"",$C8),"")</f>
        <v>1</v>
      </c>
      <c r="CB8" s="236">
        <f t="shared" ref="CB8:CB26" si="12">IFERROR(SMALL($CA$8:$CA$26,$C8),"")</f>
        <v>1</v>
      </c>
      <c r="CD8" s="236">
        <f>IFERROR(IF(OR(Dashboard!$C$7="",Dashboard!$C$7="All"),1,IF(Dashboard!$C$7=INDEX(MainTable,$C8,CD$6),1,0)),0)</f>
        <v>1</v>
      </c>
      <c r="CE8" s="254">
        <f>IFERROR(IF(OR(Dashboard!$E$7="",Dashboard!$E$7="All"),1,IF(Dashboard!$E$7=INDEX(MainTable,$C8,CE$6),1,0)),0)</f>
        <v>1</v>
      </c>
      <c r="CF8" s="254">
        <f>IFERROR(IF(OR(Dashboard!$G$7="",Dashboard!$G$7="All"),1,IF(Dashboard!$G$7=INDEX(MainTable,$C8,CF$6),1,0)),0)</f>
        <v>1</v>
      </c>
      <c r="CG8" s="254">
        <f>IFERROR(IF(OR(Dashboard!$I$7="",Dashboard!$I$7="All"),1,IF(Dashboard!$I$7=INDEX(MainTable,$C8,CG$6),1,0)),0)</f>
        <v>1</v>
      </c>
      <c r="CH8" s="236">
        <f>CD8*CE8*CF8*CG8</f>
        <v>1</v>
      </c>
      <c r="CJ8" s="236">
        <f t="shared" ref="CJ8:CJ26" ca="1" si="13">IFERROR(IF(AND($AX8&lt;$CM$5,OR($AY8="",$AY8&gt;=CM$5)),1,0),0)</f>
        <v>1</v>
      </c>
      <c r="CK8" s="236">
        <f t="shared" ref="CK8:CK26" ca="1" si="14">IFERROR(IF(AND($AX8&lt;=$CM$5,OR($AY8="",$AY8&gt;$CM$5)),1,0),0)</f>
        <v>1</v>
      </c>
      <c r="CL8" s="236">
        <f t="shared" ref="CL8:CL26" si="15">IFERROR(IF($AY8="",0,IF($AY8=$CM$5,1,0)),0)</f>
        <v>0</v>
      </c>
      <c r="CM8" s="236">
        <f ca="1">IFERROR(IF($AX8="",0,IF($AX8=$CM$5,1,0)),0)</f>
        <v>0</v>
      </c>
      <c r="DA8" s="41" t="s">
        <v>43</v>
      </c>
      <c r="DB8" s="58"/>
      <c r="DC8" s="41" t="s">
        <v>43</v>
      </c>
      <c r="DD8" s="58"/>
      <c r="DE8" s="41" t="s">
        <v>43</v>
      </c>
      <c r="DG8" s="236" t="str">
        <f t="shared" ref="DG8:DG26" si="16">IFERROR(INDEX(IF(DG$5="d",DateTable,MainTable),$C8,DH$5),"")</f>
        <v>Operations</v>
      </c>
      <c r="DH8" s="236" t="str">
        <f>IFERROR(IF(COUNTIF($DG$8:$DG8,DG8)&gt;1,"",DG8),"")</f>
        <v>Operations</v>
      </c>
      <c r="DI8" s="236" t="str">
        <f t="array" ref="DI8">IFERROR(INDEX(filter1,SMALL(IF(LEN(filter1)&gt;0,ROW(filter1)-ROW(INDEX(filter1,1,1))+1),ROW($DF8)-ROW($DF$7))),"")</f>
        <v>Operations</v>
      </c>
      <c r="DJ8" s="236" t="str">
        <f t="shared" ref="DJ8:DJ26" si="17">IFERROR(INDEX(IF(DJ$5="d",DateTable,MainTable),$C8,DK$5),"")</f>
        <v>Bachelor's Degree</v>
      </c>
      <c r="DK8" s="236" t="str">
        <f>IFERROR(IF(COUNTIF($DJ$8:$DJ8,DJ8)&gt;1,"",DJ8),"")</f>
        <v>Bachelor's Degree</v>
      </c>
      <c r="DL8" s="236" t="str">
        <f t="array" ref="DL8">IFERROR(INDEX(filter2,SMALL(IF(LEN(filter2)&gt;0,ROW(filter2)-ROW(INDEX(filter2,1,1))+1),ROW($DF8)-ROW($DF$7))),"")</f>
        <v>Bachelor's Degree</v>
      </c>
      <c r="DM8" s="236" t="str">
        <f t="shared" ref="DM8:DM26" si="18">IFERROR(INDEX(IF(DM$5="d",DateTable,MainTable),$C8,DN$5),"")</f>
        <v>Female</v>
      </c>
      <c r="DN8" s="236" t="str">
        <f>IFERROR(IF(COUNTIF($DM$8:$DM8,DM8)&gt;1,"",DM8),"")</f>
        <v>Female</v>
      </c>
      <c r="DO8" s="236" t="str">
        <f t="array" ref="DO8">IFERROR(INDEX(filter3,SMALL(IF(LEN(filter3)&gt;0,ROW(filter3)-ROW(INDEX(filter3,1,1))+1),ROW($DF8)-ROW($DF$7))),"")</f>
        <v>Female</v>
      </c>
      <c r="DP8" s="236" t="str">
        <f t="shared" ref="DP8:DP26" si="19">IFERROR(INDEX(IF(DP$5="d",DateTable,MainTable),$C8,DQ$5),"")</f>
        <v>USA</v>
      </c>
      <c r="DQ8" s="236" t="str">
        <f>IFERROR(IF(COUNTIF($DP$8:$DP8,DP8)&gt;1,"",DP8),"")</f>
        <v>USA</v>
      </c>
      <c r="DR8" s="236" t="str">
        <f t="array" ref="DR8">IFERROR(INDEX(filter4,SMALL(IF(LEN(filter4)&gt;0,ROW(filter4)-ROW(INDEX(filter4,1,1))+1),ROW($DF8)-ROW($DF$7))),"")</f>
        <v>USA</v>
      </c>
      <c r="DT8" s="97" t="s">
        <v>127</v>
      </c>
      <c r="DU8" s="236">
        <f>IFERROR(MAX(DT9:$DT$102),100)</f>
        <v>34</v>
      </c>
      <c r="DW8" s="237">
        <f>IFERROR(IF(COUNTIF($AX$8:$AX8,AX8)&gt;1,"",AX8),"")</f>
        <v>2022</v>
      </c>
      <c r="DX8" s="237">
        <f t="array" ref="DX8">IFERROR(INDEX($DW$8:$DW$26,SMALL(IF(LEN($DW$8:$DW$26)&gt;0,ROW($DW$8:$DW$26)-ROW(INDEX($DW$8:$DW$26,1,1))+1),ROW($DF8)-ROW($DF$7))),"")</f>
        <v>2022</v>
      </c>
      <c r="DY8" s="81"/>
      <c r="DZ8" s="66" t="s">
        <v>326</v>
      </c>
      <c r="EA8" s="236" t="str">
        <f>IFERROR(IF(AND(List!C$5="",List!D$5="",List!E$5=""),Calc!DZ18,""),"")</f>
        <v/>
      </c>
      <c r="EB8" s="81"/>
      <c r="EC8" s="66" t="s">
        <v>343</v>
      </c>
      <c r="ED8" s="210" t="str">
        <f>IFERROR(IF(List!D$5="","",IF(COUNTIF(Calc!$BR$8:$BR$53,List!D$5)&gt;0,"","x")),"")</f>
        <v/>
      </c>
      <c r="EE8" s="210" t="str">
        <f>IFERROR(IF(List!E$5="","",IF(COUNTIF(Calc!$BR$8:$BR$53,List!E$5)&gt;0,"","x")),"")</f>
        <v/>
      </c>
      <c r="EF8" s="210" t="str">
        <f>IFERROR(IF(List!F$5="","",IF(COUNTIF(Calc!$BR$8:$BR$53,List!F$5)&gt;0,"","x")),"")</f>
        <v/>
      </c>
      <c r="EG8" s="210" t="str">
        <f>IFERROR(IF(List!G$5="","",IF(COUNTIF(Calc!$BR$8:$BR$53,List!G$5)&gt;0,"","x")),"")</f>
        <v/>
      </c>
      <c r="EH8" s="210" t="str">
        <f>IFERROR(IF(List!H$5="","",IF(COUNTIF(Calc!$BR$8:$BR$53,List!H$5)&gt;0,"","x")),"")</f>
        <v/>
      </c>
      <c r="EI8" s="210" t="str">
        <f>IFERROR(IF(List!I$5="","",IF(COUNTIF(Calc!$BR$8:$BR$53,List!I$5)&gt;0,"","x")),"")</f>
        <v/>
      </c>
      <c r="EJ8" s="210" t="str">
        <f>IFERROR(IF(List!J$5="","",IF(COUNTIF(Calc!$BR$8:$BR$53,List!J$5)&gt;0,"","x")),"")</f>
        <v/>
      </c>
      <c r="EK8" s="210" t="str">
        <f>IFERROR(IF(List!K$5="","",IF(COUNTIF(Calc!$BR$8:$BR$53,List!K$5)&gt;0,"","x")),"")</f>
        <v/>
      </c>
      <c r="EL8" s="210" t="str">
        <f>IFERROR(IF(List!L$5="","",IF(COUNTIF(Calc!$BR$8:$BR$53,List!L$5)&gt;0,"","x")),"")</f>
        <v/>
      </c>
      <c r="EM8" s="210" t="str">
        <f>IFERROR(IF(List!M$5="","",IF(COUNTIF(Calc!$BR$8:$BR$53,List!M$5)&gt;0,"","x")),"")</f>
        <v/>
      </c>
      <c r="EO8" s="237" t="str">
        <f>IFERROR(IF(List!B7="","",IF(COUNTIF(Calc!$BR$8:$BR$53,List!B7)&gt;0,"","x")),"")</f>
        <v/>
      </c>
      <c r="EP8" s="66"/>
    </row>
    <row r="9" spans="3:146" ht="15" customHeight="1" x14ac:dyDescent="0.25">
      <c r="C9" s="41">
        <v>2</v>
      </c>
      <c r="D9" s="236" t="str">
        <f>IFERROR(IF(INDEX(database[],$C9,D$6)=0,"",INDEX(database[],$C9,D$6)),"")</f>
        <v>M-0002</v>
      </c>
      <c r="E9" s="252" t="str">
        <f>IFERROR(IF(INDEX(database[],$C9,E$6)=0,"",INDEX(database[],$C9,E$6)),"")</f>
        <v>Mercedes Banks</v>
      </c>
      <c r="F9" s="236">
        <f>IFERROR(IF(INDEX(database[],$C9,F$6)=0,"",INDEX(database[],$C9,F$6)),"")</f>
        <v>44593</v>
      </c>
      <c r="G9" s="236" t="str">
        <f>IFERROR(IF(INDEX(database[],$C9,G$6)=0,"",INDEX(database[],$C9,G$6)),"")</f>
        <v>Reference</v>
      </c>
      <c r="H9" s="236" t="str">
        <f>IFERROR(IF(INDEX(database[],$C9,H$6)=0,"",INDEX(database[],$C9,H$6)),"")</f>
        <v>Main Office</v>
      </c>
      <c r="I9" s="236" t="str">
        <f>IFERROR(IF(INDEX(database[],$C9,I$6)=0,"",INDEX(database[],$C9,I$6)),"")</f>
        <v>Accounting</v>
      </c>
      <c r="J9" s="236" t="str">
        <f>IFERROR(IF(INDEX(database[],$C9,J$6)=0,"",INDEX(database[],$C9,J$6)),"")</f>
        <v>Full Time</v>
      </c>
      <c r="K9" s="236" t="str">
        <f>IFERROR(IF(INDEX(database[],$C9,K$6)=0,"",INDEX(database[],$C9,K$6)),"")</f>
        <v>Vice-Director</v>
      </c>
      <c r="L9" s="236">
        <f>IFERROR(IF(INDEX(database[],$C9,L$6)=0,"",INDEX(database[],$C9,L$6)),"")</f>
        <v>694891782</v>
      </c>
      <c r="M9" s="236" t="str">
        <f>IFERROR(IF(INDEX(database[],$C9,M$6)=0,"",INDEX(database[],$C9,M$6)),"")</f>
        <v>SSN-637522042</v>
      </c>
      <c r="N9" s="236" t="str">
        <f>IFERROR(IF(INDEX(database[],$C9,N$6)=0,"",INDEX(database[],$C9,N$6)),"")</f>
        <v>Female</v>
      </c>
      <c r="O9" s="236" t="str">
        <f>IFERROR(IF(INDEX(database[],$C9,O$6)=0,"",INDEX(database[],$C9,O$6)),"")</f>
        <v>Bachelor's Degree</v>
      </c>
      <c r="P9" s="236">
        <f>IFERROR(IF(INDEX(database[],$C9,P$6)=0,"",INDEX(database[],$C9,P$6)),"")</f>
        <v>27989</v>
      </c>
      <c r="Q9" s="236" t="str">
        <f>IFERROR(IF(INDEX(database[],$C9,Q$6)=0,"",INDEX(database[],$C9,Q$6)),"")</f>
        <v>Colombia</v>
      </c>
      <c r="R9" s="252" t="str">
        <f>IFERROR(IF(INDEX(database[],$C9,R$6)=0,"",INDEX(database[],$C9,R$6)),"")</f>
        <v>Married</v>
      </c>
      <c r="S9" s="236">
        <f>IFERROR(IF(INDEX(database[],$C9,S$6)=0,"",INDEX(database[],$C9,S$6)),"")</f>
        <v>1</v>
      </c>
      <c r="T9" s="236" t="str">
        <f>IFERROR(IF(INDEX(database[],$C9,T$6)=0,"",INDEX(database[],$C9,T$6)),"")</f>
        <v>Yes</v>
      </c>
      <c r="U9" s="236" t="str">
        <f>IFERROR(IF(INDEX(database[],$C9,U$6)=0,"",INDEX(database[],$C9,U$6)),"")</f>
        <v>mercedes@mail.com</v>
      </c>
      <c r="V9" s="236" t="str">
        <f>IFERROR(IF(INDEX(database[],$C9,V$6)=0,"",INDEX(database[],$C9,V$6)),"")</f>
        <v>202-555-3086</v>
      </c>
      <c r="W9" s="236" t="str">
        <f>IFERROR(IF(INDEX(database[],$C9,W$6)=0,"",INDEX(database[],$C9,W$6)),"")</f>
        <v>320 Wentworth Lane
Hempstead 11550</v>
      </c>
      <c r="X9" s="236" t="str">
        <f>IFERROR(IF(INDEX(database[],$C9,X$6)=0,"",INDEX(database[],$C9,X$6)),"")</f>
        <v>New York</v>
      </c>
      <c r="Y9" s="236" t="str">
        <f>IFERROR(IF(INDEX(database[],$C9,Y$6)=0,"",INDEX(database[],$C9,Y$6)),"")</f>
        <v>USA</v>
      </c>
      <c r="Z9" s="236" t="str">
        <f>IFERROR(IF(INDEX(database[],$C9,Z$6)=0,"",INDEX(database[],$C9,Z$6)),"")</f>
        <v>Tia Banks</v>
      </c>
      <c r="AA9" s="236" t="str">
        <f>IFERROR(IF(INDEX(database[],$C9,AA$6)=0,"",INDEX(database[],$C9,AA$6)),"")</f>
        <v>202-555-3086</v>
      </c>
      <c r="AB9" s="236" t="str">
        <f>IFERROR(IF(INDEX(database[],$C9,AB$6)=0,"",INDEX(database[],$C9,AB$6)),"")</f>
        <v>A+</v>
      </c>
      <c r="AC9" s="236" t="str">
        <f>IFERROR(IF(INDEX(database[],$C9,AC$6)=0,"",INDEX(database[],$C9,AC$6)),"")</f>
        <v>No</v>
      </c>
      <c r="AD9" s="236">
        <f>IFERROR(IF(INDEX(database[],$C9,AD$6)=0,"",INDEX(database[],$C9,AD$6)),"")</f>
        <v>8500</v>
      </c>
      <c r="AE9" s="236">
        <f>IFERROR(IF(INDEX(database[],$C9,AE$6)=0,"",INDEX(database[],$C9,AE$6)),"")</f>
        <v>11000</v>
      </c>
      <c r="AF9" s="236" t="str">
        <f>IFERROR(IF(INDEX(database[],$C9,AF$6)=0,"",INDEX(database[],$C9,AF$6)),"")</f>
        <v>4779-7997-3743-4306</v>
      </c>
      <c r="AG9" s="236" t="str">
        <f>IFERROR(IF(INDEX(database[],$C9,AG$6)=0,"",INDEX(database[],$C9,AG$6)),"")</f>
        <v>Yes</v>
      </c>
      <c r="AH9" s="236" t="str">
        <f>IFERROR(IF(INDEX(database[],$C9,AH$6)=0,"",INDEX(database[],$C9,AH$6)),"")</f>
        <v/>
      </c>
      <c r="AI9" s="236" t="str">
        <f>IFERROR(IF(INDEX(database[],$C9,AI$6)=0,"",INDEX(database[],$C9,AI$6)),"")</f>
        <v/>
      </c>
      <c r="AJ9" s="236" t="str">
        <f>IFERROR(IF(INDEX(database[],$C9,AJ$6)=0,"",INDEX(database[],$C9,AJ$6)),"")</f>
        <v/>
      </c>
      <c r="AK9" s="236" t="str">
        <f>IFERROR(IF(INDEX(database[],$C9,AK$6)=0,"",INDEX(database[],$C9,AK$6)),"")</f>
        <v/>
      </c>
      <c r="AL9" s="236" t="str">
        <f>IFERROR(IF(INDEX(database[],$C9,AL$6)=0,"",INDEX(database[],$C9,AL$6)),"")</f>
        <v/>
      </c>
      <c r="AM9" s="236" t="str">
        <f>IFERROR(IF(INDEX(database[],$C9,AM$6)=0,"",INDEX(database[],$C9,AM$6)),"")</f>
        <v/>
      </c>
      <c r="AN9" s="236" t="str">
        <f>IFERROR(IF(INDEX(database[],$C9,AN$6)=0,"",INDEX(database[],$C9,AN$6)),"")</f>
        <v/>
      </c>
      <c r="AO9" s="236" t="str">
        <f>IFERROR(IF(INDEX(database[],$C9,AO$6)=0,"",INDEX(database[],$C9,AO$6)),"")</f>
        <v/>
      </c>
      <c r="AP9" s="236" t="str">
        <f>IFERROR(IF(INDEX(database[],$C9,AP$6)=0,"",INDEX(database[],$C9,AP$6)),"")</f>
        <v/>
      </c>
      <c r="AQ9" s="236" t="str">
        <f>IFERROR(IF(INDEX(database[],$C9,AQ$6)=0,"",INDEX(database[],$C9,AQ$6)),"")</f>
        <v/>
      </c>
      <c r="AR9" s="236" t="str">
        <f>IFERROR(IF(INDEX(database[],$C9,AR$6)=0,"",INDEX(database[],$C9,AR$6)),"")</f>
        <v/>
      </c>
      <c r="AS9" s="236" t="str">
        <f>IFERROR(IF(INDEX(database[],$C9,AS$6)=0,"",INDEX(database[],$C9,AS$6)),"")</f>
        <v/>
      </c>
      <c r="AT9" s="236" t="str">
        <f>IFERROR(IF(INDEX(database[],$C9,AT$6)=0,"",INDEX(database[],$C9,AT$6)),"")</f>
        <v/>
      </c>
      <c r="AU9" s="236" t="str">
        <f>IFERROR(IF(INDEX(database[],$C9,AU$6)=0,"",INDEX(database[],$C9,AU$6)),"")</f>
        <v/>
      </c>
      <c r="AV9" s="236" t="str">
        <f>IFERROR(IF(INDEX(database[],$C9,AV$6)=0,"",INDEX(database[],$C9,AV$6)),"")</f>
        <v/>
      </c>
      <c r="AW9" s="236" t="str">
        <f t="shared" si="0"/>
        <v>M-0002-Mercedes Banks</v>
      </c>
      <c r="AX9" s="249">
        <f t="shared" si="1"/>
        <v>2022</v>
      </c>
      <c r="AY9" s="236" t="str">
        <f t="shared" si="2"/>
        <v/>
      </c>
      <c r="AZ9" s="236">
        <f t="shared" si="3"/>
        <v>1976</v>
      </c>
      <c r="BA9" s="249">
        <f t="shared" ca="1" si="4"/>
        <v>46</v>
      </c>
      <c r="BB9" s="253" t="str">
        <f t="shared" ca="1" si="5"/>
        <v>41-50</v>
      </c>
      <c r="BC9" s="246">
        <f t="shared" si="6"/>
        <v>11000</v>
      </c>
      <c r="BD9" s="252">
        <f t="shared" si="6"/>
        <v>44593</v>
      </c>
      <c r="BE9" s="252">
        <f t="shared" si="6"/>
        <v>27989</v>
      </c>
      <c r="BF9" s="252" t="str">
        <f t="shared" si="6"/>
        <v/>
      </c>
      <c r="BG9" s="252" t="str">
        <f t="shared" si="6"/>
        <v/>
      </c>
      <c r="BH9" s="252" t="str">
        <f t="shared" si="6"/>
        <v/>
      </c>
      <c r="BI9" s="252" t="str">
        <f t="shared" si="6"/>
        <v/>
      </c>
      <c r="BJ9" s="236" t="str">
        <f t="shared" ref="BJ9:BJ26" si="20">IFERROR(IF(order=123,DAY(BD9)&amp;connector&amp;IF(desc="Extended",INDEX(months,MONTH(BD9),1),MONTH(BD9))&amp;connector&amp;IF(desc="Short", RIGHT(YEAR(BD9),2),YEAR(BD9)),IF(order=213, MONTH(BD9)&amp;connector&amp;DAY(BD9)&amp;connector&amp;IF(desc="Short", RIGHT(YEAR(BD9),2),YEAR(BD9)),IF(desc="Short", RIGHT(YEAR(BD9),2),YEAR(BD9))&amp;connector&amp;MONTH(BD9)&amp;connector&amp;DAY(BD9))),BD9)</f>
        <v>1 Feb 2022</v>
      </c>
      <c r="BK9" s="236" t="str">
        <f t="shared" si="7"/>
        <v>17 Aug 1976</v>
      </c>
      <c r="BL9" s="236" t="str">
        <f t="shared" si="8"/>
        <v/>
      </c>
      <c r="BM9" s="236" t="str">
        <f t="shared" si="9"/>
        <v/>
      </c>
      <c r="BN9" s="236" t="str">
        <f t="shared" si="10"/>
        <v/>
      </c>
      <c r="BO9" s="236" t="str">
        <f t="shared" si="11"/>
        <v/>
      </c>
      <c r="BP9" s="59"/>
      <c r="BQ9" s="60">
        <v>2</v>
      </c>
      <c r="BR9" s="246" t="str">
        <f>IFERROR(INDEX(database[#Headers],0,BQ9),"")</f>
        <v>Name</v>
      </c>
      <c r="BS9" s="59"/>
      <c r="BT9" s="59"/>
      <c r="BU9" s="236">
        <f>IFERROR(IF(OR(BU$7="",List!$B$8="",List!$B$8="All"),1,IF(List!$B$8=INDEX(IF(BU$5="d",DateTable,MainTable),$C9,BU$6),1,0)),0)</f>
        <v>1</v>
      </c>
      <c r="BV9" s="236">
        <f>IFERROR(IF(OR(BV$7="",List!$B$11="",List!$B$11="All"),1,IF(List!$B$11=INDEX(IF(BV$5="d",DateTable,MainTable),$C9,BV$6),1,0)),0)</f>
        <v>1</v>
      </c>
      <c r="BW9" s="236">
        <f>IFERROR(IF(OR(BW$7="",List!$B$14="",List!$B$14="All"),1,IF(List!$B$14=INDEX(IF(BW$5="d",DateTable,MainTable),$C9,BW$6),1,0)),0)</f>
        <v>1</v>
      </c>
      <c r="BX9" s="236">
        <f>IFERROR(IF(OR(BX$7="",List!$B$17="",List!$B$17="All"),1,IF(List!$B$17=INDEX(IF(BX$5="d",DateTable,MainTable),$C9,BX$6),1,0)),0)</f>
        <v>1</v>
      </c>
      <c r="BY9" s="236">
        <f t="shared" ref="BY9:BY26" si="21">BU9*BV9*BW9*BX9</f>
        <v>1</v>
      </c>
      <c r="CA9" s="236">
        <f t="shared" ref="CA9:CA26" si="22">IFERROR(IF(OR(AND(D9="",E9=""),BY9=0),"",$C9),"")</f>
        <v>2</v>
      </c>
      <c r="CB9" s="236">
        <f t="shared" si="12"/>
        <v>2</v>
      </c>
      <c r="CD9" s="236">
        <f>IFERROR(IF(OR(Dashboard!$C$7="",Dashboard!$C$7="All"),1,IF(Dashboard!$C$7=INDEX(MainTable,$C9,CD$6),1,0)),0)</f>
        <v>1</v>
      </c>
      <c r="CE9" s="236">
        <f>IFERROR(IF(OR(Dashboard!$E$7="",Dashboard!$E$7="All"),1,IF(Dashboard!$E$7=INDEX(MainTable,$C9,CE$6),1,0)),0)</f>
        <v>1</v>
      </c>
      <c r="CF9" s="236">
        <f>IFERROR(IF(OR(Dashboard!$G$7="",Dashboard!$G$7="All"),1,IF(Dashboard!$G$7=INDEX(MainTable,$C9,CF$6),1,0)),0)</f>
        <v>1</v>
      </c>
      <c r="CG9" s="236">
        <f>IFERROR(IF(OR(Dashboard!$I$7="",Dashboard!$I$7="All"),1,IF(Dashboard!$I$7=INDEX(MainTable,$C9,CG$6),1,0)),0)</f>
        <v>1</v>
      </c>
      <c r="CH9" s="236">
        <f t="shared" ref="CH9:CH26" si="23">CD9*CE9*CF9*CG9</f>
        <v>1</v>
      </c>
      <c r="CJ9" s="236">
        <f t="shared" ca="1" si="13"/>
        <v>1</v>
      </c>
      <c r="CK9" s="236">
        <f t="shared" ca="1" si="14"/>
        <v>1</v>
      </c>
      <c r="CL9" s="236">
        <f t="shared" si="15"/>
        <v>0</v>
      </c>
      <c r="CM9" s="236">
        <f t="shared" ref="CM9:CM26" ca="1" si="24">IFERROR(IF($AX9="",0,IF($AX9=$CM$5,1,0)),0)</f>
        <v>0</v>
      </c>
      <c r="CO9" s="94" t="s">
        <v>66</v>
      </c>
      <c r="CP9" s="237">
        <f t="array" ref="CP9">IFERROR(SUMPRODUCT((AW8:AW26&lt;&gt;"")*($CH$8:$CH$26)),"")</f>
        <v>15</v>
      </c>
      <c r="DA9" s="236" t="str">
        <f>IFERROR(IF(Settings!C10="","",Settings!C10),"")</f>
        <v>Main Office</v>
      </c>
      <c r="DB9" s="63"/>
      <c r="DC9" s="236" t="str">
        <f>IFERROR(IF(Settings!E10="","",Settings!E10),"")</f>
        <v>Operations</v>
      </c>
      <c r="DD9" s="58"/>
      <c r="DE9" s="236" t="str">
        <f>IFERROR(IF(Settings!G10="","",Settings!G10),"")</f>
        <v>Director</v>
      </c>
      <c r="DG9" s="236" t="str">
        <f t="shared" si="16"/>
        <v>Accounting</v>
      </c>
      <c r="DH9" s="236" t="str">
        <f>IFERROR(IF(COUNTIF($DG$8:$DG9,DG9)&gt;1,"",DG9),"")</f>
        <v>Accounting</v>
      </c>
      <c r="DI9" s="236" t="str">
        <f t="array" ref="DI9">IFERROR(INDEX(filter1,SMALL(IF(LEN(filter1)&gt;0,ROW(filter1)-ROW(INDEX(filter1,1,1))+1),ROW($DF9)-ROW($DF$7))),"")</f>
        <v>Accounting</v>
      </c>
      <c r="DJ9" s="236" t="str">
        <f t="shared" si="17"/>
        <v>Bachelor's Degree</v>
      </c>
      <c r="DK9" s="236" t="str">
        <f>IFERROR(IF(COUNTIF($DJ$8:$DJ9,DJ9)&gt;1,"",DJ9),"")</f>
        <v/>
      </c>
      <c r="DL9" s="236" t="str">
        <f t="array" ref="DL9">IFERROR(INDEX(filter2,SMALL(IF(LEN(filter2)&gt;0,ROW(filter2)-ROW(INDEX(filter2,1,1))+1),ROW($DF9)-ROW($DF$7))),"")</f>
        <v>Postgraduate Degree</v>
      </c>
      <c r="DM9" s="236" t="str">
        <f t="shared" si="18"/>
        <v>Female</v>
      </c>
      <c r="DN9" s="236" t="str">
        <f>IFERROR(IF(COUNTIF($DM$8:$DM9,DM9)&gt;1,"",DM9),"")</f>
        <v/>
      </c>
      <c r="DO9" s="236" t="str">
        <f t="array" ref="DO9">IFERROR(INDEX(filter3,SMALL(IF(LEN(filter3)&gt;0,ROW(filter3)-ROW(INDEX(filter3,1,1))+1),ROW($DF9)-ROW($DF$7))),"")</f>
        <v>Male</v>
      </c>
      <c r="DP9" s="236" t="str">
        <f t="shared" si="19"/>
        <v>Colombia</v>
      </c>
      <c r="DQ9" s="236" t="str">
        <f>IFERROR(IF(COUNTIF($DP$8:$DP9,DP9)&gt;1,"",DP9),"")</f>
        <v>Colombia</v>
      </c>
      <c r="DR9" s="236" t="str">
        <f t="array" ref="DR9">IFERROR(INDEX(filter4,SMALL(IF(LEN(filter4)&gt;0,ROW(filter4)-ROW(INDEX(filter4,1,1))+1),ROW($DF9)-ROW($DF$7))),"")</f>
        <v>Colombia</v>
      </c>
      <c r="DT9" s="62">
        <v>8</v>
      </c>
      <c r="DU9" s="54"/>
      <c r="DW9" s="237" t="str">
        <f>IFERROR(IF(COUNTIF($AX$8:$AX9,AX9)&gt;1,"",AX9),"")</f>
        <v/>
      </c>
      <c r="DX9" s="237">
        <f t="array" ref="DX9">IFERROR(INDEX($DW$8:$DW$26,SMALL(IF(LEN($DW$8:$DW$26)&gt;0,ROW($DW$8:$DW$26)-ROW(INDEX($DW$8:$DW$26,1,1))+1),ROW($DF9)-ROW($DF$7))),"")</f>
        <v>2023</v>
      </c>
      <c r="DY9" s="81"/>
      <c r="DZ9" s="66" t="s">
        <v>327</v>
      </c>
      <c r="EA9" s="236" t="str">
        <f>IFERROR(IF(AND(List!D$5&lt;&gt;"",List!E$5="",List!F$5=""),Calc!$DZ$18,""),"")</f>
        <v/>
      </c>
      <c r="EB9" s="81"/>
      <c r="EC9" s="66" t="s">
        <v>314</v>
      </c>
      <c r="ED9" s="210" t="str">
        <f>IFERROR(INDEX(Calc!$D$5:$AV$5,1,MATCH(List!D$5,Headers,0)),"")</f>
        <v/>
      </c>
      <c r="EE9" s="210" t="str">
        <f>IFERROR(INDEX(Calc!$D$5:$AV$5,1,MATCH(List!E$5,Headers,0)),"")</f>
        <v/>
      </c>
      <c r="EF9" s="210" t="str">
        <f>IFERROR(INDEX(Calc!$D$5:$AV$5,1,MATCH(List!F$5,Headers,0)),"")</f>
        <v>d</v>
      </c>
      <c r="EG9" s="210" t="str">
        <f>IFERROR(INDEX(Calc!$D$5:$AV$5,1,MATCH(List!G$5,Headers,0)),"")</f>
        <v/>
      </c>
      <c r="EH9" s="210" t="str">
        <f>IFERROR(INDEX(Calc!$D$5:$AV$5,1,MATCH(List!H$5,Headers,0)),"")</f>
        <v/>
      </c>
      <c r="EI9" s="210" t="str">
        <f>IFERROR(INDEX(Calc!$D$5:$AV$5,1,MATCH(List!I$5,Headers,0)),"")</f>
        <v/>
      </c>
      <c r="EJ9" s="210" t="str">
        <f>IFERROR(INDEX(Calc!$D$5:$AV$5,1,MATCH(List!J$5,Headers,0)),"")</f>
        <v/>
      </c>
      <c r="EK9" s="210" t="str">
        <f>IFERROR(INDEX(Calc!$D$5:$AV$5,1,MATCH(List!K$5,Headers,0)),"")</f>
        <v/>
      </c>
      <c r="EL9" s="210" t="str">
        <f>IFERROR(INDEX(Calc!$D$5:$AV$5,1,MATCH(List!L$5,Headers,0)),"")</f>
        <v/>
      </c>
      <c r="EM9" s="210" t="str">
        <f>IFERROR(INDEX(Calc!$D$5:$AV$5,1,MATCH(List!M$5,Headers,0)),"")</f>
        <v/>
      </c>
      <c r="EO9" s="237" t="str">
        <f>IFERROR(IF(List!B10="","",IF(COUNTIF(Calc!$BR$8:$BR$53,List!B10)&gt;0,"","x")),"")</f>
        <v/>
      </c>
      <c r="EP9" s="66"/>
    </row>
    <row r="10" spans="3:146" ht="15" customHeight="1" x14ac:dyDescent="0.25">
      <c r="C10" s="41">
        <v>3</v>
      </c>
      <c r="D10" s="236" t="str">
        <f>IFERROR(IF(INDEX(database[],$C10,D$6)=0,"",INDEX(database[],$C10,D$6)),"")</f>
        <v>M-0003</v>
      </c>
      <c r="E10" s="252" t="str">
        <f>IFERROR(IF(INDEX(database[],$C10,E$6)=0,"",INDEX(database[],$C10,E$6)),"")</f>
        <v>Macauley Peck</v>
      </c>
      <c r="F10" s="236">
        <f>IFERROR(IF(INDEX(database[],$C10,F$6)=0,"",INDEX(database[],$C10,F$6)),"")</f>
        <v>44713</v>
      </c>
      <c r="G10" s="236" t="str">
        <f>IFERROR(IF(INDEX(database[],$C10,G$6)=0,"",INDEX(database[],$C10,G$6)),"")</f>
        <v>Reference</v>
      </c>
      <c r="H10" s="236" t="str">
        <f>IFERROR(IF(INDEX(database[],$C10,H$6)=0,"",INDEX(database[],$C10,H$6)),"")</f>
        <v>Main Office</v>
      </c>
      <c r="I10" s="236" t="str">
        <f>IFERROR(IF(INDEX(database[],$C10,I$6)=0,"",INDEX(database[],$C10,I$6)),"")</f>
        <v>Marketing</v>
      </c>
      <c r="J10" s="236" t="str">
        <f>IFERROR(IF(INDEX(database[],$C10,J$6)=0,"",INDEX(database[],$C10,J$6)),"")</f>
        <v>Full Time</v>
      </c>
      <c r="K10" s="236" t="str">
        <f>IFERROR(IF(INDEX(database[],$C10,K$6)=0,"",INDEX(database[],$C10,K$6)),"")</f>
        <v>Vice-Director</v>
      </c>
      <c r="L10" s="236">
        <f>IFERROR(IF(INDEX(database[],$C10,L$6)=0,"",INDEX(database[],$C10,L$6)),"")</f>
        <v>235530120</v>
      </c>
      <c r="M10" s="236" t="str">
        <f>IFERROR(IF(INDEX(database[],$C10,M$6)=0,"",INDEX(database[],$C10,M$6)),"")</f>
        <v>SSN-637522042</v>
      </c>
      <c r="N10" s="236" t="str">
        <f>IFERROR(IF(INDEX(database[],$C10,N$6)=0,"",INDEX(database[],$C10,N$6)),"")</f>
        <v>Male</v>
      </c>
      <c r="O10" s="236" t="str">
        <f>IFERROR(IF(INDEX(database[],$C10,O$6)=0,"",INDEX(database[],$C10,O$6)),"")</f>
        <v>Postgraduate Degree</v>
      </c>
      <c r="P10" s="236">
        <f>IFERROR(IF(INDEX(database[],$C10,P$6)=0,"",INDEX(database[],$C10,P$6)),"")</f>
        <v>29116</v>
      </c>
      <c r="Q10" s="236" t="str">
        <f>IFERROR(IF(INDEX(database[],$C10,Q$6)=0,"",INDEX(database[],$C10,Q$6)),"")</f>
        <v>USA</v>
      </c>
      <c r="R10" s="252" t="str">
        <f>IFERROR(IF(INDEX(database[],$C10,R$6)=0,"",INDEX(database[],$C10,R$6)),"")</f>
        <v>Single</v>
      </c>
      <c r="S10" s="236" t="str">
        <f>IFERROR(IF(INDEX(database[],$C10,S$6)=0,"",INDEX(database[],$C10,S$6)),"")</f>
        <v/>
      </c>
      <c r="T10" s="236" t="str">
        <f>IFERROR(IF(INDEX(database[],$C10,T$6)=0,"",INDEX(database[],$C10,T$6)),"")</f>
        <v>Yes</v>
      </c>
      <c r="U10" s="236" t="str">
        <f>IFERROR(IF(INDEX(database[],$C10,U$6)=0,"",INDEX(database[],$C10,U$6)),"")</f>
        <v>macauley@mail.com</v>
      </c>
      <c r="V10" s="236" t="str">
        <f>IFERROR(IF(INDEX(database[],$C10,V$6)=0,"",INDEX(database[],$C10,V$6)),"")</f>
        <v>202-555-3086</v>
      </c>
      <c r="W10" s="236" t="str">
        <f>IFERROR(IF(INDEX(database[],$C10,W$6)=0,"",INDEX(database[],$C10,W$6)),"")</f>
        <v>369 Cambridge St.
Ridgewood 1138</v>
      </c>
      <c r="X10" s="236" t="str">
        <f>IFERROR(IF(INDEX(database[],$C10,X$6)=0,"",INDEX(database[],$C10,X$6)),"")</f>
        <v>New York</v>
      </c>
      <c r="Y10" s="236" t="str">
        <f>IFERROR(IF(INDEX(database[],$C10,Y$6)=0,"",INDEX(database[],$C10,Y$6)),"")</f>
        <v>USA</v>
      </c>
      <c r="Z10" s="236" t="str">
        <f>IFERROR(IF(INDEX(database[],$C10,Z$6)=0,"",INDEX(database[],$C10,Z$6)),"")</f>
        <v>Christine Peck</v>
      </c>
      <c r="AA10" s="236" t="str">
        <f>IFERROR(IF(INDEX(database[],$C10,AA$6)=0,"",INDEX(database[],$C10,AA$6)),"")</f>
        <v>202-555-3086</v>
      </c>
      <c r="AB10" s="236" t="str">
        <f>IFERROR(IF(INDEX(database[],$C10,AB$6)=0,"",INDEX(database[],$C10,AB$6)),"")</f>
        <v>B+</v>
      </c>
      <c r="AC10" s="236" t="str">
        <f>IFERROR(IF(INDEX(database[],$C10,AC$6)=0,"",INDEX(database[],$C10,AC$6)),"")</f>
        <v>No</v>
      </c>
      <c r="AD10" s="236">
        <f>IFERROR(IF(INDEX(database[],$C10,AD$6)=0,"",INDEX(database[],$C10,AD$6)),"")</f>
        <v>8500</v>
      </c>
      <c r="AE10" s="236">
        <f>IFERROR(IF(INDEX(database[],$C10,AE$6)=0,"",INDEX(database[],$C10,AE$6)),"")</f>
        <v>11000</v>
      </c>
      <c r="AF10" s="236" t="str">
        <f>IFERROR(IF(INDEX(database[],$C10,AF$6)=0,"",INDEX(database[],$C10,AF$6)),"")</f>
        <v>7487-5412-8393-8358</v>
      </c>
      <c r="AG10" s="236" t="str">
        <f>IFERROR(IF(INDEX(database[],$C10,AG$6)=0,"",INDEX(database[],$C10,AG$6)),"")</f>
        <v>Yes</v>
      </c>
      <c r="AH10" s="236" t="str">
        <f>IFERROR(IF(INDEX(database[],$C10,AH$6)=0,"",INDEX(database[],$C10,AH$6)),"")</f>
        <v/>
      </c>
      <c r="AI10" s="236" t="str">
        <f>IFERROR(IF(INDEX(database[],$C10,AI$6)=0,"",INDEX(database[],$C10,AI$6)),"")</f>
        <v/>
      </c>
      <c r="AJ10" s="236" t="str">
        <f>IFERROR(IF(INDEX(database[],$C10,AJ$6)=0,"",INDEX(database[],$C10,AJ$6)),"")</f>
        <v/>
      </c>
      <c r="AK10" s="236" t="str">
        <f>IFERROR(IF(INDEX(database[],$C10,AK$6)=0,"",INDEX(database[],$C10,AK$6)),"")</f>
        <v/>
      </c>
      <c r="AL10" s="236" t="str">
        <f>IFERROR(IF(INDEX(database[],$C10,AL$6)=0,"",INDEX(database[],$C10,AL$6)),"")</f>
        <v/>
      </c>
      <c r="AM10" s="236" t="str">
        <f>IFERROR(IF(INDEX(database[],$C10,AM$6)=0,"",INDEX(database[],$C10,AM$6)),"")</f>
        <v/>
      </c>
      <c r="AN10" s="236" t="str">
        <f>IFERROR(IF(INDEX(database[],$C10,AN$6)=0,"",INDEX(database[],$C10,AN$6)),"")</f>
        <v/>
      </c>
      <c r="AO10" s="236" t="str">
        <f>IFERROR(IF(INDEX(database[],$C10,AO$6)=0,"",INDEX(database[],$C10,AO$6)),"")</f>
        <v/>
      </c>
      <c r="AP10" s="236" t="str">
        <f>IFERROR(IF(INDEX(database[],$C10,AP$6)=0,"",INDEX(database[],$C10,AP$6)),"")</f>
        <v/>
      </c>
      <c r="AQ10" s="236" t="str">
        <f>IFERROR(IF(INDEX(database[],$C10,AQ$6)=0,"",INDEX(database[],$C10,AQ$6)),"")</f>
        <v/>
      </c>
      <c r="AR10" s="236" t="str">
        <f>IFERROR(IF(INDEX(database[],$C10,AR$6)=0,"",INDEX(database[],$C10,AR$6)),"")</f>
        <v/>
      </c>
      <c r="AS10" s="236" t="str">
        <f>IFERROR(IF(INDEX(database[],$C10,AS$6)=0,"",INDEX(database[],$C10,AS$6)),"")</f>
        <v/>
      </c>
      <c r="AT10" s="236" t="str">
        <f>IFERROR(IF(INDEX(database[],$C10,AT$6)=0,"",INDEX(database[],$C10,AT$6)),"")</f>
        <v/>
      </c>
      <c r="AU10" s="236" t="str">
        <f>IFERROR(IF(INDEX(database[],$C10,AU$6)=0,"",INDEX(database[],$C10,AU$6)),"")</f>
        <v/>
      </c>
      <c r="AV10" s="236" t="str">
        <f>IFERROR(IF(INDEX(database[],$C10,AV$6)=0,"",INDEX(database[],$C10,AV$6)),"")</f>
        <v/>
      </c>
      <c r="AW10" s="236" t="str">
        <f t="shared" si="0"/>
        <v>M-0003-Macauley Peck</v>
      </c>
      <c r="AX10" s="249">
        <f t="shared" si="1"/>
        <v>2022</v>
      </c>
      <c r="AY10" s="236" t="str">
        <f t="shared" si="2"/>
        <v/>
      </c>
      <c r="AZ10" s="236">
        <f t="shared" si="3"/>
        <v>1979</v>
      </c>
      <c r="BA10" s="249">
        <f t="shared" ca="1" si="4"/>
        <v>43</v>
      </c>
      <c r="BB10" s="253" t="str">
        <f t="shared" ca="1" si="5"/>
        <v>41-50</v>
      </c>
      <c r="BC10" s="246">
        <f t="shared" si="6"/>
        <v>11000</v>
      </c>
      <c r="BD10" s="252">
        <f t="shared" si="6"/>
        <v>44713</v>
      </c>
      <c r="BE10" s="252">
        <f t="shared" si="6"/>
        <v>29116</v>
      </c>
      <c r="BF10" s="252" t="str">
        <f t="shared" si="6"/>
        <v/>
      </c>
      <c r="BG10" s="252" t="str">
        <f t="shared" si="6"/>
        <v/>
      </c>
      <c r="BH10" s="252" t="str">
        <f t="shared" si="6"/>
        <v/>
      </c>
      <c r="BI10" s="252" t="str">
        <f t="shared" si="6"/>
        <v/>
      </c>
      <c r="BJ10" s="236" t="str">
        <f t="shared" si="20"/>
        <v>1 Jun 2022</v>
      </c>
      <c r="BK10" s="236" t="str">
        <f t="shared" si="7"/>
        <v>18 Sep 1979</v>
      </c>
      <c r="BL10" s="236" t="str">
        <f t="shared" si="8"/>
        <v/>
      </c>
      <c r="BM10" s="236" t="str">
        <f t="shared" si="9"/>
        <v/>
      </c>
      <c r="BN10" s="236" t="str">
        <f t="shared" si="10"/>
        <v/>
      </c>
      <c r="BO10" s="236" t="str">
        <f t="shared" si="11"/>
        <v/>
      </c>
      <c r="BP10" s="59"/>
      <c r="BQ10" s="60">
        <v>3</v>
      </c>
      <c r="BR10" s="246" t="str">
        <f>IFERROR(INDEX(database[#Headers],0,BQ10),"")</f>
        <v>Hiring Date</v>
      </c>
      <c r="BS10" s="59"/>
      <c r="BT10" s="59"/>
      <c r="BU10" s="236">
        <f>IFERROR(IF(OR(BU$7="",List!$B$8="",List!$B$8="All"),1,IF(List!$B$8=INDEX(IF(BU$5="d",DateTable,MainTable),$C10,BU$6),1,0)),0)</f>
        <v>1</v>
      </c>
      <c r="BV10" s="236">
        <f>IFERROR(IF(OR(BV$7="",List!$B$11="",List!$B$11="All"),1,IF(List!$B$11=INDEX(IF(BV$5="d",DateTable,MainTable),$C10,BV$6),1,0)),0)</f>
        <v>1</v>
      </c>
      <c r="BW10" s="236">
        <f>IFERROR(IF(OR(BW$7="",List!$B$14="",List!$B$14="All"),1,IF(List!$B$14=INDEX(IF(BW$5="d",DateTable,MainTable),$C10,BW$6),1,0)),0)</f>
        <v>1</v>
      </c>
      <c r="BX10" s="236">
        <f>IFERROR(IF(OR(BX$7="",List!$B$17="",List!$B$17="All"),1,IF(List!$B$17=INDEX(IF(BX$5="d",DateTable,MainTable),$C10,BX$6),1,0)),0)</f>
        <v>1</v>
      </c>
      <c r="BY10" s="236">
        <f t="shared" si="21"/>
        <v>1</v>
      </c>
      <c r="CA10" s="236">
        <f t="shared" si="22"/>
        <v>3</v>
      </c>
      <c r="CB10" s="236">
        <f t="shared" si="12"/>
        <v>3</v>
      </c>
      <c r="CD10" s="236">
        <f>IFERROR(IF(OR(Dashboard!$C$7="",Dashboard!$C$7="All"),1,IF(Dashboard!$C$7=INDEX(MainTable,$C10,CD$6),1,0)),0)</f>
        <v>1</v>
      </c>
      <c r="CE10" s="236">
        <f>IFERROR(IF(OR(Dashboard!$E$7="",Dashboard!$E$7="All"),1,IF(Dashboard!$E$7=INDEX(MainTable,$C10,CE$6),1,0)),0)</f>
        <v>1</v>
      </c>
      <c r="CF10" s="236">
        <f>IFERROR(IF(OR(Dashboard!$G$7="",Dashboard!$G$7="All"),1,IF(Dashboard!$G$7=INDEX(MainTable,$C10,CF$6),1,0)),0)</f>
        <v>1</v>
      </c>
      <c r="CG10" s="236">
        <f>IFERROR(IF(OR(Dashboard!$I$7="",Dashboard!$I$7="All"),1,IF(Dashboard!$I$7=INDEX(MainTable,$C10,CG$6),1,0)),0)</f>
        <v>1</v>
      </c>
      <c r="CH10" s="236">
        <f t="shared" si="23"/>
        <v>1</v>
      </c>
      <c r="CJ10" s="236">
        <f t="shared" ca="1" si="13"/>
        <v>1</v>
      </c>
      <c r="CK10" s="236">
        <f t="shared" ca="1" si="14"/>
        <v>1</v>
      </c>
      <c r="CL10" s="236">
        <f t="shared" si="15"/>
        <v>0</v>
      </c>
      <c r="CM10" s="236">
        <f t="shared" ca="1" si="24"/>
        <v>0</v>
      </c>
      <c r="CO10" s="94" t="s">
        <v>351</v>
      </c>
      <c r="CP10" s="237">
        <f t="array" ref="CP10">IFERROR(SUMPRODUCT((AW8:AW26&lt;&gt;"")*($BC$8:$BC$26&lt;&gt;"")*($BY$8:$BY$26)),"")</f>
        <v>12</v>
      </c>
      <c r="CU10" s="94" t="s">
        <v>113</v>
      </c>
      <c r="CV10" s="102"/>
      <c r="CW10" s="103" t="s">
        <v>46</v>
      </c>
      <c r="CX10" s="103" t="s">
        <v>47</v>
      </c>
      <c r="CY10" s="103" t="s">
        <v>61</v>
      </c>
      <c r="DA10" s="236" t="str">
        <f>IFERROR(IF(Settings!C11="","",Settings!C11),"")</f>
        <v>North Office</v>
      </c>
      <c r="DB10" s="63"/>
      <c r="DC10" s="236" t="str">
        <f>IFERROR(IF(Settings!E11="","",Settings!E11),"")</f>
        <v>Marketing</v>
      </c>
      <c r="DD10" s="58"/>
      <c r="DE10" s="236" t="str">
        <f>IFERROR(IF(Settings!G11="","",Settings!G11),"")</f>
        <v>Vice-Director</v>
      </c>
      <c r="DG10" s="236" t="str">
        <f t="shared" si="16"/>
        <v>Marketing</v>
      </c>
      <c r="DH10" s="236" t="str">
        <f>IFERROR(IF(COUNTIF($DG$8:$DG10,DG10)&gt;1,"",DG10),"")</f>
        <v>Marketing</v>
      </c>
      <c r="DI10" s="236" t="str">
        <f t="array" ref="DI10">IFERROR(INDEX(filter1,SMALL(IF(LEN(filter1)&gt;0,ROW(filter1)-ROW(INDEX(filter1,1,1))+1),ROW($DF10)-ROW($DF$7))),"")</f>
        <v>Marketing</v>
      </c>
      <c r="DJ10" s="236" t="str">
        <f t="shared" si="17"/>
        <v>Postgraduate Degree</v>
      </c>
      <c r="DK10" s="236" t="str">
        <f>IFERROR(IF(COUNTIF($DJ$8:$DJ10,DJ10)&gt;1,"",DJ10),"")</f>
        <v>Postgraduate Degree</v>
      </c>
      <c r="DL10" s="236" t="str">
        <f t="array" ref="DL10">IFERROR(INDEX(filter2,SMALL(IF(LEN(filter2)&gt;0,ROW(filter2)-ROW(INDEX(filter2,1,1))+1),ROW($DF10)-ROW($DF$7))),"")</f>
        <v>High School</v>
      </c>
      <c r="DM10" s="236" t="str">
        <f t="shared" si="18"/>
        <v>Male</v>
      </c>
      <c r="DN10" s="236" t="str">
        <f>IFERROR(IF(COUNTIF($DM$8:$DM10,DM10)&gt;1,"",DM10),"")</f>
        <v>Male</v>
      </c>
      <c r="DO10" s="236" t="str">
        <f t="array" ref="DO10">IFERROR(INDEX(filter3,SMALL(IF(LEN(filter3)&gt;0,ROW(filter3)-ROW(INDEX(filter3,1,1))+1),ROW($DF10)-ROW($DF$7))),"")</f>
        <v/>
      </c>
      <c r="DP10" s="236" t="str">
        <f t="shared" si="19"/>
        <v>USA</v>
      </c>
      <c r="DQ10" s="236" t="str">
        <f>IFERROR(IF(COUNTIF($DP$8:$DP10,DP10)&gt;1,"",DP10),"")</f>
        <v/>
      </c>
      <c r="DR10" s="236" t="str">
        <f t="array" ref="DR10">IFERROR(INDEX(filter4,SMALL(IF(LEN(filter4)&gt;0,ROW(filter4)-ROW(INDEX(filter4,1,1))+1),ROW($DF10)-ROW($DF$7))),"")</f>
        <v>China</v>
      </c>
      <c r="DT10" s="62">
        <f>IFERROR(IF(OR(LEN(Form!C9)&gt;0,LEN(Form!D9)&gt;0,LEN(Form!G9)&gt;0),ROW(Form!A9),""),"")</f>
        <v>9</v>
      </c>
      <c r="DU10" s="55"/>
      <c r="DW10" s="237" t="str">
        <f>IFERROR(IF(COUNTIF($AX$8:$AX10,AX10)&gt;1,"",AX10),"")</f>
        <v/>
      </c>
      <c r="DX10" s="237" t="str">
        <f t="array" ref="DX10">IFERROR(INDEX($DW$8:$DW$26,SMALL(IF(LEN($DW$8:$DW$26)&gt;0,ROW($DW$8:$DW$26)-ROW(INDEX($DW$8:$DW$26,1,1))+1),ROW($DF10)-ROW($DF$7))),"")</f>
        <v/>
      </c>
      <c r="DY10" s="81"/>
      <c r="DZ10" s="66" t="s">
        <v>328</v>
      </c>
      <c r="EA10" s="236" t="str">
        <f>IFERROR(IF(AND(List!E$5&lt;&gt;"",List!F$5="",List!G$5=""),Calc!$DZ$18,""),"")</f>
        <v/>
      </c>
      <c r="EB10" s="81"/>
      <c r="EC10" s="66" t="s">
        <v>342</v>
      </c>
      <c r="ED10" s="210">
        <f>IFERROR(IF(ED$9="d",MATCH(List!D$5,DateHeaders,0),MATCH(List!D$5,Headers,0)),"")</f>
        <v>2</v>
      </c>
      <c r="EE10" s="210">
        <f>IFERROR(IF(EE$9="d",MATCH(List!E$5,DateHeaders,0),MATCH(List!E$5,Headers,0)),"")</f>
        <v>5</v>
      </c>
      <c r="EF10" s="210">
        <f>IFERROR(IF(EF$9="d",MATCH(List!F$5,DateHeaders,0),MATCH(List!F$5,Headers,0)),"")</f>
        <v>2</v>
      </c>
      <c r="EG10" s="210">
        <f>IFERROR(IF(EG$9="d",MATCH(List!G$5,DateHeaders,0),MATCH(List!G$5,Headers,0)),"")</f>
        <v>17</v>
      </c>
      <c r="EH10" s="210">
        <f>IFERROR(IF(EH$9="d",MATCH(List!H$5,DateHeaders,0),MATCH(List!H$5,Headers,0)),"")</f>
        <v>28</v>
      </c>
      <c r="EI10" s="210">
        <f>IFERROR(IF(EI$9="d",MATCH(List!I$5,DateHeaders,0),MATCH(List!I$5,Headers,0)),"")</f>
        <v>18</v>
      </c>
      <c r="EJ10" s="210" t="str">
        <f>IFERROR(IF(EJ$9="d",MATCH(List!J$5,DateHeaders,0),MATCH(List!J$5,Headers,0)),"")</f>
        <v/>
      </c>
      <c r="EK10" s="210" t="str">
        <f>IFERROR(IF(EK$9="d",MATCH(List!K$5,DateHeaders,0),MATCH(List!K$5,Headers,0)),"")</f>
        <v/>
      </c>
      <c r="EL10" s="210" t="str">
        <f>IFERROR(IF(EL$9="d",MATCH(List!L$5,DateHeaders,0),MATCH(List!L$5,Headers,0)),"")</f>
        <v/>
      </c>
      <c r="EM10" s="210" t="str">
        <f>IFERROR(IF(EM$9="d",MATCH(List!M$5,DateHeaders,0),MATCH(List!M$5,Headers,0)),"")</f>
        <v/>
      </c>
      <c r="EO10" s="237" t="str">
        <f>IFERROR(IF(List!B13="","",IF(COUNTIF(Calc!$BR$8:$BR$53,List!B13)&gt;0,"","x")),"")</f>
        <v/>
      </c>
      <c r="EP10" s="66"/>
    </row>
    <row r="11" spans="3:146" ht="15" customHeight="1" x14ac:dyDescent="0.25">
      <c r="C11" s="41">
        <v>4</v>
      </c>
      <c r="D11" s="236" t="str">
        <f>IFERROR(IF(INDEX(database[],$C11,D$6)=0,"",INDEX(database[],$C11,D$6)),"")</f>
        <v>M-0004</v>
      </c>
      <c r="E11" s="252" t="str">
        <f>IFERROR(IF(INDEX(database[],$C11,E$6)=0,"",INDEX(database[],$C11,E$6)),"")</f>
        <v>Hannah Shaw</v>
      </c>
      <c r="F11" s="236">
        <f>IFERROR(IF(INDEX(database[],$C11,F$6)=0,"",INDEX(database[],$C11,F$6)),"")</f>
        <v>44562</v>
      </c>
      <c r="G11" s="236" t="str">
        <f>IFERROR(IF(INDEX(database[],$C11,G$6)=0,"",INDEX(database[],$C11,G$6)),"")</f>
        <v>Website</v>
      </c>
      <c r="H11" s="236" t="str">
        <f>IFERROR(IF(INDEX(database[],$C11,H$6)=0,"",INDEX(database[],$C11,H$6)),"")</f>
        <v>Main Office</v>
      </c>
      <c r="I11" s="236" t="str">
        <f>IFERROR(IF(INDEX(database[],$C11,I$6)=0,"",INDEX(database[],$C11,I$6)),"")</f>
        <v>Sales</v>
      </c>
      <c r="J11" s="236" t="str">
        <f>IFERROR(IF(INDEX(database[],$C11,J$6)=0,"",INDEX(database[],$C11,J$6)),"")</f>
        <v>Full Time</v>
      </c>
      <c r="K11" s="236" t="str">
        <f>IFERROR(IF(INDEX(database[],$C11,K$6)=0,"",INDEX(database[],$C11,K$6)),"")</f>
        <v>Expert</v>
      </c>
      <c r="L11" s="236">
        <f>IFERROR(IF(INDEX(database[],$C11,L$6)=0,"",INDEX(database[],$C11,L$6)),"")</f>
        <v>456153204</v>
      </c>
      <c r="M11" s="236" t="str">
        <f>IFERROR(IF(INDEX(database[],$C11,M$6)=0,"",INDEX(database[],$C11,M$6)),"")</f>
        <v>SSN-637522042</v>
      </c>
      <c r="N11" s="236" t="str">
        <f>IFERROR(IF(INDEX(database[],$C11,N$6)=0,"",INDEX(database[],$C11,N$6)),"")</f>
        <v>Female</v>
      </c>
      <c r="O11" s="236" t="str">
        <f>IFERROR(IF(INDEX(database[],$C11,O$6)=0,"",INDEX(database[],$C11,O$6)),"")</f>
        <v>Bachelor's Degree</v>
      </c>
      <c r="P11" s="236">
        <f>IFERROR(IF(INDEX(database[],$C11,P$6)=0,"",INDEX(database[],$C11,P$6)),"")</f>
        <v>29297</v>
      </c>
      <c r="Q11" s="236" t="str">
        <f>IFERROR(IF(INDEX(database[],$C11,Q$6)=0,"",INDEX(database[],$C11,Q$6)),"")</f>
        <v>USA</v>
      </c>
      <c r="R11" s="252" t="str">
        <f>IFERROR(IF(INDEX(database[],$C11,R$6)=0,"",INDEX(database[],$C11,R$6)),"")</f>
        <v>Married</v>
      </c>
      <c r="S11" s="236">
        <f>IFERROR(IF(INDEX(database[],$C11,S$6)=0,"",INDEX(database[],$C11,S$6)),"")</f>
        <v>2</v>
      </c>
      <c r="T11" s="236" t="str">
        <f>IFERROR(IF(INDEX(database[],$C11,T$6)=0,"",INDEX(database[],$C11,T$6)),"")</f>
        <v>Yes</v>
      </c>
      <c r="U11" s="236" t="str">
        <f>IFERROR(IF(INDEX(database[],$C11,U$6)=0,"",INDEX(database[],$C11,U$6)),"")</f>
        <v>hannah@mail.com</v>
      </c>
      <c r="V11" s="236" t="str">
        <f>IFERROR(IF(INDEX(database[],$C11,V$6)=0,"",INDEX(database[],$C11,V$6)),"")</f>
        <v>202-555-3086</v>
      </c>
      <c r="W11" s="236" t="str">
        <f>IFERROR(IF(INDEX(database[],$C11,W$6)=0,"",INDEX(database[],$C11,W$6)),"")</f>
        <v>975 Edgewood St.
Brooklyn 11214</v>
      </c>
      <c r="X11" s="236" t="str">
        <f>IFERROR(IF(INDEX(database[],$C11,X$6)=0,"",INDEX(database[],$C11,X$6)),"")</f>
        <v>New York</v>
      </c>
      <c r="Y11" s="236" t="str">
        <f>IFERROR(IF(INDEX(database[],$C11,Y$6)=0,"",INDEX(database[],$C11,Y$6)),"")</f>
        <v>USA</v>
      </c>
      <c r="Z11" s="236" t="str">
        <f>IFERROR(IF(INDEX(database[],$C11,Z$6)=0,"",INDEX(database[],$C11,Z$6)),"")</f>
        <v>Lillian Shaw</v>
      </c>
      <c r="AA11" s="236" t="str">
        <f>IFERROR(IF(INDEX(database[],$C11,AA$6)=0,"",INDEX(database[],$C11,AA$6)),"")</f>
        <v>202-555-3086</v>
      </c>
      <c r="AB11" s="236" t="str">
        <f>IFERROR(IF(INDEX(database[],$C11,AB$6)=0,"",INDEX(database[],$C11,AB$6)),"")</f>
        <v>AB-</v>
      </c>
      <c r="AC11" s="236" t="str">
        <f>IFERROR(IF(INDEX(database[],$C11,AC$6)=0,"",INDEX(database[],$C11,AC$6)),"")</f>
        <v>No</v>
      </c>
      <c r="AD11" s="236">
        <f>IFERROR(IF(INDEX(database[],$C11,AD$6)=0,"",INDEX(database[],$C11,AD$6)),"")</f>
        <v>7000</v>
      </c>
      <c r="AE11" s="236" t="str">
        <f>IFERROR(IF(INDEX(database[],$C11,AE$6)=0,"",INDEX(database[],$C11,AE$6)),"")</f>
        <v/>
      </c>
      <c r="AF11" s="236" t="str">
        <f>IFERROR(IF(INDEX(database[],$C11,AF$6)=0,"",INDEX(database[],$C11,AF$6)),"")</f>
        <v>4640-8342-5599-9590</v>
      </c>
      <c r="AG11" s="236" t="str">
        <f>IFERROR(IF(INDEX(database[],$C11,AG$6)=0,"",INDEX(database[],$C11,AG$6)),"")</f>
        <v>No</v>
      </c>
      <c r="AH11" s="236">
        <f>IFERROR(IF(INDEX(database[],$C11,AH$6)=0,"",INDEX(database[],$C11,AH$6)),"")</f>
        <v>44959</v>
      </c>
      <c r="AI11" s="236" t="str">
        <f>IFERROR(IF(INDEX(database[],$C11,AI$6)=0,"",INDEX(database[],$C11,AI$6)),"")</f>
        <v>New Job</v>
      </c>
      <c r="AJ11" s="236" t="str">
        <f>IFERROR(IF(INDEX(database[],$C11,AJ$6)=0,"",INDEX(database[],$C11,AJ$6)),"")</f>
        <v/>
      </c>
      <c r="AK11" s="236" t="str">
        <f>IFERROR(IF(INDEX(database[],$C11,AK$6)=0,"",INDEX(database[],$C11,AK$6)),"")</f>
        <v/>
      </c>
      <c r="AL11" s="236" t="str">
        <f>IFERROR(IF(INDEX(database[],$C11,AL$6)=0,"",INDEX(database[],$C11,AL$6)),"")</f>
        <v/>
      </c>
      <c r="AM11" s="236" t="str">
        <f>IFERROR(IF(INDEX(database[],$C11,AM$6)=0,"",INDEX(database[],$C11,AM$6)),"")</f>
        <v/>
      </c>
      <c r="AN11" s="236" t="str">
        <f>IFERROR(IF(INDEX(database[],$C11,AN$6)=0,"",INDEX(database[],$C11,AN$6)),"")</f>
        <v/>
      </c>
      <c r="AO11" s="236" t="str">
        <f>IFERROR(IF(INDEX(database[],$C11,AO$6)=0,"",INDEX(database[],$C11,AO$6)),"")</f>
        <v/>
      </c>
      <c r="AP11" s="236" t="str">
        <f>IFERROR(IF(INDEX(database[],$C11,AP$6)=0,"",INDEX(database[],$C11,AP$6)),"")</f>
        <v/>
      </c>
      <c r="AQ11" s="236" t="str">
        <f>IFERROR(IF(INDEX(database[],$C11,AQ$6)=0,"",INDEX(database[],$C11,AQ$6)),"")</f>
        <v/>
      </c>
      <c r="AR11" s="236" t="str">
        <f>IFERROR(IF(INDEX(database[],$C11,AR$6)=0,"",INDEX(database[],$C11,AR$6)),"")</f>
        <v/>
      </c>
      <c r="AS11" s="236" t="str">
        <f>IFERROR(IF(INDEX(database[],$C11,AS$6)=0,"",INDEX(database[],$C11,AS$6)),"")</f>
        <v/>
      </c>
      <c r="AT11" s="236" t="str">
        <f>IFERROR(IF(INDEX(database[],$C11,AT$6)=0,"",INDEX(database[],$C11,AT$6)),"")</f>
        <v/>
      </c>
      <c r="AU11" s="236" t="str">
        <f>IFERROR(IF(INDEX(database[],$C11,AU$6)=0,"",INDEX(database[],$C11,AU$6)),"")</f>
        <v/>
      </c>
      <c r="AV11" s="236" t="str">
        <f>IFERROR(IF(INDEX(database[],$C11,AV$6)=0,"",INDEX(database[],$C11,AV$6)),"")</f>
        <v/>
      </c>
      <c r="AW11" s="236" t="str">
        <f t="shared" si="0"/>
        <v>M-0004-Hannah Shaw</v>
      </c>
      <c r="AX11" s="249">
        <f t="shared" si="1"/>
        <v>2022</v>
      </c>
      <c r="AY11" s="236">
        <f t="shared" si="2"/>
        <v>2023</v>
      </c>
      <c r="AZ11" s="236">
        <f t="shared" si="3"/>
        <v>1980</v>
      </c>
      <c r="BA11" s="249">
        <f t="shared" ca="1" si="4"/>
        <v>43</v>
      </c>
      <c r="BB11" s="253" t="str">
        <f t="shared" ca="1" si="5"/>
        <v>41-50</v>
      </c>
      <c r="BC11" s="246" t="str">
        <f t="shared" si="6"/>
        <v/>
      </c>
      <c r="BD11" s="252">
        <f t="shared" si="6"/>
        <v>44562</v>
      </c>
      <c r="BE11" s="252">
        <f t="shared" si="6"/>
        <v>29297</v>
      </c>
      <c r="BF11" s="252">
        <f t="shared" si="6"/>
        <v>44959</v>
      </c>
      <c r="BG11" s="252" t="str">
        <f t="shared" si="6"/>
        <v/>
      </c>
      <c r="BH11" s="252" t="str">
        <f t="shared" si="6"/>
        <v/>
      </c>
      <c r="BI11" s="252" t="str">
        <f t="shared" si="6"/>
        <v/>
      </c>
      <c r="BJ11" s="236" t="str">
        <f t="shared" si="20"/>
        <v>1 Jan 2022</v>
      </c>
      <c r="BK11" s="236" t="str">
        <f t="shared" si="7"/>
        <v>17 Mar 1980</v>
      </c>
      <c r="BL11" s="236" t="str">
        <f t="shared" si="8"/>
        <v>2 Feb 2023</v>
      </c>
      <c r="BM11" s="236" t="str">
        <f t="shared" si="9"/>
        <v/>
      </c>
      <c r="BN11" s="236" t="str">
        <f t="shared" si="10"/>
        <v/>
      </c>
      <c r="BO11" s="236" t="str">
        <f t="shared" si="11"/>
        <v/>
      </c>
      <c r="BP11" s="59"/>
      <c r="BQ11" s="60">
        <v>4</v>
      </c>
      <c r="BR11" s="246" t="str">
        <f>IFERROR(INDEX(database[#Headers],0,BQ11),"")</f>
        <v>Hiring Source</v>
      </c>
      <c r="BS11" s="59"/>
      <c r="BT11" s="59"/>
      <c r="BU11" s="236">
        <f>IFERROR(IF(OR(BU$7="",List!$B$8="",List!$B$8="All"),1,IF(List!$B$8=INDEX(IF(BU$5="d",DateTable,MainTable),$C11,BU$6),1,0)),0)</f>
        <v>1</v>
      </c>
      <c r="BV11" s="236">
        <f>IFERROR(IF(OR(BV$7="",List!$B$11="",List!$B$11="All"),1,IF(List!$B$11=INDEX(IF(BV$5="d",DateTable,MainTable),$C11,BV$6),1,0)),0)</f>
        <v>1</v>
      </c>
      <c r="BW11" s="236">
        <f>IFERROR(IF(OR(BW$7="",List!$B$14="",List!$B$14="All"),1,IF(List!$B$14=INDEX(IF(BW$5="d",DateTable,MainTable),$C11,BW$6),1,0)),0)</f>
        <v>1</v>
      </c>
      <c r="BX11" s="236">
        <f>IFERROR(IF(OR(BX$7="",List!$B$17="",List!$B$17="All"),1,IF(List!$B$17=INDEX(IF(BX$5="d",DateTable,MainTable),$C11,BX$6),1,0)),0)</f>
        <v>1</v>
      </c>
      <c r="BY11" s="236">
        <f t="shared" si="21"/>
        <v>1</v>
      </c>
      <c r="CA11" s="236">
        <f t="shared" si="22"/>
        <v>4</v>
      </c>
      <c r="CB11" s="236">
        <f t="shared" si="12"/>
        <v>4</v>
      </c>
      <c r="CD11" s="236">
        <f>IFERROR(IF(OR(Dashboard!$C$7="",Dashboard!$C$7="All"),1,IF(Dashboard!$C$7=INDEX(MainTable,$C11,CD$6),1,0)),0)</f>
        <v>1</v>
      </c>
      <c r="CE11" s="236">
        <f>IFERROR(IF(OR(Dashboard!$E$7="",Dashboard!$E$7="All"),1,IF(Dashboard!$E$7=INDEX(MainTable,$C11,CE$6),1,0)),0)</f>
        <v>1</v>
      </c>
      <c r="CF11" s="236">
        <f>IFERROR(IF(OR(Dashboard!$G$7="",Dashboard!$G$7="All"),1,IF(Dashboard!$G$7=INDEX(MainTable,$C11,CF$6),1,0)),0)</f>
        <v>1</v>
      </c>
      <c r="CG11" s="236">
        <f>IFERROR(IF(OR(Dashboard!$I$7="",Dashboard!$I$7="All"),1,IF(Dashboard!$I$7=INDEX(MainTable,$C11,CG$6),1,0)),0)</f>
        <v>1</v>
      </c>
      <c r="CH11" s="236">
        <f t="shared" si="23"/>
        <v>1</v>
      </c>
      <c r="CJ11" s="236">
        <f t="shared" ca="1" si="13"/>
        <v>1</v>
      </c>
      <c r="CK11" s="236">
        <f t="shared" ca="1" si="14"/>
        <v>0</v>
      </c>
      <c r="CL11" s="236">
        <f t="shared" ca="1" si="15"/>
        <v>1</v>
      </c>
      <c r="CM11" s="236">
        <f t="shared" ca="1" si="24"/>
        <v>0</v>
      </c>
      <c r="CO11" s="94" t="s">
        <v>65</v>
      </c>
      <c r="CP11" s="238">
        <f ca="1">IFERROR(SUMPRODUCT(($BA$8:$BA$26),($CH$8:$CH$26))/$CP$9,"")</f>
        <v>40.333333333333336</v>
      </c>
      <c r="CU11" s="66" t="s">
        <v>114</v>
      </c>
      <c r="CV11" s="104" t="s">
        <v>48</v>
      </c>
      <c r="CW11" s="105" t="str">
        <f>INDEX(CW12:CW16,MATCH(Settings!$C$34,$CV$12:$CV$16,0),1)</f>
        <v xml:space="preserve"> </v>
      </c>
      <c r="CX11" s="105">
        <f>INDEX(CX12:CX16,MATCH(Settings!$C$34,$CV$12:$CV$16,0),1)</f>
        <v>123</v>
      </c>
      <c r="CY11" s="105" t="str">
        <f>INDEX(CY12:CY16,MATCH(Settings!$C$34,$CV$12:$CV$16,0),1)</f>
        <v>Extended</v>
      </c>
      <c r="DA11" s="236" t="str">
        <f>IFERROR(IF(Settings!C12="","",Settings!C12),"")</f>
        <v>East Office</v>
      </c>
      <c r="DB11" s="64"/>
      <c r="DC11" s="236" t="str">
        <f>IFERROR(IF(Settings!E12="","",Settings!E12),"")</f>
        <v>Finance</v>
      </c>
      <c r="DD11" s="58"/>
      <c r="DE11" s="236" t="str">
        <f>IFERROR(IF(Settings!G12="","",Settings!G12),"")</f>
        <v>Expert</v>
      </c>
      <c r="DG11" s="236" t="str">
        <f t="shared" si="16"/>
        <v>Sales</v>
      </c>
      <c r="DH11" s="236" t="str">
        <f>IFERROR(IF(COUNTIF($DG$8:$DG11,DG11)&gt;1,"",DG11),"")</f>
        <v>Sales</v>
      </c>
      <c r="DI11" s="236" t="str">
        <f t="array" ref="DI11">IFERROR(INDEX(filter1,SMALL(IF(LEN(filter1)&gt;0,ROW(filter1)-ROW(INDEX(filter1,1,1))+1),ROW($DF11)-ROW($DF$7))),"")</f>
        <v>Sales</v>
      </c>
      <c r="DJ11" s="236" t="str">
        <f t="shared" si="17"/>
        <v>Bachelor's Degree</v>
      </c>
      <c r="DK11" s="236" t="str">
        <f>IFERROR(IF(COUNTIF($DJ$8:$DJ11,DJ11)&gt;1,"",DJ11),"")</f>
        <v/>
      </c>
      <c r="DL11" s="236" t="str">
        <f t="array" ref="DL11">IFERROR(INDEX(filter2,SMALL(IF(LEN(filter2)&gt;0,ROW(filter2)-ROW(INDEX(filter2,1,1))+1),ROW($DF11)-ROW($DF$7))),"")</f>
        <v>Primary School</v>
      </c>
      <c r="DM11" s="236" t="str">
        <f t="shared" si="18"/>
        <v>Female</v>
      </c>
      <c r="DN11" s="236" t="str">
        <f>IFERROR(IF(COUNTIF($DM$8:$DM11,DM11)&gt;1,"",DM11),"")</f>
        <v/>
      </c>
      <c r="DO11" s="236" t="str">
        <f t="array" ref="DO11">IFERROR(INDEX(filter3,SMALL(IF(LEN(filter3)&gt;0,ROW(filter3)-ROW(INDEX(filter3,1,1))+1),ROW($DF11)-ROW($DF$7))),"")</f>
        <v/>
      </c>
      <c r="DP11" s="236" t="str">
        <f t="shared" si="19"/>
        <v>USA</v>
      </c>
      <c r="DQ11" s="236" t="str">
        <f>IFERROR(IF(COUNTIF($DP$8:$DP11,DP11)&gt;1,"",DP11),"")</f>
        <v/>
      </c>
      <c r="DR11" s="236" t="str">
        <f t="array" ref="DR11">IFERROR(INDEX(filter4,SMALL(IF(LEN(filter4)&gt;0,ROW(filter4)-ROW(INDEX(filter4,1,1))+1),ROW($DF11)-ROW($DF$7))),"")</f>
        <v/>
      </c>
      <c r="DT11" s="62">
        <f>IFERROR(IF(OR(LEN(Form!C10)&gt;0,LEN(Form!D10)&gt;0,LEN(Form!G10)&gt;0),ROW(Form!A10),""),"")</f>
        <v>10</v>
      </c>
      <c r="DU11" s="55"/>
      <c r="DW11" s="237" t="str">
        <f>IFERROR(IF(COUNTIF($AX$8:$AX11,AX11)&gt;1,"",AX11),"")</f>
        <v/>
      </c>
      <c r="DX11" s="237" t="str">
        <f t="array" ref="DX11">IFERROR(INDEX($DW$8:$DW$26,SMALL(IF(LEN($DW$8:$DW$26)&gt;0,ROW($DW$8:$DW$26)-ROW(INDEX($DW$8:$DW$26,1,1))+1),ROW($DF11)-ROW($DF$7))),"")</f>
        <v/>
      </c>
      <c r="DY11" s="81"/>
      <c r="DZ11" s="66" t="s">
        <v>329</v>
      </c>
      <c r="EA11" s="236" t="str">
        <f>IFERROR(IF(AND(List!F$5&lt;&gt;"",List!G$5="",List!H$5=""),Calc!$DZ$18,""),"")</f>
        <v/>
      </c>
      <c r="EB11" s="81"/>
      <c r="EO11" s="237" t="str">
        <f>IFERROR(IF(List!B16="","",IF(COUNTIF(Calc!$BR$8:$BR$53,List!B16)&gt;0,"","x")),"")</f>
        <v/>
      </c>
      <c r="EP11" s="66"/>
    </row>
    <row r="12" spans="3:146" ht="15" customHeight="1" x14ac:dyDescent="0.25">
      <c r="C12" s="41">
        <v>5</v>
      </c>
      <c r="D12" s="236" t="str">
        <f>IFERROR(IF(INDEX(database[],$C12,D$6)=0,"",INDEX(database[],$C12,D$6)),"")</f>
        <v>N-0005</v>
      </c>
      <c r="E12" s="252" t="str">
        <f>IFERROR(IF(INDEX(database[],$C12,E$6)=0,"",INDEX(database[],$C12,E$6)),"")</f>
        <v>Carmel Beltran</v>
      </c>
      <c r="F12" s="236">
        <f>IFERROR(IF(INDEX(database[],$C12,F$6)=0,"",INDEX(database[],$C12,F$6)),"")</f>
        <v>44927</v>
      </c>
      <c r="G12" s="236" t="str">
        <f>IFERROR(IF(INDEX(database[],$C12,G$6)=0,"",INDEX(database[],$C12,G$6)),"")</f>
        <v>Website</v>
      </c>
      <c r="H12" s="236" t="str">
        <f>IFERROR(IF(INDEX(database[],$C12,H$6)=0,"",INDEX(database[],$C12,H$6)),"")</f>
        <v>North Office</v>
      </c>
      <c r="I12" s="236" t="str">
        <f>IFERROR(IF(INDEX(database[],$C12,I$6)=0,"",INDEX(database[],$C12,I$6)),"")</f>
        <v>Sales</v>
      </c>
      <c r="J12" s="236" t="str">
        <f>IFERROR(IF(INDEX(database[],$C12,J$6)=0,"",INDEX(database[],$C12,J$6)),"")</f>
        <v>Full Time</v>
      </c>
      <c r="K12" s="236" t="str">
        <f>IFERROR(IF(INDEX(database[],$C12,K$6)=0,"",INDEX(database[],$C12,K$6)),"")</f>
        <v>Salesman</v>
      </c>
      <c r="L12" s="236">
        <f>IFERROR(IF(INDEX(database[],$C12,L$6)=0,"",INDEX(database[],$C12,L$6)),"")</f>
        <v>358683370</v>
      </c>
      <c r="M12" s="236" t="str">
        <f>IFERROR(IF(INDEX(database[],$C12,M$6)=0,"",INDEX(database[],$C12,M$6)),"")</f>
        <v>SSN-637522042</v>
      </c>
      <c r="N12" s="236" t="str">
        <f>IFERROR(IF(INDEX(database[],$C12,N$6)=0,"",INDEX(database[],$C12,N$6)),"")</f>
        <v>Female</v>
      </c>
      <c r="O12" s="236" t="str">
        <f>IFERROR(IF(INDEX(database[],$C12,O$6)=0,"",INDEX(database[],$C12,O$6)),"")</f>
        <v>Postgraduate Degree</v>
      </c>
      <c r="P12" s="236">
        <f>IFERROR(IF(INDEX(database[],$C12,P$6)=0,"",INDEX(database[],$C12,P$6)),"")</f>
        <v>29547</v>
      </c>
      <c r="Q12" s="236" t="str">
        <f>IFERROR(IF(INDEX(database[],$C12,Q$6)=0,"",INDEX(database[],$C12,Q$6)),"")</f>
        <v>USA</v>
      </c>
      <c r="R12" s="252" t="str">
        <f>IFERROR(IF(INDEX(database[],$C12,R$6)=0,"",INDEX(database[],$C12,R$6)),"")</f>
        <v>Divorced</v>
      </c>
      <c r="S12" s="236">
        <f>IFERROR(IF(INDEX(database[],$C12,S$6)=0,"",INDEX(database[],$C12,S$6)),"")</f>
        <v>3</v>
      </c>
      <c r="T12" s="236" t="str">
        <f>IFERROR(IF(INDEX(database[],$C12,T$6)=0,"",INDEX(database[],$C12,T$6)),"")</f>
        <v>Yes</v>
      </c>
      <c r="U12" s="236" t="str">
        <f>IFERROR(IF(INDEX(database[],$C12,U$6)=0,"",INDEX(database[],$C12,U$6)),"")</f>
        <v>carmel@mail.com</v>
      </c>
      <c r="V12" s="236" t="str">
        <f>IFERROR(IF(INDEX(database[],$C12,V$6)=0,"",INDEX(database[],$C12,V$6)),"")</f>
        <v>202-555-3086</v>
      </c>
      <c r="W12" s="236" t="str">
        <f>IFERROR(IF(INDEX(database[],$C12,W$6)=0,"",INDEX(database[],$C12,W$6)),"")</f>
        <v>74 Trusel Rd.
Troy 12180</v>
      </c>
      <c r="X12" s="236" t="str">
        <f>IFERROR(IF(INDEX(database[],$C12,X$6)=0,"",INDEX(database[],$C12,X$6)),"")</f>
        <v>New York</v>
      </c>
      <c r="Y12" s="236" t="str">
        <f>IFERROR(IF(INDEX(database[],$C12,Y$6)=0,"",INDEX(database[],$C12,Y$6)),"")</f>
        <v>USA</v>
      </c>
      <c r="Z12" s="236" t="str">
        <f>IFERROR(IF(INDEX(database[],$C12,Z$6)=0,"",INDEX(database[],$C12,Z$6)),"")</f>
        <v>Chantelle Beltran</v>
      </c>
      <c r="AA12" s="236" t="str">
        <f>IFERROR(IF(INDEX(database[],$C12,AA$6)=0,"",INDEX(database[],$C12,AA$6)),"")</f>
        <v>202-555-3086</v>
      </c>
      <c r="AB12" s="236" t="str">
        <f>IFERROR(IF(INDEX(database[],$C12,AB$6)=0,"",INDEX(database[],$C12,AB$6)),"")</f>
        <v>A+</v>
      </c>
      <c r="AC12" s="236" t="str">
        <f>IFERROR(IF(INDEX(database[],$C12,AC$6)=0,"",INDEX(database[],$C12,AC$6)),"")</f>
        <v>No</v>
      </c>
      <c r="AD12" s="236">
        <f>IFERROR(IF(INDEX(database[],$C12,AD$6)=0,"",INDEX(database[],$C12,AD$6)),"")</f>
        <v>4000</v>
      </c>
      <c r="AE12" s="236">
        <f>IFERROR(IF(INDEX(database[],$C12,AE$6)=0,"",INDEX(database[],$C12,AE$6)),"")</f>
        <v>4500</v>
      </c>
      <c r="AF12" s="236" t="str">
        <f>IFERROR(IF(INDEX(database[],$C12,AF$6)=0,"",INDEX(database[],$C12,AF$6)),"")</f>
        <v>7819-6226-3002-6706</v>
      </c>
      <c r="AG12" s="236" t="str">
        <f>IFERROR(IF(INDEX(database[],$C12,AG$6)=0,"",INDEX(database[],$C12,AG$6)),"")</f>
        <v>Yes</v>
      </c>
      <c r="AH12" s="236" t="str">
        <f>IFERROR(IF(INDEX(database[],$C12,AH$6)=0,"",INDEX(database[],$C12,AH$6)),"")</f>
        <v/>
      </c>
      <c r="AI12" s="236" t="str">
        <f>IFERROR(IF(INDEX(database[],$C12,AI$6)=0,"",INDEX(database[],$C12,AI$6)),"")</f>
        <v/>
      </c>
      <c r="AJ12" s="236" t="str">
        <f>IFERROR(IF(INDEX(database[],$C12,AJ$6)=0,"",INDEX(database[],$C12,AJ$6)),"")</f>
        <v/>
      </c>
      <c r="AK12" s="236" t="str">
        <f>IFERROR(IF(INDEX(database[],$C12,AK$6)=0,"",INDEX(database[],$C12,AK$6)),"")</f>
        <v/>
      </c>
      <c r="AL12" s="236" t="str">
        <f>IFERROR(IF(INDEX(database[],$C12,AL$6)=0,"",INDEX(database[],$C12,AL$6)),"")</f>
        <v/>
      </c>
      <c r="AM12" s="236" t="str">
        <f>IFERROR(IF(INDEX(database[],$C12,AM$6)=0,"",INDEX(database[],$C12,AM$6)),"")</f>
        <v/>
      </c>
      <c r="AN12" s="236" t="str">
        <f>IFERROR(IF(INDEX(database[],$C12,AN$6)=0,"",INDEX(database[],$C12,AN$6)),"")</f>
        <v/>
      </c>
      <c r="AO12" s="236" t="str">
        <f>IFERROR(IF(INDEX(database[],$C12,AO$6)=0,"",INDEX(database[],$C12,AO$6)),"")</f>
        <v/>
      </c>
      <c r="AP12" s="236" t="str">
        <f>IFERROR(IF(INDEX(database[],$C12,AP$6)=0,"",INDEX(database[],$C12,AP$6)),"")</f>
        <v/>
      </c>
      <c r="AQ12" s="236" t="str">
        <f>IFERROR(IF(INDEX(database[],$C12,AQ$6)=0,"",INDEX(database[],$C12,AQ$6)),"")</f>
        <v/>
      </c>
      <c r="AR12" s="236" t="str">
        <f>IFERROR(IF(INDEX(database[],$C12,AR$6)=0,"",INDEX(database[],$C12,AR$6)),"")</f>
        <v/>
      </c>
      <c r="AS12" s="236" t="str">
        <f>IFERROR(IF(INDEX(database[],$C12,AS$6)=0,"",INDEX(database[],$C12,AS$6)),"")</f>
        <v/>
      </c>
      <c r="AT12" s="236" t="str">
        <f>IFERROR(IF(INDEX(database[],$C12,AT$6)=0,"",INDEX(database[],$C12,AT$6)),"")</f>
        <v/>
      </c>
      <c r="AU12" s="236" t="str">
        <f>IFERROR(IF(INDEX(database[],$C12,AU$6)=0,"",INDEX(database[],$C12,AU$6)),"")</f>
        <v/>
      </c>
      <c r="AV12" s="236" t="str">
        <f>IFERROR(IF(INDEX(database[],$C12,AV$6)=0,"",INDEX(database[],$C12,AV$6)),"")</f>
        <v/>
      </c>
      <c r="AW12" s="236" t="str">
        <f t="shared" si="0"/>
        <v>N-0005-Carmel Beltran</v>
      </c>
      <c r="AX12" s="249">
        <f t="shared" si="1"/>
        <v>2023</v>
      </c>
      <c r="AY12" s="236" t="str">
        <f t="shared" si="2"/>
        <v/>
      </c>
      <c r="AZ12" s="236">
        <f t="shared" si="3"/>
        <v>1980</v>
      </c>
      <c r="BA12" s="249">
        <f t="shared" ca="1" si="4"/>
        <v>42</v>
      </c>
      <c r="BB12" s="253" t="str">
        <f t="shared" ca="1" si="5"/>
        <v>41-50</v>
      </c>
      <c r="BC12" s="246">
        <f t="shared" si="6"/>
        <v>4500</v>
      </c>
      <c r="BD12" s="252">
        <f t="shared" si="6"/>
        <v>44927</v>
      </c>
      <c r="BE12" s="252">
        <f t="shared" si="6"/>
        <v>29547</v>
      </c>
      <c r="BF12" s="252" t="str">
        <f t="shared" si="6"/>
        <v/>
      </c>
      <c r="BG12" s="252" t="str">
        <f t="shared" si="6"/>
        <v/>
      </c>
      <c r="BH12" s="252" t="str">
        <f t="shared" si="6"/>
        <v/>
      </c>
      <c r="BI12" s="252" t="str">
        <f t="shared" si="6"/>
        <v/>
      </c>
      <c r="BJ12" s="236" t="str">
        <f t="shared" si="20"/>
        <v>1 Jan 2023</v>
      </c>
      <c r="BK12" s="236" t="str">
        <f t="shared" si="7"/>
        <v>22 Nov 1980</v>
      </c>
      <c r="BL12" s="236" t="str">
        <f t="shared" si="8"/>
        <v/>
      </c>
      <c r="BM12" s="236" t="str">
        <f t="shared" si="9"/>
        <v/>
      </c>
      <c r="BN12" s="236" t="str">
        <f t="shared" si="10"/>
        <v/>
      </c>
      <c r="BO12" s="236" t="str">
        <f t="shared" si="11"/>
        <v/>
      </c>
      <c r="BP12" s="59"/>
      <c r="BQ12" s="60">
        <v>5</v>
      </c>
      <c r="BR12" s="246" t="str">
        <f>IFERROR(INDEX(database[#Headers],0,BQ12),"")</f>
        <v>Office</v>
      </c>
      <c r="BS12" s="59"/>
      <c r="BT12" s="59"/>
      <c r="BU12" s="236">
        <f>IFERROR(IF(OR(BU$7="",List!$B$8="",List!$B$8="All"),1,IF(List!$B$8=INDEX(IF(BU$5="d",DateTable,MainTable),$C12,BU$6),1,0)),0)</f>
        <v>1</v>
      </c>
      <c r="BV12" s="236">
        <f>IFERROR(IF(OR(BV$7="",List!$B$11="",List!$B$11="All"),1,IF(List!$B$11=INDEX(IF(BV$5="d",DateTable,MainTable),$C12,BV$6),1,0)),0)</f>
        <v>1</v>
      </c>
      <c r="BW12" s="236">
        <f>IFERROR(IF(OR(BW$7="",List!$B$14="",List!$B$14="All"),1,IF(List!$B$14=INDEX(IF(BW$5="d",DateTable,MainTable),$C12,BW$6),1,0)),0)</f>
        <v>1</v>
      </c>
      <c r="BX12" s="236">
        <f>IFERROR(IF(OR(BX$7="",List!$B$17="",List!$B$17="All"),1,IF(List!$B$17=INDEX(IF(BX$5="d",DateTable,MainTable),$C12,BX$6),1,0)),0)</f>
        <v>1</v>
      </c>
      <c r="BY12" s="236">
        <f t="shared" si="21"/>
        <v>1</v>
      </c>
      <c r="CA12" s="236">
        <f t="shared" si="22"/>
        <v>5</v>
      </c>
      <c r="CB12" s="236">
        <f t="shared" si="12"/>
        <v>5</v>
      </c>
      <c r="CD12" s="236">
        <f>IFERROR(IF(OR(Dashboard!$C$7="",Dashboard!$C$7="All"),1,IF(Dashboard!$C$7=INDEX(MainTable,$C12,CD$6),1,0)),0)</f>
        <v>1</v>
      </c>
      <c r="CE12" s="236">
        <f>IFERROR(IF(OR(Dashboard!$E$7="",Dashboard!$E$7="All"),1,IF(Dashboard!$E$7=INDEX(MainTable,$C12,CE$6),1,0)),0)</f>
        <v>1</v>
      </c>
      <c r="CF12" s="236">
        <f>IFERROR(IF(OR(Dashboard!$G$7="",Dashboard!$G$7="All"),1,IF(Dashboard!$G$7=INDEX(MainTable,$C12,CF$6),1,0)),0)</f>
        <v>1</v>
      </c>
      <c r="CG12" s="236">
        <f>IFERROR(IF(OR(Dashboard!$I$7="",Dashboard!$I$7="All"),1,IF(Dashboard!$I$7=INDEX(MainTable,$C12,CG$6),1,0)),0)</f>
        <v>1</v>
      </c>
      <c r="CH12" s="236">
        <f t="shared" si="23"/>
        <v>1</v>
      </c>
      <c r="CJ12" s="236">
        <f t="shared" ca="1" si="13"/>
        <v>0</v>
      </c>
      <c r="CK12" s="236">
        <f t="shared" ca="1" si="14"/>
        <v>1</v>
      </c>
      <c r="CL12" s="236">
        <f t="shared" si="15"/>
        <v>0</v>
      </c>
      <c r="CM12" s="236">
        <f t="shared" ca="1" si="24"/>
        <v>1</v>
      </c>
      <c r="CP12" s="88"/>
      <c r="CU12" s="66" t="s">
        <v>115</v>
      </c>
      <c r="CV12" s="61" t="s">
        <v>49</v>
      </c>
      <c r="CW12" s="41" t="s">
        <v>50</v>
      </c>
      <c r="CX12" s="41">
        <v>123</v>
      </c>
      <c r="CY12" s="41" t="s">
        <v>51</v>
      </c>
      <c r="DA12" s="236" t="str">
        <f>IFERROR(IF(Settings!C13="","",Settings!C13),"")</f>
        <v/>
      </c>
      <c r="DB12" s="65"/>
      <c r="DC12" s="236" t="str">
        <f>IFERROR(IF(Settings!E13="","",Settings!E13),"")</f>
        <v>Sales</v>
      </c>
      <c r="DD12" s="58"/>
      <c r="DE12" s="236" t="str">
        <f>IFERROR(IF(Settings!G13="","",Settings!G13),"")</f>
        <v>Salesman</v>
      </c>
      <c r="DG12" s="236" t="str">
        <f t="shared" si="16"/>
        <v>Sales</v>
      </c>
      <c r="DH12" s="236" t="str">
        <f>IFERROR(IF(COUNTIF($DG$8:$DG12,DG12)&gt;1,"",DG12),"")</f>
        <v/>
      </c>
      <c r="DI12" s="236" t="str">
        <f t="array" ref="DI12">IFERROR(INDEX(filter1,SMALL(IF(LEN(filter1)&gt;0,ROW(filter1)-ROW(INDEX(filter1,1,1))+1),ROW($DF12)-ROW($DF$7))),"")</f>
        <v>Finance</v>
      </c>
      <c r="DJ12" s="236" t="str">
        <f t="shared" si="17"/>
        <v>Postgraduate Degree</v>
      </c>
      <c r="DK12" s="236" t="str">
        <f>IFERROR(IF(COUNTIF($DJ$8:$DJ12,DJ12)&gt;1,"",DJ12),"")</f>
        <v/>
      </c>
      <c r="DL12" s="236" t="str">
        <f t="array" ref="DL12">IFERROR(INDEX(filter2,SMALL(IF(LEN(filter2)&gt;0,ROW(filter2)-ROW(INDEX(filter2,1,1))+1),ROW($DF12)-ROW($DF$7))),"")</f>
        <v/>
      </c>
      <c r="DM12" s="236" t="str">
        <f t="shared" si="18"/>
        <v>Female</v>
      </c>
      <c r="DN12" s="236" t="str">
        <f>IFERROR(IF(COUNTIF($DM$8:$DM12,DM12)&gt;1,"",DM12),"")</f>
        <v/>
      </c>
      <c r="DO12" s="236" t="str">
        <f t="array" ref="DO12">IFERROR(INDEX(filter3,SMALL(IF(LEN(filter3)&gt;0,ROW(filter3)-ROW(INDEX(filter3,1,1))+1),ROW($DF12)-ROW($DF$7))),"")</f>
        <v/>
      </c>
      <c r="DP12" s="236" t="str">
        <f t="shared" si="19"/>
        <v>USA</v>
      </c>
      <c r="DQ12" s="236" t="str">
        <f>IFERROR(IF(COUNTIF($DP$8:$DP12,DP12)&gt;1,"",DP12),"")</f>
        <v/>
      </c>
      <c r="DR12" s="236" t="str">
        <f t="array" ref="DR12">IFERROR(INDEX(filter4,SMALL(IF(LEN(filter4)&gt;0,ROW(filter4)-ROW(INDEX(filter4,1,1))+1),ROW($DF12)-ROW($DF$7))),"")</f>
        <v/>
      </c>
      <c r="DT12" s="62">
        <f>IFERROR(IF(OR(LEN(Form!C11)&gt;0,LEN(Form!D11)&gt;0,LEN(Form!G11)&gt;0),ROW(Form!A11),""),"")</f>
        <v>11</v>
      </c>
      <c r="DU12" s="55"/>
      <c r="DW12" s="237">
        <f>IFERROR(IF(COUNTIF($AX$8:$AX12,AX12)&gt;1,"",AX12),"")</f>
        <v>2023</v>
      </c>
      <c r="DX12" s="237" t="str">
        <f t="array" ref="DX12">IFERROR(INDEX($DW$8:$DW$26,SMALL(IF(LEN($DW$8:$DW$26)&gt;0,ROW($DW$8:$DW$26)-ROW(INDEX($DW$8:$DW$26,1,1))+1),ROW($DF12)-ROW($DF$7))),"")</f>
        <v/>
      </c>
      <c r="DY12" s="81"/>
      <c r="DZ12" s="66" t="s">
        <v>330</v>
      </c>
      <c r="EA12" s="236" t="str">
        <f>IFERROR(IF(AND(List!G$5&lt;&gt;"",List!H$5="",List!I$5=""),Calc!$DZ$18,""),"")</f>
        <v/>
      </c>
      <c r="EB12" s="81"/>
      <c r="EC12" s="81"/>
      <c r="ED12" s="81"/>
      <c r="EE12" s="81"/>
      <c r="EF12" s="81"/>
      <c r="EG12" s="81"/>
      <c r="EH12" s="81"/>
      <c r="EI12" s="81"/>
      <c r="EJ12" s="81"/>
    </row>
    <row r="13" spans="3:146" ht="15" customHeight="1" x14ac:dyDescent="0.25">
      <c r="C13" s="41">
        <v>6</v>
      </c>
      <c r="D13" s="236" t="str">
        <f>IFERROR(IF(INDEX(database[],$C13,D$6)=0,"",INDEX(database[],$C13,D$6)),"")</f>
        <v>N-0006</v>
      </c>
      <c r="E13" s="252" t="str">
        <f>IFERROR(IF(INDEX(database[],$C13,E$6)=0,"",INDEX(database[],$C13,E$6)),"")</f>
        <v>Sarah-Jayne Morrison</v>
      </c>
      <c r="F13" s="236">
        <f>IFERROR(IF(INDEX(database[],$C13,F$6)=0,"",INDEX(database[],$C13,F$6)),"")</f>
        <v>44958</v>
      </c>
      <c r="G13" s="236" t="str">
        <f>IFERROR(IF(INDEX(database[],$C13,G$6)=0,"",INDEX(database[],$C13,G$6)),"")</f>
        <v>In-House</v>
      </c>
      <c r="H13" s="236" t="str">
        <f>IFERROR(IF(INDEX(database[],$C13,H$6)=0,"",INDEX(database[],$C13,H$6)),"")</f>
        <v>North Office</v>
      </c>
      <c r="I13" s="236" t="str">
        <f>IFERROR(IF(INDEX(database[],$C13,I$6)=0,"",INDEX(database[],$C13,I$6)),"")</f>
        <v>Sales</v>
      </c>
      <c r="J13" s="236" t="str">
        <f>IFERROR(IF(INDEX(database[],$C13,J$6)=0,"",INDEX(database[],$C13,J$6)),"")</f>
        <v>Full Time</v>
      </c>
      <c r="K13" s="236" t="str">
        <f>IFERROR(IF(INDEX(database[],$C13,K$6)=0,"",INDEX(database[],$C13,K$6)),"")</f>
        <v>Salesman</v>
      </c>
      <c r="L13" s="236">
        <f>IFERROR(IF(INDEX(database[],$C13,L$6)=0,"",INDEX(database[],$C13,L$6)),"")</f>
        <v>175652380</v>
      </c>
      <c r="M13" s="236" t="str">
        <f>IFERROR(IF(INDEX(database[],$C13,M$6)=0,"",INDEX(database[],$C13,M$6)),"")</f>
        <v>SSN-637522042</v>
      </c>
      <c r="N13" s="236" t="str">
        <f>IFERROR(IF(INDEX(database[],$C13,N$6)=0,"",INDEX(database[],$C13,N$6)),"")</f>
        <v>Female</v>
      </c>
      <c r="O13" s="236" t="str">
        <f>IFERROR(IF(INDEX(database[],$C13,O$6)=0,"",INDEX(database[],$C13,O$6)),"")</f>
        <v>High School</v>
      </c>
      <c r="P13" s="236">
        <f>IFERROR(IF(INDEX(database[],$C13,P$6)=0,"",INDEX(database[],$C13,P$6)),"")</f>
        <v>29797</v>
      </c>
      <c r="Q13" s="236" t="str">
        <f>IFERROR(IF(INDEX(database[],$C13,Q$6)=0,"",INDEX(database[],$C13,Q$6)),"")</f>
        <v>USA</v>
      </c>
      <c r="R13" s="252" t="str">
        <f>IFERROR(IF(INDEX(database[],$C13,R$6)=0,"",INDEX(database[],$C13,R$6)),"")</f>
        <v>Married</v>
      </c>
      <c r="S13" s="236">
        <f>IFERROR(IF(INDEX(database[],$C13,S$6)=0,"",INDEX(database[],$C13,S$6)),"")</f>
        <v>1</v>
      </c>
      <c r="T13" s="236" t="str">
        <f>IFERROR(IF(INDEX(database[],$C13,T$6)=0,"",INDEX(database[],$C13,T$6)),"")</f>
        <v>No</v>
      </c>
      <c r="U13" s="236" t="str">
        <f>IFERROR(IF(INDEX(database[],$C13,U$6)=0,"",INDEX(database[],$C13,U$6)),"")</f>
        <v>sarah-jayne@mail.com</v>
      </c>
      <c r="V13" s="236" t="str">
        <f>IFERROR(IF(INDEX(database[],$C13,V$6)=0,"",INDEX(database[],$C13,V$6)),"")</f>
        <v>202-555-3086</v>
      </c>
      <c r="W13" s="236" t="str">
        <f>IFERROR(IF(INDEX(database[],$C13,W$6)=0,"",INDEX(database[],$C13,W$6)),"")</f>
        <v>56 La Sierra Dr.
Bronx10467</v>
      </c>
      <c r="X13" s="236" t="str">
        <f>IFERROR(IF(INDEX(database[],$C13,X$6)=0,"",INDEX(database[],$C13,X$6)),"")</f>
        <v>New York</v>
      </c>
      <c r="Y13" s="236" t="str">
        <f>IFERROR(IF(INDEX(database[],$C13,Y$6)=0,"",INDEX(database[],$C13,Y$6)),"")</f>
        <v>USA</v>
      </c>
      <c r="Z13" s="236" t="str">
        <f>IFERROR(IF(INDEX(database[],$C13,Z$6)=0,"",INDEX(database[],$C13,Z$6)),"")</f>
        <v>Scarlet Morrison</v>
      </c>
      <c r="AA13" s="236" t="str">
        <f>IFERROR(IF(INDEX(database[],$C13,AA$6)=0,"",INDEX(database[],$C13,AA$6)),"")</f>
        <v>202-555-3086</v>
      </c>
      <c r="AB13" s="236" t="str">
        <f>IFERROR(IF(INDEX(database[],$C13,AB$6)=0,"",INDEX(database[],$C13,AB$6)),"")</f>
        <v>B+</v>
      </c>
      <c r="AC13" s="236" t="str">
        <f>IFERROR(IF(INDEX(database[],$C13,AC$6)=0,"",INDEX(database[],$C13,AC$6)),"")</f>
        <v>No</v>
      </c>
      <c r="AD13" s="236">
        <f>IFERROR(IF(INDEX(database[],$C13,AD$6)=0,"",INDEX(database[],$C13,AD$6)),"")</f>
        <v>4000</v>
      </c>
      <c r="AE13" s="236">
        <f>IFERROR(IF(INDEX(database[],$C13,AE$6)=0,"",INDEX(database[],$C13,AE$6)),"")</f>
        <v>4500</v>
      </c>
      <c r="AF13" s="236" t="str">
        <f>IFERROR(IF(INDEX(database[],$C13,AF$6)=0,"",INDEX(database[],$C13,AF$6)),"")</f>
        <v>1384-8485-1588-8944</v>
      </c>
      <c r="AG13" s="236" t="str">
        <f>IFERROR(IF(INDEX(database[],$C13,AG$6)=0,"",INDEX(database[],$C13,AG$6)),"")</f>
        <v>Yes</v>
      </c>
      <c r="AH13" s="236" t="str">
        <f>IFERROR(IF(INDEX(database[],$C13,AH$6)=0,"",INDEX(database[],$C13,AH$6)),"")</f>
        <v/>
      </c>
      <c r="AI13" s="236" t="str">
        <f>IFERROR(IF(INDEX(database[],$C13,AI$6)=0,"",INDEX(database[],$C13,AI$6)),"")</f>
        <v/>
      </c>
      <c r="AJ13" s="236" t="str">
        <f>IFERROR(IF(INDEX(database[],$C13,AJ$6)=0,"",INDEX(database[],$C13,AJ$6)),"")</f>
        <v/>
      </c>
      <c r="AK13" s="236" t="str">
        <f>IFERROR(IF(INDEX(database[],$C13,AK$6)=0,"",INDEX(database[],$C13,AK$6)),"")</f>
        <v/>
      </c>
      <c r="AL13" s="236" t="str">
        <f>IFERROR(IF(INDEX(database[],$C13,AL$6)=0,"",INDEX(database[],$C13,AL$6)),"")</f>
        <v/>
      </c>
      <c r="AM13" s="236" t="str">
        <f>IFERROR(IF(INDEX(database[],$C13,AM$6)=0,"",INDEX(database[],$C13,AM$6)),"")</f>
        <v/>
      </c>
      <c r="AN13" s="236" t="str">
        <f>IFERROR(IF(INDEX(database[],$C13,AN$6)=0,"",INDEX(database[],$C13,AN$6)),"")</f>
        <v/>
      </c>
      <c r="AO13" s="236" t="str">
        <f>IFERROR(IF(INDEX(database[],$C13,AO$6)=0,"",INDEX(database[],$C13,AO$6)),"")</f>
        <v/>
      </c>
      <c r="AP13" s="236" t="str">
        <f>IFERROR(IF(INDEX(database[],$C13,AP$6)=0,"",INDEX(database[],$C13,AP$6)),"")</f>
        <v/>
      </c>
      <c r="AQ13" s="236" t="str">
        <f>IFERROR(IF(INDEX(database[],$C13,AQ$6)=0,"",INDEX(database[],$C13,AQ$6)),"")</f>
        <v/>
      </c>
      <c r="AR13" s="236" t="str">
        <f>IFERROR(IF(INDEX(database[],$C13,AR$6)=0,"",INDEX(database[],$C13,AR$6)),"")</f>
        <v/>
      </c>
      <c r="AS13" s="236" t="str">
        <f>IFERROR(IF(INDEX(database[],$C13,AS$6)=0,"",INDEX(database[],$C13,AS$6)),"")</f>
        <v/>
      </c>
      <c r="AT13" s="236" t="str">
        <f>IFERROR(IF(INDEX(database[],$C13,AT$6)=0,"",INDEX(database[],$C13,AT$6)),"")</f>
        <v/>
      </c>
      <c r="AU13" s="236" t="str">
        <f>IFERROR(IF(INDEX(database[],$C13,AU$6)=0,"",INDEX(database[],$C13,AU$6)),"")</f>
        <v/>
      </c>
      <c r="AV13" s="236" t="str">
        <f>IFERROR(IF(INDEX(database[],$C13,AV$6)=0,"",INDEX(database[],$C13,AV$6)),"")</f>
        <v/>
      </c>
      <c r="AW13" s="236" t="str">
        <f t="shared" si="0"/>
        <v>N-0006-Sarah-Jayne Morrison</v>
      </c>
      <c r="AX13" s="249">
        <f t="shared" si="1"/>
        <v>2023</v>
      </c>
      <c r="AY13" s="236" t="str">
        <f t="shared" si="2"/>
        <v/>
      </c>
      <c r="AZ13" s="236">
        <f t="shared" si="3"/>
        <v>1981</v>
      </c>
      <c r="BA13" s="249">
        <f t="shared" ca="1" si="4"/>
        <v>41</v>
      </c>
      <c r="BB13" s="253" t="str">
        <f t="shared" ca="1" si="5"/>
        <v>41-50</v>
      </c>
      <c r="BC13" s="246">
        <f t="shared" si="6"/>
        <v>4500</v>
      </c>
      <c r="BD13" s="252">
        <f t="shared" si="6"/>
        <v>44958</v>
      </c>
      <c r="BE13" s="252">
        <f t="shared" si="6"/>
        <v>29797</v>
      </c>
      <c r="BF13" s="252" t="str">
        <f t="shared" si="6"/>
        <v/>
      </c>
      <c r="BG13" s="252" t="str">
        <f t="shared" si="6"/>
        <v/>
      </c>
      <c r="BH13" s="252" t="str">
        <f t="shared" si="6"/>
        <v/>
      </c>
      <c r="BI13" s="252" t="str">
        <f t="shared" si="6"/>
        <v/>
      </c>
      <c r="BJ13" s="236" t="str">
        <f t="shared" si="20"/>
        <v>1 Feb 2023</v>
      </c>
      <c r="BK13" s="236" t="str">
        <f t="shared" si="7"/>
        <v>30 Jul 1981</v>
      </c>
      <c r="BL13" s="236" t="str">
        <f t="shared" si="8"/>
        <v/>
      </c>
      <c r="BM13" s="236" t="str">
        <f t="shared" si="9"/>
        <v/>
      </c>
      <c r="BN13" s="236" t="str">
        <f t="shared" si="10"/>
        <v/>
      </c>
      <c r="BO13" s="236" t="str">
        <f t="shared" si="11"/>
        <v/>
      </c>
      <c r="BP13" s="59"/>
      <c r="BQ13" s="60">
        <v>6</v>
      </c>
      <c r="BR13" s="246" t="str">
        <f>IFERROR(INDEX(database[#Headers],0,BQ13),"")</f>
        <v>Department</v>
      </c>
      <c r="BS13" s="59"/>
      <c r="BT13" s="59"/>
      <c r="BU13" s="236">
        <f>IFERROR(IF(OR(BU$7="",List!$B$8="",List!$B$8="All"),1,IF(List!$B$8=INDEX(IF(BU$5="d",DateTable,MainTable),$C13,BU$6),1,0)),0)</f>
        <v>1</v>
      </c>
      <c r="BV13" s="236">
        <f>IFERROR(IF(OR(BV$7="",List!$B$11="",List!$B$11="All"),1,IF(List!$B$11=INDEX(IF(BV$5="d",DateTable,MainTable),$C13,BV$6),1,0)),0)</f>
        <v>1</v>
      </c>
      <c r="BW13" s="236">
        <f>IFERROR(IF(OR(BW$7="",List!$B$14="",List!$B$14="All"),1,IF(List!$B$14=INDEX(IF(BW$5="d",DateTable,MainTable),$C13,BW$6),1,0)),0)</f>
        <v>1</v>
      </c>
      <c r="BX13" s="236">
        <f>IFERROR(IF(OR(BX$7="",List!$B$17="",List!$B$17="All"),1,IF(List!$B$17=INDEX(IF(BX$5="d",DateTable,MainTable),$C13,BX$6),1,0)),0)</f>
        <v>1</v>
      </c>
      <c r="BY13" s="236">
        <f t="shared" si="21"/>
        <v>1</v>
      </c>
      <c r="CA13" s="236">
        <f t="shared" si="22"/>
        <v>6</v>
      </c>
      <c r="CB13" s="236">
        <f t="shared" si="12"/>
        <v>6</v>
      </c>
      <c r="CD13" s="236">
        <f>IFERROR(IF(OR(Dashboard!$C$7="",Dashboard!$C$7="All"),1,IF(Dashboard!$C$7=INDEX(MainTable,$C13,CD$6),1,0)),0)</f>
        <v>1</v>
      </c>
      <c r="CE13" s="236">
        <f>IFERROR(IF(OR(Dashboard!$E$7="",Dashboard!$E$7="All"),1,IF(Dashboard!$E$7=INDEX(MainTable,$C13,CE$6),1,0)),0)</f>
        <v>1</v>
      </c>
      <c r="CF13" s="236">
        <f>IFERROR(IF(OR(Dashboard!$G$7="",Dashboard!$G$7="All"),1,IF(Dashboard!$G$7=INDEX(MainTable,$C13,CF$6),1,0)),0)</f>
        <v>1</v>
      </c>
      <c r="CG13" s="236">
        <f>IFERROR(IF(OR(Dashboard!$I$7="",Dashboard!$I$7="All"),1,IF(Dashboard!$I$7=INDEX(MainTable,$C13,CG$6),1,0)),0)</f>
        <v>1</v>
      </c>
      <c r="CH13" s="236">
        <f t="shared" si="23"/>
        <v>1</v>
      </c>
      <c r="CJ13" s="236">
        <f t="shared" ca="1" si="13"/>
        <v>0</v>
      </c>
      <c r="CK13" s="236">
        <f t="shared" ca="1" si="14"/>
        <v>1</v>
      </c>
      <c r="CL13" s="236">
        <f t="shared" si="15"/>
        <v>0</v>
      </c>
      <c r="CM13" s="236">
        <f t="shared" ca="1" si="24"/>
        <v>1</v>
      </c>
      <c r="CO13" s="94" t="s">
        <v>64</v>
      </c>
      <c r="CP13" s="239">
        <f t="array" ref="CP13">IFERROR(SUMPRODUCT(($BC$8:$BC$26),($CH$8:$CH$26)),"")</f>
        <v>81000</v>
      </c>
      <c r="CU13" s="66" t="s">
        <v>116</v>
      </c>
      <c r="CV13" s="61" t="s">
        <v>52</v>
      </c>
      <c r="CW13" s="41" t="s">
        <v>50</v>
      </c>
      <c r="CX13" s="41">
        <v>213</v>
      </c>
      <c r="CY13" s="41" t="s">
        <v>51</v>
      </c>
      <c r="DA13" s="236" t="str">
        <f>IFERROR(IF(Settings!C14="","",Settings!C14),"")</f>
        <v/>
      </c>
      <c r="DB13" s="65"/>
      <c r="DC13" s="236" t="str">
        <f>IFERROR(IF(Settings!E14="","",Settings!E14),"")</f>
        <v>HR</v>
      </c>
      <c r="DD13" s="58"/>
      <c r="DE13" s="236" t="str">
        <f>IFERROR(IF(Settings!G14="","",Settings!G14),"")</f>
        <v>Intern</v>
      </c>
      <c r="DG13" s="236" t="str">
        <f t="shared" si="16"/>
        <v>Sales</v>
      </c>
      <c r="DH13" s="236" t="str">
        <f>IFERROR(IF(COUNTIF($DG$8:$DG13,DG13)&gt;1,"",DG13),"")</f>
        <v/>
      </c>
      <c r="DI13" s="236" t="str">
        <f t="array" ref="DI13">IFERROR(INDEX(filter1,SMALL(IF(LEN(filter1)&gt;0,ROW(filter1)-ROW(INDEX(filter1,1,1))+1),ROW($DF13)-ROW($DF$7))),"")</f>
        <v>HR</v>
      </c>
      <c r="DJ13" s="236" t="str">
        <f t="shared" si="17"/>
        <v>High School</v>
      </c>
      <c r="DK13" s="236" t="str">
        <f>IFERROR(IF(COUNTIF($DJ$8:$DJ13,DJ13)&gt;1,"",DJ13),"")</f>
        <v>High School</v>
      </c>
      <c r="DL13" s="236" t="str">
        <f t="array" ref="DL13">IFERROR(INDEX(filter2,SMALL(IF(LEN(filter2)&gt;0,ROW(filter2)-ROW(INDEX(filter2,1,1))+1),ROW($DF13)-ROW($DF$7))),"")</f>
        <v/>
      </c>
      <c r="DM13" s="236" t="str">
        <f t="shared" si="18"/>
        <v>Female</v>
      </c>
      <c r="DN13" s="236" t="str">
        <f>IFERROR(IF(COUNTIF($DM$8:$DM13,DM13)&gt;1,"",DM13),"")</f>
        <v/>
      </c>
      <c r="DO13" s="236" t="str">
        <f t="array" ref="DO13">IFERROR(INDEX(filter3,SMALL(IF(LEN(filter3)&gt;0,ROW(filter3)-ROW(INDEX(filter3,1,1))+1),ROW($DF13)-ROW($DF$7))),"")</f>
        <v/>
      </c>
      <c r="DP13" s="236" t="str">
        <f t="shared" si="19"/>
        <v>USA</v>
      </c>
      <c r="DQ13" s="236" t="str">
        <f>IFERROR(IF(COUNTIF($DP$8:$DP13,DP13)&gt;1,"",DP13),"")</f>
        <v/>
      </c>
      <c r="DR13" s="236" t="str">
        <f t="array" ref="DR13">IFERROR(INDEX(filter4,SMALL(IF(LEN(filter4)&gt;0,ROW(filter4)-ROW(INDEX(filter4,1,1))+1),ROW($DF13)-ROW($DF$7))),"")</f>
        <v/>
      </c>
      <c r="DT13" s="62">
        <f>IFERROR(IF(OR(LEN(Form!C12)&gt;0,LEN(Form!D12)&gt;0,LEN(Form!G12)&gt;0),ROW(Form!A12),""),"")</f>
        <v>12</v>
      </c>
      <c r="DU13" s="55"/>
      <c r="DW13" s="237" t="str">
        <f>IFERROR(IF(COUNTIF($AX$8:$AX13,AX13)&gt;1,"",AX13),"")</f>
        <v/>
      </c>
      <c r="DX13" s="237" t="str">
        <f t="array" ref="DX13">IFERROR(INDEX($DW$8:$DW$26,SMALL(IF(LEN($DW$8:$DW$26)&gt;0,ROW($DW$8:$DW$26)-ROW(INDEX($DW$8:$DW$26,1,1))+1),ROW($DF13)-ROW($DF$7))),"")</f>
        <v/>
      </c>
      <c r="DY13" s="81"/>
      <c r="DZ13" s="66" t="s">
        <v>331</v>
      </c>
      <c r="EA13" s="236" t="str">
        <f>IFERROR(IF(AND(List!H$5&lt;&gt;"",List!I$5="",List!J$5=""),Calc!$DZ$18,""),"")</f>
        <v/>
      </c>
      <c r="EB13" s="81"/>
      <c r="EC13" s="81"/>
      <c r="ED13" s="81"/>
      <c r="EE13" s="81"/>
      <c r="EF13" s="81"/>
      <c r="EG13" s="81"/>
      <c r="EH13" s="81"/>
      <c r="EI13" s="81"/>
      <c r="EJ13" s="81"/>
    </row>
    <row r="14" spans="3:146" ht="15" customHeight="1" x14ac:dyDescent="0.25">
      <c r="C14" s="41">
        <v>7</v>
      </c>
      <c r="D14" s="236" t="str">
        <f>IFERROR(IF(INDEX(database[],$C14,D$6)=0,"",INDEX(database[],$C14,D$6)),"")</f>
        <v>E-0007</v>
      </c>
      <c r="E14" s="252" t="str">
        <f>IFERROR(IF(INDEX(database[],$C14,E$6)=0,"",INDEX(database[],$C14,E$6)),"")</f>
        <v>Alyce Milner</v>
      </c>
      <c r="F14" s="236">
        <f>IFERROR(IF(INDEX(database[],$C14,F$6)=0,"",INDEX(database[],$C14,F$6)),"")</f>
        <v>44986</v>
      </c>
      <c r="G14" s="236" t="str">
        <f>IFERROR(IF(INDEX(database[],$C14,G$6)=0,"",INDEX(database[],$C14,G$6)),"")</f>
        <v>Website</v>
      </c>
      <c r="H14" s="236" t="str">
        <f>IFERROR(IF(INDEX(database[],$C14,H$6)=0,"",INDEX(database[],$C14,H$6)),"")</f>
        <v>East Office</v>
      </c>
      <c r="I14" s="236" t="str">
        <f>IFERROR(IF(INDEX(database[],$C14,I$6)=0,"",INDEX(database[],$C14,I$6)),"")</f>
        <v>Sales</v>
      </c>
      <c r="J14" s="236" t="str">
        <f>IFERROR(IF(INDEX(database[],$C14,J$6)=0,"",INDEX(database[],$C14,J$6)),"")</f>
        <v>Part Time</v>
      </c>
      <c r="K14" s="236" t="str">
        <f>IFERROR(IF(INDEX(database[],$C14,K$6)=0,"",INDEX(database[],$C14,K$6)),"")</f>
        <v>Salesman</v>
      </c>
      <c r="L14" s="236">
        <f>IFERROR(IF(INDEX(database[],$C14,L$6)=0,"",INDEX(database[],$C14,L$6)),"")</f>
        <v>852104032</v>
      </c>
      <c r="M14" s="236" t="str">
        <f>IFERROR(IF(INDEX(database[],$C14,M$6)=0,"",INDEX(database[],$C14,M$6)),"")</f>
        <v>SSN-637522042</v>
      </c>
      <c r="N14" s="236" t="str">
        <f>IFERROR(IF(INDEX(database[],$C14,N$6)=0,"",INDEX(database[],$C14,N$6)),"")</f>
        <v>Female</v>
      </c>
      <c r="O14" s="236" t="str">
        <f>IFERROR(IF(INDEX(database[],$C14,O$6)=0,"",INDEX(database[],$C14,O$6)),"")</f>
        <v>Primary School</v>
      </c>
      <c r="P14" s="236">
        <f>IFERROR(IF(INDEX(database[],$C14,P$6)=0,"",INDEX(database[],$C14,P$6)),"")</f>
        <v>30047</v>
      </c>
      <c r="Q14" s="236" t="str">
        <f>IFERROR(IF(INDEX(database[],$C14,Q$6)=0,"",INDEX(database[],$C14,Q$6)),"")</f>
        <v>USA</v>
      </c>
      <c r="R14" s="252" t="str">
        <f>IFERROR(IF(INDEX(database[],$C14,R$6)=0,"",INDEX(database[],$C14,R$6)),"")</f>
        <v>Single</v>
      </c>
      <c r="S14" s="236" t="str">
        <f>IFERROR(IF(INDEX(database[],$C14,S$6)=0,"",INDEX(database[],$C14,S$6)),"")</f>
        <v/>
      </c>
      <c r="T14" s="236" t="str">
        <f>IFERROR(IF(INDEX(database[],$C14,T$6)=0,"",INDEX(database[],$C14,T$6)),"")</f>
        <v>Yes</v>
      </c>
      <c r="U14" s="236" t="str">
        <f>IFERROR(IF(INDEX(database[],$C14,U$6)=0,"",INDEX(database[],$C14,U$6)),"")</f>
        <v>alyce@mail.com</v>
      </c>
      <c r="V14" s="236" t="str">
        <f>IFERROR(IF(INDEX(database[],$C14,V$6)=0,"",INDEX(database[],$C14,V$6)),"")</f>
        <v>202-555-3086</v>
      </c>
      <c r="W14" s="236" t="str">
        <f>IFERROR(IF(INDEX(database[],$C14,W$6)=0,"",INDEX(database[],$C14,W$6)),"")</f>
        <v>75 Windsor Dr.
Brooklyn 11219</v>
      </c>
      <c r="X14" s="236" t="str">
        <f>IFERROR(IF(INDEX(database[],$C14,X$6)=0,"",INDEX(database[],$C14,X$6)),"")</f>
        <v>New York</v>
      </c>
      <c r="Y14" s="236" t="str">
        <f>IFERROR(IF(INDEX(database[],$C14,Y$6)=0,"",INDEX(database[],$C14,Y$6)),"")</f>
        <v>USA</v>
      </c>
      <c r="Z14" s="236" t="str">
        <f>IFERROR(IF(INDEX(database[],$C14,Z$6)=0,"",INDEX(database[],$C14,Z$6)),"")</f>
        <v>Alice Milner</v>
      </c>
      <c r="AA14" s="236" t="str">
        <f>IFERROR(IF(INDEX(database[],$C14,AA$6)=0,"",INDEX(database[],$C14,AA$6)),"")</f>
        <v>202-555-3086</v>
      </c>
      <c r="AB14" s="236" t="str">
        <f>IFERROR(IF(INDEX(database[],$C14,AB$6)=0,"",INDEX(database[],$C14,AB$6)),"")</f>
        <v>0-</v>
      </c>
      <c r="AC14" s="236" t="str">
        <f>IFERROR(IF(INDEX(database[],$C14,AC$6)=0,"",INDEX(database[],$C14,AC$6)),"")</f>
        <v>No</v>
      </c>
      <c r="AD14" s="236">
        <f>IFERROR(IF(INDEX(database[],$C14,AD$6)=0,"",INDEX(database[],$C14,AD$6)),"")</f>
        <v>2000</v>
      </c>
      <c r="AE14" s="236">
        <f>IFERROR(IF(INDEX(database[],$C14,AE$6)=0,"",INDEX(database[],$C14,AE$6)),"")</f>
        <v>3200</v>
      </c>
      <c r="AF14" s="236" t="str">
        <f>IFERROR(IF(INDEX(database[],$C14,AF$6)=0,"",INDEX(database[],$C14,AF$6)),"")</f>
        <v>1437-7990-1458-7620</v>
      </c>
      <c r="AG14" s="236" t="str">
        <f>IFERROR(IF(INDEX(database[],$C14,AG$6)=0,"",INDEX(database[],$C14,AG$6)),"")</f>
        <v>Yes</v>
      </c>
      <c r="AH14" s="236" t="str">
        <f>IFERROR(IF(INDEX(database[],$C14,AH$6)=0,"",INDEX(database[],$C14,AH$6)),"")</f>
        <v/>
      </c>
      <c r="AI14" s="236" t="str">
        <f>IFERROR(IF(INDEX(database[],$C14,AI$6)=0,"",INDEX(database[],$C14,AI$6)),"")</f>
        <v/>
      </c>
      <c r="AJ14" s="236" t="str">
        <f>IFERROR(IF(INDEX(database[],$C14,AJ$6)=0,"",INDEX(database[],$C14,AJ$6)),"")</f>
        <v/>
      </c>
      <c r="AK14" s="236" t="str">
        <f>IFERROR(IF(INDEX(database[],$C14,AK$6)=0,"",INDEX(database[],$C14,AK$6)),"")</f>
        <v/>
      </c>
      <c r="AL14" s="236" t="str">
        <f>IFERROR(IF(INDEX(database[],$C14,AL$6)=0,"",INDEX(database[],$C14,AL$6)),"")</f>
        <v/>
      </c>
      <c r="AM14" s="236" t="str">
        <f>IFERROR(IF(INDEX(database[],$C14,AM$6)=0,"",INDEX(database[],$C14,AM$6)),"")</f>
        <v/>
      </c>
      <c r="AN14" s="236" t="str">
        <f>IFERROR(IF(INDEX(database[],$C14,AN$6)=0,"",INDEX(database[],$C14,AN$6)),"")</f>
        <v/>
      </c>
      <c r="AO14" s="236" t="str">
        <f>IFERROR(IF(INDEX(database[],$C14,AO$6)=0,"",INDEX(database[],$C14,AO$6)),"")</f>
        <v/>
      </c>
      <c r="AP14" s="236" t="str">
        <f>IFERROR(IF(INDEX(database[],$C14,AP$6)=0,"",INDEX(database[],$C14,AP$6)),"")</f>
        <v/>
      </c>
      <c r="AQ14" s="236" t="str">
        <f>IFERROR(IF(INDEX(database[],$C14,AQ$6)=0,"",INDEX(database[],$C14,AQ$6)),"")</f>
        <v/>
      </c>
      <c r="AR14" s="236" t="str">
        <f>IFERROR(IF(INDEX(database[],$C14,AR$6)=0,"",INDEX(database[],$C14,AR$6)),"")</f>
        <v/>
      </c>
      <c r="AS14" s="236" t="str">
        <f>IFERROR(IF(INDEX(database[],$C14,AS$6)=0,"",INDEX(database[],$C14,AS$6)),"")</f>
        <v/>
      </c>
      <c r="AT14" s="236" t="str">
        <f>IFERROR(IF(INDEX(database[],$C14,AT$6)=0,"",INDEX(database[],$C14,AT$6)),"")</f>
        <v/>
      </c>
      <c r="AU14" s="236" t="str">
        <f>IFERROR(IF(INDEX(database[],$C14,AU$6)=0,"",INDEX(database[],$C14,AU$6)),"")</f>
        <v/>
      </c>
      <c r="AV14" s="236" t="str">
        <f>IFERROR(IF(INDEX(database[],$C14,AV$6)=0,"",INDEX(database[],$C14,AV$6)),"")</f>
        <v/>
      </c>
      <c r="AW14" s="236" t="str">
        <f t="shared" si="0"/>
        <v>E-0007-Alyce Milner</v>
      </c>
      <c r="AX14" s="249">
        <f t="shared" si="1"/>
        <v>2023</v>
      </c>
      <c r="AY14" s="236" t="str">
        <f t="shared" si="2"/>
        <v/>
      </c>
      <c r="AZ14" s="236">
        <f t="shared" si="3"/>
        <v>1982</v>
      </c>
      <c r="BA14" s="249">
        <f t="shared" ca="1" si="4"/>
        <v>40</v>
      </c>
      <c r="BB14" s="253" t="str">
        <f t="shared" ca="1" si="5"/>
        <v>31-40</v>
      </c>
      <c r="BC14" s="246">
        <f t="shared" si="6"/>
        <v>3200</v>
      </c>
      <c r="BD14" s="252">
        <f t="shared" si="6"/>
        <v>44986</v>
      </c>
      <c r="BE14" s="252">
        <f t="shared" si="6"/>
        <v>30047</v>
      </c>
      <c r="BF14" s="252" t="str">
        <f t="shared" si="6"/>
        <v/>
      </c>
      <c r="BG14" s="252" t="str">
        <f t="shared" si="6"/>
        <v/>
      </c>
      <c r="BH14" s="252" t="str">
        <f t="shared" si="6"/>
        <v/>
      </c>
      <c r="BI14" s="252" t="str">
        <f t="shared" si="6"/>
        <v/>
      </c>
      <c r="BJ14" s="236" t="str">
        <f t="shared" si="20"/>
        <v>1 Mar 2023</v>
      </c>
      <c r="BK14" s="236" t="str">
        <f t="shared" si="7"/>
        <v>6 Apr 1982</v>
      </c>
      <c r="BL14" s="236" t="str">
        <f t="shared" si="8"/>
        <v/>
      </c>
      <c r="BM14" s="236" t="str">
        <f t="shared" si="9"/>
        <v/>
      </c>
      <c r="BN14" s="236" t="str">
        <f t="shared" si="10"/>
        <v/>
      </c>
      <c r="BO14" s="236" t="str">
        <f t="shared" si="11"/>
        <v/>
      </c>
      <c r="BP14" s="59"/>
      <c r="BQ14" s="60">
        <v>7</v>
      </c>
      <c r="BR14" s="246" t="str">
        <f>IFERROR(INDEX(database[#Headers],0,BQ14),"")</f>
        <v>Job Status</v>
      </c>
      <c r="BS14" s="59"/>
      <c r="BT14" s="59"/>
      <c r="BU14" s="236">
        <f>IFERROR(IF(OR(BU$7="",List!$B$8="",List!$B$8="All"),1,IF(List!$B$8=INDEX(IF(BU$5="d",DateTable,MainTable),$C14,BU$6),1,0)),0)</f>
        <v>1</v>
      </c>
      <c r="BV14" s="236">
        <f>IFERROR(IF(OR(BV$7="",List!$B$11="",List!$B$11="All"),1,IF(List!$B$11=INDEX(IF(BV$5="d",DateTable,MainTable),$C14,BV$6),1,0)),0)</f>
        <v>1</v>
      </c>
      <c r="BW14" s="236">
        <f>IFERROR(IF(OR(BW$7="",List!$B$14="",List!$B$14="All"),1,IF(List!$B$14=INDEX(IF(BW$5="d",DateTable,MainTable),$C14,BW$6),1,0)),0)</f>
        <v>1</v>
      </c>
      <c r="BX14" s="236">
        <f>IFERROR(IF(OR(BX$7="",List!$B$17="",List!$B$17="All"),1,IF(List!$B$17=INDEX(IF(BX$5="d",DateTable,MainTable),$C14,BX$6),1,0)),0)</f>
        <v>1</v>
      </c>
      <c r="BY14" s="236">
        <f t="shared" si="21"/>
        <v>1</v>
      </c>
      <c r="CA14" s="236">
        <f t="shared" si="22"/>
        <v>7</v>
      </c>
      <c r="CB14" s="236">
        <f t="shared" si="12"/>
        <v>7</v>
      </c>
      <c r="CD14" s="236">
        <f>IFERROR(IF(OR(Dashboard!$C$7="",Dashboard!$C$7="All"),1,IF(Dashboard!$C$7=INDEX(MainTable,$C14,CD$6),1,0)),0)</f>
        <v>1</v>
      </c>
      <c r="CE14" s="236">
        <f>IFERROR(IF(OR(Dashboard!$E$7="",Dashboard!$E$7="All"),1,IF(Dashboard!$E$7=INDEX(MainTable,$C14,CE$6),1,0)),0)</f>
        <v>1</v>
      </c>
      <c r="CF14" s="236">
        <f>IFERROR(IF(OR(Dashboard!$G$7="",Dashboard!$G$7="All"),1,IF(Dashboard!$G$7=INDEX(MainTable,$C14,CF$6),1,0)),0)</f>
        <v>1</v>
      </c>
      <c r="CG14" s="236">
        <f>IFERROR(IF(OR(Dashboard!$I$7="",Dashboard!$I$7="All"),1,IF(Dashboard!$I$7=INDEX(MainTable,$C14,CG$6),1,0)),0)</f>
        <v>1</v>
      </c>
      <c r="CH14" s="236">
        <f t="shared" si="23"/>
        <v>1</v>
      </c>
      <c r="CJ14" s="236">
        <f t="shared" ca="1" si="13"/>
        <v>0</v>
      </c>
      <c r="CK14" s="236">
        <f t="shared" ca="1" si="14"/>
        <v>1</v>
      </c>
      <c r="CL14" s="236">
        <f t="shared" si="15"/>
        <v>0</v>
      </c>
      <c r="CM14" s="236">
        <f t="shared" ca="1" si="24"/>
        <v>1</v>
      </c>
      <c r="CO14" s="94" t="s">
        <v>63</v>
      </c>
      <c r="CP14" s="240">
        <f>IFERROR(CP13/CP10,"")</f>
        <v>6750</v>
      </c>
      <c r="CU14" s="66" t="s">
        <v>117</v>
      </c>
      <c r="CV14" s="61" t="s">
        <v>53</v>
      </c>
      <c r="CW14" s="41" t="s">
        <v>54</v>
      </c>
      <c r="CX14" s="41">
        <v>213</v>
      </c>
      <c r="CY14" s="41" t="s">
        <v>51</v>
      </c>
      <c r="DA14" s="236" t="str">
        <f>IFERROR(IF(Settings!C15="","",Settings!C15),"")</f>
        <v/>
      </c>
      <c r="DB14" s="64"/>
      <c r="DC14" s="236" t="str">
        <f>IFERROR(IF(Settings!E15="","",Settings!E15),"")</f>
        <v>Purchase</v>
      </c>
      <c r="DD14" s="58"/>
      <c r="DE14" s="236" t="str">
        <f>IFERROR(IF(Settings!G15="","",Settings!G15),"")</f>
        <v/>
      </c>
      <c r="DG14" s="236" t="str">
        <f t="shared" si="16"/>
        <v>Sales</v>
      </c>
      <c r="DH14" s="236" t="str">
        <f>IFERROR(IF(COUNTIF($DG$8:$DG14,DG14)&gt;1,"",DG14),"")</f>
        <v/>
      </c>
      <c r="DI14" s="236" t="str">
        <f t="array" ref="DI14">IFERROR(INDEX(filter1,SMALL(IF(LEN(filter1)&gt;0,ROW(filter1)-ROW(INDEX(filter1,1,1))+1),ROW($DF14)-ROW($DF$7))),"")</f>
        <v>Purchase</v>
      </c>
      <c r="DJ14" s="236" t="str">
        <f t="shared" si="17"/>
        <v>Primary School</v>
      </c>
      <c r="DK14" s="236" t="str">
        <f>IFERROR(IF(COUNTIF($DJ$8:$DJ14,DJ14)&gt;1,"",DJ14),"")</f>
        <v>Primary School</v>
      </c>
      <c r="DL14" s="236" t="str">
        <f t="array" ref="DL14">IFERROR(INDEX(filter2,SMALL(IF(LEN(filter2)&gt;0,ROW(filter2)-ROW(INDEX(filter2,1,1))+1),ROW($DF14)-ROW($DF$7))),"")</f>
        <v/>
      </c>
      <c r="DM14" s="236" t="str">
        <f t="shared" si="18"/>
        <v>Female</v>
      </c>
      <c r="DN14" s="236" t="str">
        <f>IFERROR(IF(COUNTIF($DM$8:$DM14,DM14)&gt;1,"",DM14),"")</f>
        <v/>
      </c>
      <c r="DO14" s="236" t="str">
        <f t="array" ref="DO14">IFERROR(INDEX(filter3,SMALL(IF(LEN(filter3)&gt;0,ROW(filter3)-ROW(INDEX(filter3,1,1))+1),ROW($DF14)-ROW($DF$7))),"")</f>
        <v/>
      </c>
      <c r="DP14" s="236" t="str">
        <f t="shared" si="19"/>
        <v>USA</v>
      </c>
      <c r="DQ14" s="236" t="str">
        <f>IFERROR(IF(COUNTIF($DP$8:$DP14,DP14)&gt;1,"",DP14),"")</f>
        <v/>
      </c>
      <c r="DR14" s="236" t="str">
        <f t="array" ref="DR14">IFERROR(INDEX(filter4,SMALL(IF(LEN(filter4)&gt;0,ROW(filter4)-ROW(INDEX(filter4,1,1))+1),ROW($DF14)-ROW($DF$7))),"")</f>
        <v/>
      </c>
      <c r="DT14" s="62">
        <f>IFERROR(IF(OR(LEN(Form!C13)&gt;0,LEN(Form!D13)&gt;0,LEN(Form!G13)&gt;0),ROW(Form!A13),""),"")</f>
        <v>13</v>
      </c>
      <c r="DU14" s="55"/>
      <c r="DW14" s="237" t="str">
        <f>IFERROR(IF(COUNTIF($AX$8:$AX14,AX14)&gt;1,"",AX14),"")</f>
        <v/>
      </c>
      <c r="DX14" s="237" t="str">
        <f t="array" ref="DX14">IFERROR(INDEX($DW$8:$DW$26,SMALL(IF(LEN($DW$8:$DW$26)&gt;0,ROW($DW$8:$DW$26)-ROW(INDEX($DW$8:$DW$26,1,1))+1),ROW($DF14)-ROW($DF$7))),"")</f>
        <v/>
      </c>
      <c r="DY14" s="81"/>
      <c r="DZ14" s="66" t="s">
        <v>332</v>
      </c>
      <c r="EA14" s="236" t="str">
        <f>IFERROR(IF(AND(List!I$5&lt;&gt;"",List!J$5="",List!K$5=""),Calc!$DZ$18,""),"")</f>
        <v>↓</v>
      </c>
      <c r="EB14" s="81"/>
      <c r="EC14" s="81"/>
      <c r="ED14" s="81"/>
      <c r="EE14" s="81"/>
      <c r="EF14" s="81"/>
      <c r="EG14" s="81"/>
      <c r="EH14" s="81"/>
      <c r="EI14" s="81"/>
      <c r="EJ14" s="81"/>
    </row>
    <row r="15" spans="3:146" ht="15" customHeight="1" x14ac:dyDescent="0.25">
      <c r="C15" s="41">
        <v>8</v>
      </c>
      <c r="D15" s="236" t="str">
        <f>IFERROR(IF(INDEX(database[],$C15,D$6)=0,"",INDEX(database[],$C15,D$6)),"")</f>
        <v>E-0008</v>
      </c>
      <c r="E15" s="252" t="str">
        <f>IFERROR(IF(INDEX(database[],$C15,E$6)=0,"",INDEX(database[],$C15,E$6)),"")</f>
        <v>Aviana Kenny</v>
      </c>
      <c r="F15" s="236">
        <f>IFERROR(IF(INDEX(database[],$C15,F$6)=0,"",INDEX(database[],$C15,F$6)),"")</f>
        <v>44927</v>
      </c>
      <c r="G15" s="236" t="str">
        <f>IFERROR(IF(INDEX(database[],$C15,G$6)=0,"",INDEX(database[],$C15,G$6)),"")</f>
        <v>In-House</v>
      </c>
      <c r="H15" s="236" t="str">
        <f>IFERROR(IF(INDEX(database[],$C15,H$6)=0,"",INDEX(database[],$C15,H$6)),"")</f>
        <v>East Office</v>
      </c>
      <c r="I15" s="236" t="str">
        <f>IFERROR(IF(INDEX(database[],$C15,I$6)=0,"",INDEX(database[],$C15,I$6)),"")</f>
        <v>Operations</v>
      </c>
      <c r="J15" s="236" t="str">
        <f>IFERROR(IF(INDEX(database[],$C15,J$6)=0,"",INDEX(database[],$C15,J$6)),"")</f>
        <v>Full Time</v>
      </c>
      <c r="K15" s="236" t="str">
        <f>IFERROR(IF(INDEX(database[],$C15,K$6)=0,"",INDEX(database[],$C15,K$6)),"")</f>
        <v>Expert</v>
      </c>
      <c r="L15" s="236">
        <f>IFERROR(IF(INDEX(database[],$C15,L$6)=0,"",INDEX(database[],$C15,L$6)),"")</f>
        <v>261321862</v>
      </c>
      <c r="M15" s="236" t="str">
        <f>IFERROR(IF(INDEX(database[],$C15,M$6)=0,"",INDEX(database[],$C15,M$6)),"")</f>
        <v>SSN-637522042</v>
      </c>
      <c r="N15" s="236" t="str">
        <f>IFERROR(IF(INDEX(database[],$C15,N$6)=0,"",INDEX(database[],$C15,N$6)),"")</f>
        <v>Female</v>
      </c>
      <c r="O15" s="236" t="str">
        <f>IFERROR(IF(INDEX(database[],$C15,O$6)=0,"",INDEX(database[],$C15,O$6)),"")</f>
        <v>Postgraduate Degree</v>
      </c>
      <c r="P15" s="236">
        <f>IFERROR(IF(INDEX(database[],$C15,P$6)=0,"",INDEX(database[],$C15,P$6)),"")</f>
        <v>30297</v>
      </c>
      <c r="Q15" s="236" t="str">
        <f>IFERROR(IF(INDEX(database[],$C15,Q$6)=0,"",INDEX(database[],$C15,Q$6)),"")</f>
        <v>USA</v>
      </c>
      <c r="R15" s="252" t="str">
        <f>IFERROR(IF(INDEX(database[],$C15,R$6)=0,"",INDEX(database[],$C15,R$6)),"")</f>
        <v>Married</v>
      </c>
      <c r="S15" s="236">
        <f>IFERROR(IF(INDEX(database[],$C15,S$6)=0,"",INDEX(database[],$C15,S$6)),"")</f>
        <v>1</v>
      </c>
      <c r="T15" s="236" t="str">
        <f>IFERROR(IF(INDEX(database[],$C15,T$6)=0,"",INDEX(database[],$C15,T$6)),"")</f>
        <v>Yes</v>
      </c>
      <c r="U15" s="236" t="str">
        <f>IFERROR(IF(INDEX(database[],$C15,U$6)=0,"",INDEX(database[],$C15,U$6)),"")</f>
        <v>aviana@mail.com</v>
      </c>
      <c r="V15" s="236" t="str">
        <f>IFERROR(IF(INDEX(database[],$C15,V$6)=0,"",INDEX(database[],$C15,V$6)),"")</f>
        <v>202-555-3086</v>
      </c>
      <c r="W15" s="236" t="str">
        <f>IFERROR(IF(INDEX(database[],$C15,W$6)=0,"",INDEX(database[],$C15,W$6)),"")</f>
        <v>151 Euclid Dr.
Bronx 10472</v>
      </c>
      <c r="X15" s="236" t="str">
        <f>IFERROR(IF(INDEX(database[],$C15,X$6)=0,"",INDEX(database[],$C15,X$6)),"")</f>
        <v>New York</v>
      </c>
      <c r="Y15" s="236" t="str">
        <f>IFERROR(IF(INDEX(database[],$C15,Y$6)=0,"",INDEX(database[],$C15,Y$6)),"")</f>
        <v>USA</v>
      </c>
      <c r="Z15" s="236" t="str">
        <f>IFERROR(IF(INDEX(database[],$C15,Z$6)=0,"",INDEX(database[],$C15,Z$6)),"")</f>
        <v>Hayley Kenny</v>
      </c>
      <c r="AA15" s="236" t="str">
        <f>IFERROR(IF(INDEX(database[],$C15,AA$6)=0,"",INDEX(database[],$C15,AA$6)),"")</f>
        <v>202-555-3086</v>
      </c>
      <c r="AB15" s="236" t="str">
        <f>IFERROR(IF(INDEX(database[],$C15,AB$6)=0,"",INDEX(database[],$C15,AB$6)),"")</f>
        <v>A+</v>
      </c>
      <c r="AC15" s="236" t="str">
        <f>IFERROR(IF(INDEX(database[],$C15,AC$6)=0,"",INDEX(database[],$C15,AC$6)),"")</f>
        <v>No</v>
      </c>
      <c r="AD15" s="236">
        <f>IFERROR(IF(INDEX(database[],$C15,AD$6)=0,"",INDEX(database[],$C15,AD$6)),"")</f>
        <v>4500</v>
      </c>
      <c r="AE15" s="236">
        <f>IFERROR(IF(INDEX(database[],$C15,AE$6)=0,"",INDEX(database[],$C15,AE$6)),"")</f>
        <v>5200</v>
      </c>
      <c r="AF15" s="236" t="str">
        <f>IFERROR(IF(INDEX(database[],$C15,AF$6)=0,"",INDEX(database[],$C15,AF$6)),"")</f>
        <v>7444-7202-8840-4463</v>
      </c>
      <c r="AG15" s="236" t="str">
        <f>IFERROR(IF(INDEX(database[],$C15,AG$6)=0,"",INDEX(database[],$C15,AG$6)),"")</f>
        <v>Yes</v>
      </c>
      <c r="AH15" s="236" t="str">
        <f>IFERROR(IF(INDEX(database[],$C15,AH$6)=0,"",INDEX(database[],$C15,AH$6)),"")</f>
        <v/>
      </c>
      <c r="AI15" s="236" t="str">
        <f>IFERROR(IF(INDEX(database[],$C15,AI$6)=0,"",INDEX(database[],$C15,AI$6)),"")</f>
        <v/>
      </c>
      <c r="AJ15" s="236" t="str">
        <f>IFERROR(IF(INDEX(database[],$C15,AJ$6)=0,"",INDEX(database[],$C15,AJ$6)),"")</f>
        <v/>
      </c>
      <c r="AK15" s="236" t="str">
        <f>IFERROR(IF(INDEX(database[],$C15,AK$6)=0,"",INDEX(database[],$C15,AK$6)),"")</f>
        <v/>
      </c>
      <c r="AL15" s="236" t="str">
        <f>IFERROR(IF(INDEX(database[],$C15,AL$6)=0,"",INDEX(database[],$C15,AL$6)),"")</f>
        <v/>
      </c>
      <c r="AM15" s="236" t="str">
        <f>IFERROR(IF(INDEX(database[],$C15,AM$6)=0,"",INDEX(database[],$C15,AM$6)),"")</f>
        <v/>
      </c>
      <c r="AN15" s="236" t="str">
        <f>IFERROR(IF(INDEX(database[],$C15,AN$6)=0,"",INDEX(database[],$C15,AN$6)),"")</f>
        <v/>
      </c>
      <c r="AO15" s="236" t="str">
        <f>IFERROR(IF(INDEX(database[],$C15,AO$6)=0,"",INDEX(database[],$C15,AO$6)),"")</f>
        <v/>
      </c>
      <c r="AP15" s="236" t="str">
        <f>IFERROR(IF(INDEX(database[],$C15,AP$6)=0,"",INDEX(database[],$C15,AP$6)),"")</f>
        <v/>
      </c>
      <c r="AQ15" s="236" t="str">
        <f>IFERROR(IF(INDEX(database[],$C15,AQ$6)=0,"",INDEX(database[],$C15,AQ$6)),"")</f>
        <v/>
      </c>
      <c r="AR15" s="236" t="str">
        <f>IFERROR(IF(INDEX(database[],$C15,AR$6)=0,"",INDEX(database[],$C15,AR$6)),"")</f>
        <v/>
      </c>
      <c r="AS15" s="236" t="str">
        <f>IFERROR(IF(INDEX(database[],$C15,AS$6)=0,"",INDEX(database[],$C15,AS$6)),"")</f>
        <v/>
      </c>
      <c r="AT15" s="236" t="str">
        <f>IFERROR(IF(INDEX(database[],$C15,AT$6)=0,"",INDEX(database[],$C15,AT$6)),"")</f>
        <v/>
      </c>
      <c r="AU15" s="236" t="str">
        <f>IFERROR(IF(INDEX(database[],$C15,AU$6)=0,"",INDEX(database[],$C15,AU$6)),"")</f>
        <v/>
      </c>
      <c r="AV15" s="236" t="str">
        <f>IFERROR(IF(INDEX(database[],$C15,AV$6)=0,"",INDEX(database[],$C15,AV$6)),"")</f>
        <v/>
      </c>
      <c r="AW15" s="236" t="str">
        <f t="shared" si="0"/>
        <v>E-0008-Aviana Kenny</v>
      </c>
      <c r="AX15" s="249">
        <f t="shared" si="1"/>
        <v>2023</v>
      </c>
      <c r="AY15" s="236" t="str">
        <f t="shared" si="2"/>
        <v/>
      </c>
      <c r="AZ15" s="236">
        <f t="shared" si="3"/>
        <v>1982</v>
      </c>
      <c r="BA15" s="249">
        <f t="shared" ca="1" si="4"/>
        <v>40</v>
      </c>
      <c r="BB15" s="253" t="str">
        <f t="shared" ca="1" si="5"/>
        <v>31-40</v>
      </c>
      <c r="BC15" s="246">
        <f t="shared" si="6"/>
        <v>5200</v>
      </c>
      <c r="BD15" s="252">
        <f t="shared" si="6"/>
        <v>44927</v>
      </c>
      <c r="BE15" s="252">
        <f t="shared" si="6"/>
        <v>30297</v>
      </c>
      <c r="BF15" s="252" t="str">
        <f t="shared" si="6"/>
        <v/>
      </c>
      <c r="BG15" s="252" t="str">
        <f t="shared" si="6"/>
        <v/>
      </c>
      <c r="BH15" s="252" t="str">
        <f t="shared" si="6"/>
        <v/>
      </c>
      <c r="BI15" s="252" t="str">
        <f t="shared" si="6"/>
        <v/>
      </c>
      <c r="BJ15" s="236" t="str">
        <f t="shared" si="20"/>
        <v>1 Jan 2023</v>
      </c>
      <c r="BK15" s="236" t="str">
        <f t="shared" si="7"/>
        <v>12 Dec 1982</v>
      </c>
      <c r="BL15" s="236" t="str">
        <f t="shared" si="8"/>
        <v/>
      </c>
      <c r="BM15" s="236" t="str">
        <f t="shared" si="9"/>
        <v/>
      </c>
      <c r="BN15" s="236" t="str">
        <f t="shared" si="10"/>
        <v/>
      </c>
      <c r="BO15" s="236" t="str">
        <f t="shared" si="11"/>
        <v/>
      </c>
      <c r="BP15" s="59"/>
      <c r="BQ15" s="60">
        <v>8</v>
      </c>
      <c r="BR15" s="246" t="str">
        <f>IFERROR(INDEX(database[#Headers],0,BQ15),"")</f>
        <v>Job Title</v>
      </c>
      <c r="BS15" s="59"/>
      <c r="BT15" s="59"/>
      <c r="BU15" s="236">
        <f>IFERROR(IF(OR(BU$7="",List!$B$8="",List!$B$8="All"),1,IF(List!$B$8=INDEX(IF(BU$5="d",DateTable,MainTable),$C15,BU$6),1,0)),0)</f>
        <v>1</v>
      </c>
      <c r="BV15" s="236">
        <f>IFERROR(IF(OR(BV$7="",List!$B$11="",List!$B$11="All"),1,IF(List!$B$11=INDEX(IF(BV$5="d",DateTable,MainTable),$C15,BV$6),1,0)),0)</f>
        <v>1</v>
      </c>
      <c r="BW15" s="236">
        <f>IFERROR(IF(OR(BW$7="",List!$B$14="",List!$B$14="All"),1,IF(List!$B$14=INDEX(IF(BW$5="d",DateTable,MainTable),$C15,BW$6),1,0)),0)</f>
        <v>1</v>
      </c>
      <c r="BX15" s="236">
        <f>IFERROR(IF(OR(BX$7="",List!$B$17="",List!$B$17="All"),1,IF(List!$B$17=INDEX(IF(BX$5="d",DateTable,MainTable),$C15,BX$6),1,0)),0)</f>
        <v>1</v>
      </c>
      <c r="BY15" s="236">
        <f t="shared" si="21"/>
        <v>1</v>
      </c>
      <c r="CA15" s="236">
        <f t="shared" si="22"/>
        <v>8</v>
      </c>
      <c r="CB15" s="236">
        <f t="shared" si="12"/>
        <v>8</v>
      </c>
      <c r="CD15" s="236">
        <f>IFERROR(IF(OR(Dashboard!$C$7="",Dashboard!$C$7="All"),1,IF(Dashboard!$C$7=INDEX(MainTable,$C15,CD$6),1,0)),0)</f>
        <v>1</v>
      </c>
      <c r="CE15" s="236">
        <f>IFERROR(IF(OR(Dashboard!$E$7="",Dashboard!$E$7="All"),1,IF(Dashboard!$E$7=INDEX(MainTable,$C15,CE$6),1,0)),0)</f>
        <v>1</v>
      </c>
      <c r="CF15" s="236">
        <f>IFERROR(IF(OR(Dashboard!$G$7="",Dashboard!$G$7="All"),1,IF(Dashboard!$G$7=INDEX(MainTable,$C15,CF$6),1,0)),0)</f>
        <v>1</v>
      </c>
      <c r="CG15" s="236">
        <f>IFERROR(IF(OR(Dashboard!$I$7="",Dashboard!$I$7="All"),1,IF(Dashboard!$I$7=INDEX(MainTable,$C15,CG$6),1,0)),0)</f>
        <v>1</v>
      </c>
      <c r="CH15" s="236">
        <f t="shared" si="23"/>
        <v>1</v>
      </c>
      <c r="CJ15" s="236">
        <f t="shared" ca="1" si="13"/>
        <v>0</v>
      </c>
      <c r="CK15" s="236">
        <f t="shared" ca="1" si="14"/>
        <v>1</v>
      </c>
      <c r="CL15" s="236">
        <f t="shared" si="15"/>
        <v>0</v>
      </c>
      <c r="CM15" s="236">
        <f t="shared" ca="1" si="24"/>
        <v>1</v>
      </c>
      <c r="CP15" s="88"/>
      <c r="CU15" s="66" t="s">
        <v>118</v>
      </c>
      <c r="CV15" s="61" t="s">
        <v>55</v>
      </c>
      <c r="CW15" s="41" t="s">
        <v>56</v>
      </c>
      <c r="CX15" s="41">
        <v>321</v>
      </c>
      <c r="CY15" s="41" t="s">
        <v>51</v>
      </c>
      <c r="DA15" s="236" t="str">
        <f>IFERROR(IF(Settings!C16="","",Settings!C16),"")</f>
        <v/>
      </c>
      <c r="DB15" s="58"/>
      <c r="DC15" s="236" t="str">
        <f>IFERROR(IF(Settings!E16="","",Settings!E16),"")</f>
        <v>Accounting</v>
      </c>
      <c r="DD15" s="58"/>
      <c r="DE15" s="236" t="str">
        <f>IFERROR(IF(Settings!G16="","",Settings!G16),"")</f>
        <v/>
      </c>
      <c r="DG15" s="236" t="str">
        <f t="shared" si="16"/>
        <v>Operations</v>
      </c>
      <c r="DH15" s="236" t="str">
        <f>IFERROR(IF(COUNTIF($DG$8:$DG15,DG15)&gt;1,"",DG15),"")</f>
        <v/>
      </c>
      <c r="DI15" s="236" t="str">
        <f t="array" ref="DI15">IFERROR(INDEX(filter1,SMALL(IF(LEN(filter1)&gt;0,ROW(filter1)-ROW(INDEX(filter1,1,1))+1),ROW($DF15)-ROW($DF$7))),"")</f>
        <v/>
      </c>
      <c r="DJ15" s="236" t="str">
        <f t="shared" si="17"/>
        <v>Postgraduate Degree</v>
      </c>
      <c r="DK15" s="236" t="str">
        <f>IFERROR(IF(COUNTIF($DJ$8:$DJ15,DJ15)&gt;1,"",DJ15),"")</f>
        <v/>
      </c>
      <c r="DL15" s="236" t="str">
        <f t="array" ref="DL15">IFERROR(INDEX(filter2,SMALL(IF(LEN(filter2)&gt;0,ROW(filter2)-ROW(INDEX(filter2,1,1))+1),ROW($DF15)-ROW($DF$7))),"")</f>
        <v/>
      </c>
      <c r="DM15" s="236" t="str">
        <f t="shared" si="18"/>
        <v>Female</v>
      </c>
      <c r="DN15" s="236" t="str">
        <f>IFERROR(IF(COUNTIF($DM$8:$DM15,DM15)&gt;1,"",DM15),"")</f>
        <v/>
      </c>
      <c r="DO15" s="236" t="str">
        <f t="array" ref="DO15">IFERROR(INDEX(filter3,SMALL(IF(LEN(filter3)&gt;0,ROW(filter3)-ROW(INDEX(filter3,1,1))+1),ROW($DF15)-ROW($DF$7))),"")</f>
        <v/>
      </c>
      <c r="DP15" s="236" t="str">
        <f t="shared" si="19"/>
        <v>USA</v>
      </c>
      <c r="DQ15" s="236" t="str">
        <f>IFERROR(IF(COUNTIF($DP$8:$DP15,DP15)&gt;1,"",DP15),"")</f>
        <v/>
      </c>
      <c r="DR15" s="236" t="str">
        <f t="array" ref="DR15">IFERROR(INDEX(filter4,SMALL(IF(LEN(filter4)&gt;0,ROW(filter4)-ROW(INDEX(filter4,1,1))+1),ROW($DF15)-ROW($DF$7))),"")</f>
        <v/>
      </c>
      <c r="DT15" s="62">
        <f>IFERROR(IF(OR(LEN(Form!C14)&gt;0,LEN(Form!D14)&gt;0,LEN(Form!G14)&gt;0),ROW(Form!A14),""),"")</f>
        <v>14</v>
      </c>
      <c r="DU15" s="55"/>
      <c r="DW15" s="237" t="str">
        <f>IFERROR(IF(COUNTIF($AX$8:$AX15,AX15)&gt;1,"",AX15),"")</f>
        <v/>
      </c>
      <c r="DX15" s="237" t="str">
        <f t="array" ref="DX15">IFERROR(INDEX($DW$8:$DW$26,SMALL(IF(LEN($DW$8:$DW$26)&gt;0,ROW($DW$8:$DW$26)-ROW(INDEX($DW$8:$DW$26,1,1))+1),ROW($DF15)-ROW($DF$7))),"")</f>
        <v/>
      </c>
      <c r="DY15" s="81"/>
      <c r="DZ15" s="66" t="s">
        <v>333</v>
      </c>
      <c r="EA15" s="236" t="str">
        <f>IFERROR(IF(AND(List!J$5&lt;&gt;"",List!K$5="",List!L$5=""),Calc!$DZ$18,""),"")</f>
        <v/>
      </c>
      <c r="EB15" s="81"/>
      <c r="EC15" s="81"/>
      <c r="ED15" s="81"/>
      <c r="EE15" s="81"/>
      <c r="EF15" s="81"/>
      <c r="EG15" s="81"/>
      <c r="EH15" s="81"/>
      <c r="EI15" s="81"/>
      <c r="EJ15" s="81"/>
    </row>
    <row r="16" spans="3:146" ht="15" customHeight="1" x14ac:dyDescent="0.25">
      <c r="C16" s="41">
        <v>9</v>
      </c>
      <c r="D16" s="236" t="str">
        <f>IFERROR(IF(INDEX(database[],$C16,D$6)=0,"",INDEX(database[],$C16,D$6)),"")</f>
        <v>M-0009</v>
      </c>
      <c r="E16" s="252" t="str">
        <f>IFERROR(IF(INDEX(database[],$C16,E$6)=0,"",INDEX(database[],$C16,E$6)),"")</f>
        <v>Harris Montes</v>
      </c>
      <c r="F16" s="236">
        <f>IFERROR(IF(INDEX(database[],$C16,F$6)=0,"",INDEX(database[],$C16,F$6)),"")</f>
        <v>44927</v>
      </c>
      <c r="G16" s="236" t="str">
        <f>IFERROR(IF(INDEX(database[],$C16,G$6)=0,"",INDEX(database[],$C16,G$6)),"")</f>
        <v>In-House</v>
      </c>
      <c r="H16" s="236" t="str">
        <f>IFERROR(IF(INDEX(database[],$C16,H$6)=0,"",INDEX(database[],$C16,H$6)),"")</f>
        <v>Main Office</v>
      </c>
      <c r="I16" s="236" t="str">
        <f>IFERROR(IF(INDEX(database[],$C16,I$6)=0,"",INDEX(database[],$C16,I$6)),"")</f>
        <v>Finance</v>
      </c>
      <c r="J16" s="236" t="str">
        <f>IFERROR(IF(INDEX(database[],$C16,J$6)=0,"",INDEX(database[],$C16,J$6)),"")</f>
        <v>Home Office</v>
      </c>
      <c r="K16" s="236" t="str">
        <f>IFERROR(IF(INDEX(database[],$C16,K$6)=0,"",INDEX(database[],$C16,K$6)),"")</f>
        <v>Vice-Director</v>
      </c>
      <c r="L16" s="236">
        <f>IFERROR(IF(INDEX(database[],$C16,L$6)=0,"",INDEX(database[],$C16,L$6)),"")</f>
        <v>807686104</v>
      </c>
      <c r="M16" s="236" t="str">
        <f>IFERROR(IF(INDEX(database[],$C16,M$6)=0,"",INDEX(database[],$C16,M$6)),"")</f>
        <v>SSN-637522042</v>
      </c>
      <c r="N16" s="236" t="str">
        <f>IFERROR(IF(INDEX(database[],$C16,N$6)=0,"",INDEX(database[],$C16,N$6)),"")</f>
        <v>Male</v>
      </c>
      <c r="O16" s="236" t="str">
        <f>IFERROR(IF(INDEX(database[],$C16,O$6)=0,"",INDEX(database[],$C16,O$6)),"")</f>
        <v>Postgraduate Degree</v>
      </c>
      <c r="P16" s="236">
        <f>IFERROR(IF(INDEX(database[],$C16,P$6)=0,"",INDEX(database[],$C16,P$6)),"")</f>
        <v>30547</v>
      </c>
      <c r="Q16" s="236" t="str">
        <f>IFERROR(IF(INDEX(database[],$C16,Q$6)=0,"",INDEX(database[],$C16,Q$6)),"")</f>
        <v>USA</v>
      </c>
      <c r="R16" s="252" t="str">
        <f>IFERROR(IF(INDEX(database[],$C16,R$6)=0,"",INDEX(database[],$C16,R$6)),"")</f>
        <v>Married</v>
      </c>
      <c r="S16" s="236">
        <f>IFERROR(IF(INDEX(database[],$C16,S$6)=0,"",INDEX(database[],$C16,S$6)),"")</f>
        <v>1</v>
      </c>
      <c r="T16" s="236" t="str">
        <f>IFERROR(IF(INDEX(database[],$C16,T$6)=0,"",INDEX(database[],$C16,T$6)),"")</f>
        <v>Yes</v>
      </c>
      <c r="U16" s="236" t="str">
        <f>IFERROR(IF(INDEX(database[],$C16,U$6)=0,"",INDEX(database[],$C16,U$6)),"")</f>
        <v>harris@mail.com</v>
      </c>
      <c r="V16" s="236" t="str">
        <f>IFERROR(IF(INDEX(database[],$C16,V$6)=0,"",INDEX(database[],$C16,V$6)),"")</f>
        <v>202-555-3086</v>
      </c>
      <c r="W16" s="236" t="str">
        <f>IFERROR(IF(INDEX(database[],$C16,W$6)=0,"",INDEX(database[],$C16,W$6)),"")</f>
        <v>60 rue Nationale 75003</v>
      </c>
      <c r="X16" s="236" t="str">
        <f>IFERROR(IF(INDEX(database[],$C16,X$6)=0,"",INDEX(database[],$C16,X$6)),"")</f>
        <v>Paris</v>
      </c>
      <c r="Y16" s="236" t="str">
        <f>IFERROR(IF(INDEX(database[],$C16,Y$6)=0,"",INDEX(database[],$C16,Y$6)),"")</f>
        <v>France</v>
      </c>
      <c r="Z16" s="236" t="str">
        <f>IFERROR(IF(INDEX(database[],$C16,Z$6)=0,"",INDEX(database[],$C16,Z$6)),"")</f>
        <v>Tara Montes</v>
      </c>
      <c r="AA16" s="236" t="str">
        <f>IFERROR(IF(INDEX(database[],$C16,AA$6)=0,"",INDEX(database[],$C16,AA$6)),"")</f>
        <v>202-555-3086</v>
      </c>
      <c r="AB16" s="236" t="str">
        <f>IFERROR(IF(INDEX(database[],$C16,AB$6)=0,"",INDEX(database[],$C16,AB$6)),"")</f>
        <v>AB+</v>
      </c>
      <c r="AC16" s="236" t="str">
        <f>IFERROR(IF(INDEX(database[],$C16,AC$6)=0,"",INDEX(database[],$C16,AC$6)),"")</f>
        <v>No</v>
      </c>
      <c r="AD16" s="236">
        <f>IFERROR(IF(INDEX(database[],$C16,AD$6)=0,"",INDEX(database[],$C16,AD$6)),"")</f>
        <v>8500</v>
      </c>
      <c r="AE16" s="236">
        <f>IFERROR(IF(INDEX(database[],$C16,AE$6)=0,"",INDEX(database[],$C16,AE$6)),"")</f>
        <v>12000</v>
      </c>
      <c r="AF16" s="236" t="str">
        <f>IFERROR(IF(INDEX(database[],$C16,AF$6)=0,"",INDEX(database[],$C16,AF$6)),"")</f>
        <v>2072-9863-6573-1307</v>
      </c>
      <c r="AG16" s="236" t="str">
        <f>IFERROR(IF(INDEX(database[],$C16,AG$6)=0,"",INDEX(database[],$C16,AG$6)),"")</f>
        <v>Yes</v>
      </c>
      <c r="AH16" s="236" t="str">
        <f>IFERROR(IF(INDEX(database[],$C16,AH$6)=0,"",INDEX(database[],$C16,AH$6)),"")</f>
        <v/>
      </c>
      <c r="AI16" s="236" t="str">
        <f>IFERROR(IF(INDEX(database[],$C16,AI$6)=0,"",INDEX(database[],$C16,AI$6)),"")</f>
        <v/>
      </c>
      <c r="AJ16" s="236" t="str">
        <f>IFERROR(IF(INDEX(database[],$C16,AJ$6)=0,"",INDEX(database[],$C16,AJ$6)),"")</f>
        <v/>
      </c>
      <c r="AK16" s="236" t="str">
        <f>IFERROR(IF(INDEX(database[],$C16,AK$6)=0,"",INDEX(database[],$C16,AK$6)),"")</f>
        <v/>
      </c>
      <c r="AL16" s="236" t="str">
        <f>IFERROR(IF(INDEX(database[],$C16,AL$6)=0,"",INDEX(database[],$C16,AL$6)),"")</f>
        <v/>
      </c>
      <c r="AM16" s="236" t="str">
        <f>IFERROR(IF(INDEX(database[],$C16,AM$6)=0,"",INDEX(database[],$C16,AM$6)),"")</f>
        <v/>
      </c>
      <c r="AN16" s="236" t="str">
        <f>IFERROR(IF(INDEX(database[],$C16,AN$6)=0,"",INDEX(database[],$C16,AN$6)),"")</f>
        <v/>
      </c>
      <c r="AO16" s="236" t="str">
        <f>IFERROR(IF(INDEX(database[],$C16,AO$6)=0,"",INDEX(database[],$C16,AO$6)),"")</f>
        <v/>
      </c>
      <c r="AP16" s="236" t="str">
        <f>IFERROR(IF(INDEX(database[],$C16,AP$6)=0,"",INDEX(database[],$C16,AP$6)),"")</f>
        <v/>
      </c>
      <c r="AQ16" s="236" t="str">
        <f>IFERROR(IF(INDEX(database[],$C16,AQ$6)=0,"",INDEX(database[],$C16,AQ$6)),"")</f>
        <v/>
      </c>
      <c r="AR16" s="236" t="str">
        <f>IFERROR(IF(INDEX(database[],$C16,AR$6)=0,"",INDEX(database[],$C16,AR$6)),"")</f>
        <v/>
      </c>
      <c r="AS16" s="236" t="str">
        <f>IFERROR(IF(INDEX(database[],$C16,AS$6)=0,"",INDEX(database[],$C16,AS$6)),"")</f>
        <v/>
      </c>
      <c r="AT16" s="236" t="str">
        <f>IFERROR(IF(INDEX(database[],$C16,AT$6)=0,"",INDEX(database[],$C16,AT$6)),"")</f>
        <v/>
      </c>
      <c r="AU16" s="236" t="str">
        <f>IFERROR(IF(INDEX(database[],$C16,AU$6)=0,"",INDEX(database[],$C16,AU$6)),"")</f>
        <v/>
      </c>
      <c r="AV16" s="236" t="str">
        <f>IFERROR(IF(INDEX(database[],$C16,AV$6)=0,"",INDEX(database[],$C16,AV$6)),"")</f>
        <v/>
      </c>
      <c r="AW16" s="236" t="str">
        <f t="shared" si="0"/>
        <v>M-0009-Harris Montes</v>
      </c>
      <c r="AX16" s="249">
        <f t="shared" si="1"/>
        <v>2023</v>
      </c>
      <c r="AY16" s="236" t="str">
        <f t="shared" si="2"/>
        <v/>
      </c>
      <c r="AZ16" s="236">
        <f t="shared" si="3"/>
        <v>1983</v>
      </c>
      <c r="BA16" s="249">
        <f t="shared" ca="1" si="4"/>
        <v>39</v>
      </c>
      <c r="BB16" s="253" t="str">
        <f t="shared" ca="1" si="5"/>
        <v>31-40</v>
      </c>
      <c r="BC16" s="246">
        <f t="shared" si="6"/>
        <v>12000</v>
      </c>
      <c r="BD16" s="252">
        <f t="shared" si="6"/>
        <v>44927</v>
      </c>
      <c r="BE16" s="252">
        <f t="shared" si="6"/>
        <v>30547</v>
      </c>
      <c r="BF16" s="252" t="str">
        <f t="shared" si="6"/>
        <v/>
      </c>
      <c r="BG16" s="252" t="str">
        <f t="shared" si="6"/>
        <v/>
      </c>
      <c r="BH16" s="252" t="str">
        <f t="shared" si="6"/>
        <v/>
      </c>
      <c r="BI16" s="252" t="str">
        <f t="shared" si="6"/>
        <v/>
      </c>
      <c r="BJ16" s="236" t="str">
        <f t="shared" si="20"/>
        <v>1 Jan 2023</v>
      </c>
      <c r="BK16" s="236" t="str">
        <f t="shared" si="7"/>
        <v>19 Aug 1983</v>
      </c>
      <c r="BL16" s="236" t="str">
        <f t="shared" si="8"/>
        <v/>
      </c>
      <c r="BM16" s="236" t="str">
        <f t="shared" si="9"/>
        <v/>
      </c>
      <c r="BN16" s="236" t="str">
        <f t="shared" si="10"/>
        <v/>
      </c>
      <c r="BO16" s="236" t="str">
        <f t="shared" si="11"/>
        <v/>
      </c>
      <c r="BP16" s="59"/>
      <c r="BQ16" s="60">
        <v>9</v>
      </c>
      <c r="BR16" s="246" t="str">
        <f>IFERROR(INDEX(database[#Headers],0,BQ16),"")</f>
        <v>ID / Passport</v>
      </c>
      <c r="BS16" s="59"/>
      <c r="BT16" s="59"/>
      <c r="BU16" s="236">
        <f>IFERROR(IF(OR(BU$7="",List!$B$8="",List!$B$8="All"),1,IF(List!$B$8=INDEX(IF(BU$5="d",DateTable,MainTable),$C16,BU$6),1,0)),0)</f>
        <v>1</v>
      </c>
      <c r="BV16" s="236">
        <f>IFERROR(IF(OR(BV$7="",List!$B$11="",List!$B$11="All"),1,IF(List!$B$11=INDEX(IF(BV$5="d",DateTable,MainTable),$C16,BV$6),1,0)),0)</f>
        <v>1</v>
      </c>
      <c r="BW16" s="236">
        <f>IFERROR(IF(OR(BW$7="",List!$B$14="",List!$B$14="All"),1,IF(List!$B$14=INDEX(IF(BW$5="d",DateTable,MainTable),$C16,BW$6),1,0)),0)</f>
        <v>1</v>
      </c>
      <c r="BX16" s="236">
        <f>IFERROR(IF(OR(BX$7="",List!$B$17="",List!$B$17="All"),1,IF(List!$B$17=INDEX(IF(BX$5="d",DateTable,MainTable),$C16,BX$6),1,0)),0)</f>
        <v>1</v>
      </c>
      <c r="BY16" s="236">
        <f t="shared" si="21"/>
        <v>1</v>
      </c>
      <c r="CA16" s="236">
        <f t="shared" si="22"/>
        <v>9</v>
      </c>
      <c r="CB16" s="236">
        <f t="shared" si="12"/>
        <v>9</v>
      </c>
      <c r="CD16" s="236">
        <f>IFERROR(IF(OR(Dashboard!$C$7="",Dashboard!$C$7="All"),1,IF(Dashboard!$C$7=INDEX(MainTable,$C16,CD$6),1,0)),0)</f>
        <v>1</v>
      </c>
      <c r="CE16" s="236">
        <f>IFERROR(IF(OR(Dashboard!$E$7="",Dashboard!$E$7="All"),1,IF(Dashboard!$E$7=INDEX(MainTable,$C16,CE$6),1,0)),0)</f>
        <v>1</v>
      </c>
      <c r="CF16" s="236">
        <f>IFERROR(IF(OR(Dashboard!$G$7="",Dashboard!$G$7="All"),1,IF(Dashboard!$G$7=INDEX(MainTable,$C16,CF$6),1,0)),0)</f>
        <v>1</v>
      </c>
      <c r="CG16" s="236">
        <f>IFERROR(IF(OR(Dashboard!$I$7="",Dashboard!$I$7="All"),1,IF(Dashboard!$I$7=INDEX(MainTable,$C16,CG$6),1,0)),0)</f>
        <v>1</v>
      </c>
      <c r="CH16" s="236">
        <f t="shared" si="23"/>
        <v>1</v>
      </c>
      <c r="CJ16" s="236">
        <f t="shared" ca="1" si="13"/>
        <v>0</v>
      </c>
      <c r="CK16" s="236">
        <f t="shared" ca="1" si="14"/>
        <v>1</v>
      </c>
      <c r="CL16" s="236">
        <f t="shared" si="15"/>
        <v>0</v>
      </c>
      <c r="CM16" s="236">
        <f t="shared" ca="1" si="24"/>
        <v>1</v>
      </c>
      <c r="CO16" s="94" t="s">
        <v>140</v>
      </c>
      <c r="CP16" s="94"/>
      <c r="CU16" s="66" t="s">
        <v>119</v>
      </c>
      <c r="CV16" s="61" t="s">
        <v>57</v>
      </c>
      <c r="CW16" s="41" t="s">
        <v>58</v>
      </c>
      <c r="CX16" s="41">
        <v>123</v>
      </c>
      <c r="CY16" s="41" t="s">
        <v>59</v>
      </c>
      <c r="DA16" s="236" t="str">
        <f>IFERROR(IF(Settings!C17="","",Settings!C17),"")</f>
        <v/>
      </c>
      <c r="DB16" s="58"/>
      <c r="DC16" s="236" t="str">
        <f>IFERROR(IF(Settings!E17="","",Settings!E17),"")</f>
        <v/>
      </c>
      <c r="DD16" s="58"/>
      <c r="DE16" s="236" t="str">
        <f>IFERROR(IF(Settings!G17="","",Settings!G17),"")</f>
        <v/>
      </c>
      <c r="DG16" s="236" t="str">
        <f t="shared" si="16"/>
        <v>Finance</v>
      </c>
      <c r="DH16" s="236" t="str">
        <f>IFERROR(IF(COUNTIF($DG$8:$DG16,DG16)&gt;1,"",DG16),"")</f>
        <v>Finance</v>
      </c>
      <c r="DI16" s="236" t="str">
        <f t="array" ref="DI16">IFERROR(INDEX(filter1,SMALL(IF(LEN(filter1)&gt;0,ROW(filter1)-ROW(INDEX(filter1,1,1))+1),ROW($DF16)-ROW($DF$7))),"")</f>
        <v/>
      </c>
      <c r="DJ16" s="236" t="str">
        <f t="shared" si="17"/>
        <v>Postgraduate Degree</v>
      </c>
      <c r="DK16" s="236" t="str">
        <f>IFERROR(IF(COUNTIF($DJ$8:$DJ16,DJ16)&gt;1,"",DJ16),"")</f>
        <v/>
      </c>
      <c r="DL16" s="236" t="str">
        <f t="array" ref="DL16">IFERROR(INDEX(filter2,SMALL(IF(LEN(filter2)&gt;0,ROW(filter2)-ROW(INDEX(filter2,1,1))+1),ROW($DF16)-ROW($DF$7))),"")</f>
        <v/>
      </c>
      <c r="DM16" s="236" t="str">
        <f t="shared" si="18"/>
        <v>Male</v>
      </c>
      <c r="DN16" s="236" t="str">
        <f>IFERROR(IF(COUNTIF($DM$8:$DM16,DM16)&gt;1,"",DM16),"")</f>
        <v/>
      </c>
      <c r="DO16" s="236" t="str">
        <f t="array" ref="DO16">IFERROR(INDEX(filter3,SMALL(IF(LEN(filter3)&gt;0,ROW(filter3)-ROW(INDEX(filter3,1,1))+1),ROW($DF16)-ROW($DF$7))),"")</f>
        <v/>
      </c>
      <c r="DP16" s="236" t="str">
        <f t="shared" si="19"/>
        <v>USA</v>
      </c>
      <c r="DQ16" s="236" t="str">
        <f>IFERROR(IF(COUNTIF($DP$8:$DP16,DP16)&gt;1,"",DP16),"")</f>
        <v/>
      </c>
      <c r="DR16" s="236" t="str">
        <f t="array" ref="DR16">IFERROR(INDEX(filter4,SMALL(IF(LEN(filter4)&gt;0,ROW(filter4)-ROW(INDEX(filter4,1,1))+1),ROW($DF16)-ROW($DF$7))),"")</f>
        <v/>
      </c>
      <c r="DT16" s="62">
        <f>IFERROR(IF(OR(LEN(Form!C15)&gt;0,LEN(Form!D15)&gt;0,LEN(Form!G15)&gt;0),ROW(Form!A15),""),"")</f>
        <v>15</v>
      </c>
      <c r="DU16" s="55"/>
      <c r="DW16" s="237" t="str">
        <f>IFERROR(IF(COUNTIF($AX$8:$AX16,AX16)&gt;1,"",AX16),"")</f>
        <v/>
      </c>
      <c r="DX16" s="237" t="str">
        <f t="array" ref="DX16">IFERROR(INDEX($DW$8:$DW$26,SMALL(IF(LEN($DW$8:$DW$26)&gt;0,ROW($DW$8:$DW$26)-ROW(INDEX($DW$8:$DW$26,1,1))+1),ROW($DF16)-ROW($DF$7))),"")</f>
        <v/>
      </c>
      <c r="DY16" s="81"/>
      <c r="DZ16" s="66" t="s">
        <v>334</v>
      </c>
      <c r="EA16" s="236" t="str">
        <f>IFERROR(IF(AND(List!K$5&lt;&gt;"",List!L$5="",List!M$5=""),Calc!$DZ$18,""),"")</f>
        <v/>
      </c>
      <c r="EB16" s="81"/>
      <c r="EC16" s="81"/>
      <c r="ED16" s="81"/>
      <c r="EE16" s="81"/>
      <c r="EF16" s="81"/>
      <c r="EG16" s="81"/>
      <c r="EH16" s="81"/>
      <c r="EI16" s="81"/>
      <c r="EJ16" s="81"/>
    </row>
    <row r="17" spans="3:140" ht="15" customHeight="1" x14ac:dyDescent="0.25">
      <c r="C17" s="41">
        <v>10</v>
      </c>
      <c r="D17" s="236" t="str">
        <f>IFERROR(IF(INDEX(database[],$C17,D$6)=0,"",INDEX(database[],$C17,D$6)),"")</f>
        <v>M-00010</v>
      </c>
      <c r="E17" s="252" t="str">
        <f>IFERROR(IF(INDEX(database[],$C17,E$6)=0,"",INDEX(database[],$C17,E$6)),"")</f>
        <v>Doris Power</v>
      </c>
      <c r="F17" s="236">
        <f>IFERROR(IF(INDEX(database[],$C17,F$6)=0,"",INDEX(database[],$C17,F$6)),"")</f>
        <v>44958</v>
      </c>
      <c r="G17" s="236" t="str">
        <f>IFERROR(IF(INDEX(database[],$C17,G$6)=0,"",INDEX(database[],$C17,G$6)),"")</f>
        <v>Website</v>
      </c>
      <c r="H17" s="236" t="str">
        <f>IFERROR(IF(INDEX(database[],$C17,H$6)=0,"",INDEX(database[],$C17,H$6)),"")</f>
        <v>Main Office</v>
      </c>
      <c r="I17" s="236" t="str">
        <f>IFERROR(IF(INDEX(database[],$C17,I$6)=0,"",INDEX(database[],$C17,I$6)),"")</f>
        <v>HR</v>
      </c>
      <c r="J17" s="236" t="str">
        <f>IFERROR(IF(INDEX(database[],$C17,J$6)=0,"",INDEX(database[],$C17,J$6)),"")</f>
        <v>Full Time</v>
      </c>
      <c r="K17" s="236" t="str">
        <f>IFERROR(IF(INDEX(database[],$C17,K$6)=0,"",INDEX(database[],$C17,K$6)),"")</f>
        <v>Expert</v>
      </c>
      <c r="L17" s="236">
        <f>IFERROR(IF(INDEX(database[],$C17,L$6)=0,"",INDEX(database[],$C17,L$6)),"")</f>
        <v>992611892</v>
      </c>
      <c r="M17" s="236" t="str">
        <f>IFERROR(IF(INDEX(database[],$C17,M$6)=0,"",INDEX(database[],$C17,M$6)),"")</f>
        <v>SSN-637522042</v>
      </c>
      <c r="N17" s="236" t="str">
        <f>IFERROR(IF(INDEX(database[],$C17,N$6)=0,"",INDEX(database[],$C17,N$6)),"")</f>
        <v>Male</v>
      </c>
      <c r="O17" s="236" t="str">
        <f>IFERROR(IF(INDEX(database[],$C17,O$6)=0,"",INDEX(database[],$C17,O$6)),"")</f>
        <v>Bachelor's Degree</v>
      </c>
      <c r="P17" s="236">
        <f>IFERROR(IF(INDEX(database[],$C17,P$6)=0,"",INDEX(database[],$C17,P$6)),"")</f>
        <v>30797</v>
      </c>
      <c r="Q17" s="236" t="str">
        <f>IFERROR(IF(INDEX(database[],$C17,Q$6)=0,"",INDEX(database[],$C17,Q$6)),"")</f>
        <v>USA</v>
      </c>
      <c r="R17" s="252" t="str">
        <f>IFERROR(IF(INDEX(database[],$C17,R$6)=0,"",INDEX(database[],$C17,R$6)),"")</f>
        <v>Married</v>
      </c>
      <c r="S17" s="236">
        <f>IFERROR(IF(INDEX(database[],$C17,S$6)=0,"",INDEX(database[],$C17,S$6)),"")</f>
        <v>1</v>
      </c>
      <c r="T17" s="236" t="str">
        <f>IFERROR(IF(INDEX(database[],$C17,T$6)=0,"",INDEX(database[],$C17,T$6)),"")</f>
        <v>No</v>
      </c>
      <c r="U17" s="236" t="str">
        <f>IFERROR(IF(INDEX(database[],$C17,U$6)=0,"",INDEX(database[],$C17,U$6)),"")</f>
        <v>doris@mail.com</v>
      </c>
      <c r="V17" s="236" t="str">
        <f>IFERROR(IF(INDEX(database[],$C17,V$6)=0,"",INDEX(database[],$C17,V$6)),"")</f>
        <v>202-555-3086</v>
      </c>
      <c r="W17" s="236" t="str">
        <f>IFERROR(IF(INDEX(database[],$C17,W$6)=0,"",INDEX(database[],$C17,W$6)),"")</f>
        <v>216 Pine Street
Auburn 13021</v>
      </c>
      <c r="X17" s="236" t="str">
        <f>IFERROR(IF(INDEX(database[],$C17,X$6)=0,"",INDEX(database[],$C17,X$6)),"")</f>
        <v>New York</v>
      </c>
      <c r="Y17" s="236" t="str">
        <f>IFERROR(IF(INDEX(database[],$C17,Y$6)=0,"",INDEX(database[],$C17,Y$6)),"")</f>
        <v>USA</v>
      </c>
      <c r="Z17" s="236" t="str">
        <f>IFERROR(IF(INDEX(database[],$C17,Z$6)=0,"",INDEX(database[],$C17,Z$6)),"")</f>
        <v>Joel Power</v>
      </c>
      <c r="AA17" s="236" t="str">
        <f>IFERROR(IF(INDEX(database[],$C17,AA$6)=0,"",INDEX(database[],$C17,AA$6)),"")</f>
        <v>202-555-3086</v>
      </c>
      <c r="AB17" s="236" t="str">
        <f>IFERROR(IF(INDEX(database[],$C17,AB$6)=0,"",INDEX(database[],$C17,AB$6)),"")</f>
        <v>B-</v>
      </c>
      <c r="AC17" s="236" t="str">
        <f>IFERROR(IF(INDEX(database[],$C17,AC$6)=0,"",INDEX(database[],$C17,AC$6)),"")</f>
        <v>No</v>
      </c>
      <c r="AD17" s="236">
        <f>IFERROR(IF(INDEX(database[],$C17,AD$6)=0,"",INDEX(database[],$C17,AD$6)),"")</f>
        <v>5000</v>
      </c>
      <c r="AE17" s="236">
        <f>IFERROR(IF(INDEX(database[],$C17,AE$6)=0,"",INDEX(database[],$C17,AE$6)),"")</f>
        <v>5300</v>
      </c>
      <c r="AF17" s="236" t="str">
        <f>IFERROR(IF(INDEX(database[],$C17,AF$6)=0,"",INDEX(database[],$C17,AF$6)),"")</f>
        <v>4064-7954-7233-1517</v>
      </c>
      <c r="AG17" s="236" t="str">
        <f>IFERROR(IF(INDEX(database[],$C17,AG$6)=0,"",INDEX(database[],$C17,AG$6)),"")</f>
        <v>Yes</v>
      </c>
      <c r="AH17" s="236" t="str">
        <f>IFERROR(IF(INDEX(database[],$C17,AH$6)=0,"",INDEX(database[],$C17,AH$6)),"")</f>
        <v/>
      </c>
      <c r="AI17" s="236" t="str">
        <f>IFERROR(IF(INDEX(database[],$C17,AI$6)=0,"",INDEX(database[],$C17,AI$6)),"")</f>
        <v/>
      </c>
      <c r="AJ17" s="236" t="str">
        <f>IFERROR(IF(INDEX(database[],$C17,AJ$6)=0,"",INDEX(database[],$C17,AJ$6)),"")</f>
        <v/>
      </c>
      <c r="AK17" s="236" t="str">
        <f>IFERROR(IF(INDEX(database[],$C17,AK$6)=0,"",INDEX(database[],$C17,AK$6)),"")</f>
        <v/>
      </c>
      <c r="AL17" s="236" t="str">
        <f>IFERROR(IF(INDEX(database[],$C17,AL$6)=0,"",INDEX(database[],$C17,AL$6)),"")</f>
        <v/>
      </c>
      <c r="AM17" s="236" t="str">
        <f>IFERROR(IF(INDEX(database[],$C17,AM$6)=0,"",INDEX(database[],$C17,AM$6)),"")</f>
        <v/>
      </c>
      <c r="AN17" s="236" t="str">
        <f>IFERROR(IF(INDEX(database[],$C17,AN$6)=0,"",INDEX(database[],$C17,AN$6)),"")</f>
        <v/>
      </c>
      <c r="AO17" s="236" t="str">
        <f>IFERROR(IF(INDEX(database[],$C17,AO$6)=0,"",INDEX(database[],$C17,AO$6)),"")</f>
        <v/>
      </c>
      <c r="AP17" s="236" t="str">
        <f>IFERROR(IF(INDEX(database[],$C17,AP$6)=0,"",INDEX(database[],$C17,AP$6)),"")</f>
        <v/>
      </c>
      <c r="AQ17" s="236" t="str">
        <f>IFERROR(IF(INDEX(database[],$C17,AQ$6)=0,"",INDEX(database[],$C17,AQ$6)),"")</f>
        <v/>
      </c>
      <c r="AR17" s="236" t="str">
        <f>IFERROR(IF(INDEX(database[],$C17,AR$6)=0,"",INDEX(database[],$C17,AR$6)),"")</f>
        <v/>
      </c>
      <c r="AS17" s="236" t="str">
        <f>IFERROR(IF(INDEX(database[],$C17,AS$6)=0,"",INDEX(database[],$C17,AS$6)),"")</f>
        <v/>
      </c>
      <c r="AT17" s="236" t="str">
        <f>IFERROR(IF(INDEX(database[],$C17,AT$6)=0,"",INDEX(database[],$C17,AT$6)),"")</f>
        <v/>
      </c>
      <c r="AU17" s="236" t="str">
        <f>IFERROR(IF(INDEX(database[],$C17,AU$6)=0,"",INDEX(database[],$C17,AU$6)),"")</f>
        <v/>
      </c>
      <c r="AV17" s="236" t="str">
        <f>IFERROR(IF(INDEX(database[],$C17,AV$6)=0,"",INDEX(database[],$C17,AV$6)),"")</f>
        <v/>
      </c>
      <c r="AW17" s="236" t="str">
        <f t="shared" si="0"/>
        <v>M-00010-Doris Power</v>
      </c>
      <c r="AX17" s="249">
        <f t="shared" si="1"/>
        <v>2023</v>
      </c>
      <c r="AY17" s="236" t="str">
        <f t="shared" si="2"/>
        <v/>
      </c>
      <c r="AZ17" s="236">
        <f t="shared" si="3"/>
        <v>1984</v>
      </c>
      <c r="BA17" s="249">
        <f t="shared" ca="1" si="4"/>
        <v>38</v>
      </c>
      <c r="BB17" s="253" t="str">
        <f t="shared" ca="1" si="5"/>
        <v>31-40</v>
      </c>
      <c r="BC17" s="246">
        <f t="shared" si="6"/>
        <v>5300</v>
      </c>
      <c r="BD17" s="252">
        <f t="shared" si="6"/>
        <v>44958</v>
      </c>
      <c r="BE17" s="252">
        <f t="shared" si="6"/>
        <v>30797</v>
      </c>
      <c r="BF17" s="252" t="str">
        <f t="shared" si="6"/>
        <v/>
      </c>
      <c r="BG17" s="252" t="str">
        <f t="shared" si="6"/>
        <v/>
      </c>
      <c r="BH17" s="252" t="str">
        <f t="shared" si="6"/>
        <v/>
      </c>
      <c r="BI17" s="252" t="str">
        <f t="shared" si="6"/>
        <v/>
      </c>
      <c r="BJ17" s="236" t="str">
        <f t="shared" si="20"/>
        <v>1 Feb 2023</v>
      </c>
      <c r="BK17" s="236" t="str">
        <f t="shared" si="7"/>
        <v>25 Apr 1984</v>
      </c>
      <c r="BL17" s="236" t="str">
        <f t="shared" si="8"/>
        <v/>
      </c>
      <c r="BM17" s="236" t="str">
        <f t="shared" si="9"/>
        <v/>
      </c>
      <c r="BN17" s="236" t="str">
        <f t="shared" si="10"/>
        <v/>
      </c>
      <c r="BO17" s="236" t="str">
        <f t="shared" si="11"/>
        <v/>
      </c>
      <c r="BP17" s="59"/>
      <c r="BQ17" s="60">
        <v>10</v>
      </c>
      <c r="BR17" s="246" t="str">
        <f>IFERROR(INDEX(database[#Headers],0,BQ17),"")</f>
        <v>Social Security #</v>
      </c>
      <c r="BS17" s="59"/>
      <c r="BT17" s="59"/>
      <c r="BU17" s="236">
        <f>IFERROR(IF(OR(BU$7="",List!$B$8="",List!$B$8="All"),1,IF(List!$B$8=INDEX(IF(BU$5="d",DateTable,MainTable),$C17,BU$6),1,0)),0)</f>
        <v>1</v>
      </c>
      <c r="BV17" s="236">
        <f>IFERROR(IF(OR(BV$7="",List!$B$11="",List!$B$11="All"),1,IF(List!$B$11=INDEX(IF(BV$5="d",DateTable,MainTable),$C17,BV$6),1,0)),0)</f>
        <v>1</v>
      </c>
      <c r="BW17" s="236">
        <f>IFERROR(IF(OR(BW$7="",List!$B$14="",List!$B$14="All"),1,IF(List!$B$14=INDEX(IF(BW$5="d",DateTable,MainTable),$C17,BW$6),1,0)),0)</f>
        <v>1</v>
      </c>
      <c r="BX17" s="236">
        <f>IFERROR(IF(OR(BX$7="",List!$B$17="",List!$B$17="All"),1,IF(List!$B$17=INDEX(IF(BX$5="d",DateTable,MainTable),$C17,BX$6),1,0)),0)</f>
        <v>1</v>
      </c>
      <c r="BY17" s="236">
        <f t="shared" si="21"/>
        <v>1</v>
      </c>
      <c r="CA17" s="236">
        <f t="shared" si="22"/>
        <v>10</v>
      </c>
      <c r="CB17" s="236">
        <f t="shared" si="12"/>
        <v>10</v>
      </c>
      <c r="CD17" s="236">
        <f>IFERROR(IF(OR(Dashboard!$C$7="",Dashboard!$C$7="All"),1,IF(Dashboard!$C$7=INDEX(MainTable,$C17,CD$6),1,0)),0)</f>
        <v>1</v>
      </c>
      <c r="CE17" s="236">
        <f>IFERROR(IF(OR(Dashboard!$E$7="",Dashboard!$E$7="All"),1,IF(Dashboard!$E$7=INDEX(MainTable,$C17,CE$6),1,0)),0)</f>
        <v>1</v>
      </c>
      <c r="CF17" s="236">
        <f>IFERROR(IF(OR(Dashboard!$G$7="",Dashboard!$G$7="All"),1,IF(Dashboard!$G$7=INDEX(MainTable,$C17,CF$6),1,0)),0)</f>
        <v>1</v>
      </c>
      <c r="CG17" s="236">
        <f>IFERROR(IF(OR(Dashboard!$I$7="",Dashboard!$I$7="All"),1,IF(Dashboard!$I$7=INDEX(MainTable,$C17,CG$6),1,0)),0)</f>
        <v>1</v>
      </c>
      <c r="CH17" s="236">
        <f t="shared" si="23"/>
        <v>1</v>
      </c>
      <c r="CJ17" s="236">
        <f t="shared" ca="1" si="13"/>
        <v>0</v>
      </c>
      <c r="CK17" s="236">
        <f t="shared" ca="1" si="14"/>
        <v>1</v>
      </c>
      <c r="CL17" s="236">
        <f t="shared" si="15"/>
        <v>0</v>
      </c>
      <c r="CM17" s="236">
        <f t="shared" ca="1" si="24"/>
        <v>1</v>
      </c>
      <c r="CO17" s="237" t="str">
        <f>IFERROR(IF(Settings!I25="","Gender",Settings!I25),"")</f>
        <v>Gender</v>
      </c>
      <c r="CP17" s="237">
        <f t="shared" ref="CP17:CP22" si="25">IFERROR(MATCH(CO17,Headers,0),"")</f>
        <v>11</v>
      </c>
      <c r="CU17" s="66" t="s">
        <v>120</v>
      </c>
      <c r="DA17" s="236" t="str">
        <f>IFERROR(IF(Settings!C18="","",Settings!C18),"")</f>
        <v/>
      </c>
      <c r="DB17" s="58"/>
      <c r="DC17" s="236" t="str">
        <f>IFERROR(IF(Settings!E18="","",Settings!E18),"")</f>
        <v/>
      </c>
      <c r="DD17" s="58"/>
      <c r="DE17" s="236" t="str">
        <f>IFERROR(IF(Settings!G18="","",Settings!G18),"")</f>
        <v/>
      </c>
      <c r="DG17" s="236" t="str">
        <f t="shared" si="16"/>
        <v>HR</v>
      </c>
      <c r="DH17" s="236" t="str">
        <f>IFERROR(IF(COUNTIF($DG$8:$DG17,DG17)&gt;1,"",DG17),"")</f>
        <v>HR</v>
      </c>
      <c r="DI17" s="236" t="str">
        <f t="array" ref="DI17">IFERROR(INDEX(filter1,SMALL(IF(LEN(filter1)&gt;0,ROW(filter1)-ROW(INDEX(filter1,1,1))+1),ROW($DF17)-ROW($DF$7))),"")</f>
        <v/>
      </c>
      <c r="DJ17" s="236" t="str">
        <f t="shared" si="17"/>
        <v>Bachelor's Degree</v>
      </c>
      <c r="DK17" s="236" t="str">
        <f>IFERROR(IF(COUNTIF($DJ$8:$DJ17,DJ17)&gt;1,"",DJ17),"")</f>
        <v/>
      </c>
      <c r="DL17" s="236" t="str">
        <f t="array" ref="DL17">IFERROR(INDEX(filter2,SMALL(IF(LEN(filter2)&gt;0,ROW(filter2)-ROW(INDEX(filter2,1,1))+1),ROW($DF17)-ROW($DF$7))),"")</f>
        <v/>
      </c>
      <c r="DM17" s="236" t="str">
        <f t="shared" si="18"/>
        <v>Male</v>
      </c>
      <c r="DN17" s="236" t="str">
        <f>IFERROR(IF(COUNTIF($DM$8:$DM17,DM17)&gt;1,"",DM17),"")</f>
        <v/>
      </c>
      <c r="DO17" s="236" t="str">
        <f t="array" ref="DO17">IFERROR(INDEX(filter3,SMALL(IF(LEN(filter3)&gt;0,ROW(filter3)-ROW(INDEX(filter3,1,1))+1),ROW($DF17)-ROW($DF$7))),"")</f>
        <v/>
      </c>
      <c r="DP17" s="236" t="str">
        <f t="shared" si="19"/>
        <v>USA</v>
      </c>
      <c r="DQ17" s="236" t="str">
        <f>IFERROR(IF(COUNTIF($DP$8:$DP17,DP17)&gt;1,"",DP17),"")</f>
        <v/>
      </c>
      <c r="DR17" s="236" t="str">
        <f t="array" ref="DR17">IFERROR(INDEX(filter4,SMALL(IF(LEN(filter4)&gt;0,ROW(filter4)-ROW(INDEX(filter4,1,1))+1),ROW($DF17)-ROW($DF$7))),"")</f>
        <v/>
      </c>
      <c r="DT17" s="62">
        <f>IFERROR(IF(OR(LEN(Form!C16)&gt;0,LEN(Form!D16)&gt;0,LEN(Form!G16)&gt;0),ROW(Form!A16),""),"")</f>
        <v>16</v>
      </c>
      <c r="DU17" s="55"/>
      <c r="DW17" s="237" t="str">
        <f>IFERROR(IF(COUNTIF($AX$8:$AX17,AX17)&gt;1,"",AX17),"")</f>
        <v/>
      </c>
      <c r="DX17" s="237" t="str">
        <f t="array" ref="DX17">IFERROR(INDEX($DW$8:$DW$26,SMALL(IF(LEN($DW$8:$DW$26)&gt;0,ROW($DW$8:$DW$26)-ROW(INDEX($DW$8:$DW$26,1,1))+1),ROW($DF17)-ROW($DF$7))),"")</f>
        <v/>
      </c>
      <c r="DY17" s="81"/>
      <c r="DZ17" s="66" t="s">
        <v>335</v>
      </c>
      <c r="EA17" s="236" t="str">
        <f>IFERROR(IF(AND(List!L$5&lt;&gt;"",List!M$5="",List!N$5=""),Calc!$DZ$18,""),"")</f>
        <v/>
      </c>
      <c r="EB17" s="81"/>
      <c r="EC17" s="81"/>
      <c r="ED17" s="81"/>
      <c r="EE17" s="81"/>
      <c r="EF17" s="81"/>
      <c r="EG17" s="81"/>
      <c r="EH17" s="81"/>
      <c r="EI17" s="81"/>
      <c r="EJ17" s="81"/>
    </row>
    <row r="18" spans="3:140" ht="15" customHeight="1" x14ac:dyDescent="0.25">
      <c r="C18" s="41">
        <v>11</v>
      </c>
      <c r="D18" s="236" t="str">
        <f>IFERROR(IF(INDEX(database[],$C18,D$6)=0,"",INDEX(database[],$C18,D$6)),"")</f>
        <v>N-00011</v>
      </c>
      <c r="E18" s="252" t="str">
        <f>IFERROR(IF(INDEX(database[],$C18,E$6)=0,"",INDEX(database[],$C18,E$6)),"")</f>
        <v>Isobelle Hurley</v>
      </c>
      <c r="F18" s="236">
        <f>IFERROR(IF(INDEX(database[],$C18,F$6)=0,"",INDEX(database[],$C18,F$6)),"")</f>
        <v>44986</v>
      </c>
      <c r="G18" s="236" t="str">
        <f>IFERROR(IF(INDEX(database[],$C18,G$6)=0,"",INDEX(database[],$C18,G$6)),"")</f>
        <v>LinkedIn</v>
      </c>
      <c r="H18" s="236" t="str">
        <f>IFERROR(IF(INDEX(database[],$C18,H$6)=0,"",INDEX(database[],$C18,H$6)),"")</f>
        <v>North Office</v>
      </c>
      <c r="I18" s="236" t="str">
        <f>IFERROR(IF(INDEX(database[],$C18,I$6)=0,"",INDEX(database[],$C18,I$6)),"")</f>
        <v>Purchase</v>
      </c>
      <c r="J18" s="236" t="str">
        <f>IFERROR(IF(INDEX(database[],$C18,J$6)=0,"",INDEX(database[],$C18,J$6)),"")</f>
        <v>Full Time</v>
      </c>
      <c r="K18" s="236" t="str">
        <f>IFERROR(IF(INDEX(database[],$C18,K$6)=0,"",INDEX(database[],$C18,K$6)),"")</f>
        <v>Expert</v>
      </c>
      <c r="L18" s="236">
        <f>IFERROR(IF(INDEX(database[],$C18,L$6)=0,"",INDEX(database[],$C18,L$6)),"")</f>
        <v>324037589</v>
      </c>
      <c r="M18" s="236" t="str">
        <f>IFERROR(IF(INDEX(database[],$C18,M$6)=0,"",INDEX(database[],$C18,M$6)),"")</f>
        <v>SSN-637522042</v>
      </c>
      <c r="N18" s="236" t="str">
        <f>IFERROR(IF(INDEX(database[],$C18,N$6)=0,"",INDEX(database[],$C18,N$6)),"")</f>
        <v>Female</v>
      </c>
      <c r="O18" s="236" t="str">
        <f>IFERROR(IF(INDEX(database[],$C18,O$6)=0,"",INDEX(database[],$C18,O$6)),"")</f>
        <v>Bachelor's Degree</v>
      </c>
      <c r="P18" s="236">
        <f>IFERROR(IF(INDEX(database[],$C18,P$6)=0,"",INDEX(database[],$C18,P$6)),"")</f>
        <v>31047</v>
      </c>
      <c r="Q18" s="236" t="str">
        <f>IFERROR(IF(INDEX(database[],$C18,Q$6)=0,"",INDEX(database[],$C18,Q$6)),"")</f>
        <v>USA</v>
      </c>
      <c r="R18" s="252" t="str">
        <f>IFERROR(IF(INDEX(database[],$C18,R$6)=0,"",INDEX(database[],$C18,R$6)),"")</f>
        <v>Married</v>
      </c>
      <c r="S18" s="236" t="str">
        <f>IFERROR(IF(INDEX(database[],$C18,S$6)=0,"",INDEX(database[],$C18,S$6)),"")</f>
        <v/>
      </c>
      <c r="T18" s="236" t="str">
        <f>IFERROR(IF(INDEX(database[],$C18,T$6)=0,"",INDEX(database[],$C18,T$6)),"")</f>
        <v>Yes</v>
      </c>
      <c r="U18" s="236" t="str">
        <f>IFERROR(IF(INDEX(database[],$C18,U$6)=0,"",INDEX(database[],$C18,U$6)),"")</f>
        <v>ısobelle@mail.com</v>
      </c>
      <c r="V18" s="236" t="str">
        <f>IFERROR(IF(INDEX(database[],$C18,V$6)=0,"",INDEX(database[],$C18,V$6)),"")</f>
        <v>202-555-3086</v>
      </c>
      <c r="W18" s="236" t="str">
        <f>IFERROR(IF(INDEX(database[],$C18,W$6)=0,"",INDEX(database[],$C18,W$6)),"")</f>
        <v>147 Silver Spear Ave.
Suite 454 10034</v>
      </c>
      <c r="X18" s="236" t="str">
        <f>IFERROR(IF(INDEX(database[],$C18,X$6)=0,"",INDEX(database[],$C18,X$6)),"")</f>
        <v>New York</v>
      </c>
      <c r="Y18" s="236" t="str">
        <f>IFERROR(IF(INDEX(database[],$C18,Y$6)=0,"",INDEX(database[],$C18,Y$6)),"")</f>
        <v>USA</v>
      </c>
      <c r="Z18" s="236" t="str">
        <f>IFERROR(IF(INDEX(database[],$C18,Z$6)=0,"",INDEX(database[],$C18,Z$6)),"")</f>
        <v>Karen Hurley</v>
      </c>
      <c r="AA18" s="236" t="str">
        <f>IFERROR(IF(INDEX(database[],$C18,AA$6)=0,"",INDEX(database[],$C18,AA$6)),"")</f>
        <v>202-555-3086</v>
      </c>
      <c r="AB18" s="236" t="str">
        <f>IFERROR(IF(INDEX(database[],$C18,AB$6)=0,"",INDEX(database[],$C18,AB$6)),"")</f>
        <v>A+</v>
      </c>
      <c r="AC18" s="236" t="str">
        <f>IFERROR(IF(INDEX(database[],$C18,AC$6)=0,"",INDEX(database[],$C18,AC$6)),"")</f>
        <v>Kidney Disease</v>
      </c>
      <c r="AD18" s="236" t="str">
        <f>IFERROR(IF(INDEX(database[],$C18,AD$6)=0,"",INDEX(database[],$C18,AD$6)),"")</f>
        <v/>
      </c>
      <c r="AE18" s="236" t="str">
        <f>IFERROR(IF(INDEX(database[],$C18,AE$6)=0,"",INDEX(database[],$C18,AE$6)),"")</f>
        <v/>
      </c>
      <c r="AF18" s="236" t="str">
        <f>IFERROR(IF(INDEX(database[],$C18,AF$6)=0,"",INDEX(database[],$C18,AF$6)),"")</f>
        <v>7479-3391-2472-3730</v>
      </c>
      <c r="AG18" s="236" t="str">
        <f>IFERROR(IF(INDEX(database[],$C18,AG$6)=0,"",INDEX(database[],$C18,AG$6)),"")</f>
        <v>Yes</v>
      </c>
      <c r="AH18" s="236" t="str">
        <f>IFERROR(IF(INDEX(database[],$C18,AH$6)=0,"",INDEX(database[],$C18,AH$6)),"")</f>
        <v/>
      </c>
      <c r="AI18" s="236" t="str">
        <f>IFERROR(IF(INDEX(database[],$C18,AI$6)=0,"",INDEX(database[],$C18,AI$6)),"")</f>
        <v/>
      </c>
      <c r="AJ18" s="236" t="str">
        <f>IFERROR(IF(INDEX(database[],$C18,AJ$6)=0,"",INDEX(database[],$C18,AJ$6)),"")</f>
        <v/>
      </c>
      <c r="AK18" s="236" t="str">
        <f>IFERROR(IF(INDEX(database[],$C18,AK$6)=0,"",INDEX(database[],$C18,AK$6)),"")</f>
        <v/>
      </c>
      <c r="AL18" s="236" t="str">
        <f>IFERROR(IF(INDEX(database[],$C18,AL$6)=0,"",INDEX(database[],$C18,AL$6)),"")</f>
        <v/>
      </c>
      <c r="AM18" s="236" t="str">
        <f>IFERROR(IF(INDEX(database[],$C18,AM$6)=0,"",INDEX(database[],$C18,AM$6)),"")</f>
        <v/>
      </c>
      <c r="AN18" s="236" t="str">
        <f>IFERROR(IF(INDEX(database[],$C18,AN$6)=0,"",INDEX(database[],$C18,AN$6)),"")</f>
        <v/>
      </c>
      <c r="AO18" s="236" t="str">
        <f>IFERROR(IF(INDEX(database[],$C18,AO$6)=0,"",INDEX(database[],$C18,AO$6)),"")</f>
        <v/>
      </c>
      <c r="AP18" s="236" t="str">
        <f>IFERROR(IF(INDEX(database[],$C18,AP$6)=0,"",INDEX(database[],$C18,AP$6)),"")</f>
        <v/>
      </c>
      <c r="AQ18" s="236" t="str">
        <f>IFERROR(IF(INDEX(database[],$C18,AQ$6)=0,"",INDEX(database[],$C18,AQ$6)),"")</f>
        <v/>
      </c>
      <c r="AR18" s="236" t="str">
        <f>IFERROR(IF(INDEX(database[],$C18,AR$6)=0,"",INDEX(database[],$C18,AR$6)),"")</f>
        <v/>
      </c>
      <c r="AS18" s="236" t="str">
        <f>IFERROR(IF(INDEX(database[],$C18,AS$6)=0,"",INDEX(database[],$C18,AS$6)),"")</f>
        <v/>
      </c>
      <c r="AT18" s="236" t="str">
        <f>IFERROR(IF(INDEX(database[],$C18,AT$6)=0,"",INDEX(database[],$C18,AT$6)),"")</f>
        <v/>
      </c>
      <c r="AU18" s="236" t="str">
        <f>IFERROR(IF(INDEX(database[],$C18,AU$6)=0,"",INDEX(database[],$C18,AU$6)),"")</f>
        <v/>
      </c>
      <c r="AV18" s="236" t="str">
        <f>IFERROR(IF(INDEX(database[],$C18,AV$6)=0,"",INDEX(database[],$C18,AV$6)),"")</f>
        <v/>
      </c>
      <c r="AW18" s="236" t="str">
        <f t="shared" si="0"/>
        <v>N-00011-Isobelle Hurley</v>
      </c>
      <c r="AX18" s="249">
        <f t="shared" si="1"/>
        <v>2023</v>
      </c>
      <c r="AY18" s="236" t="str">
        <f t="shared" si="2"/>
        <v/>
      </c>
      <c r="AZ18" s="236">
        <f t="shared" si="3"/>
        <v>1984</v>
      </c>
      <c r="BA18" s="249">
        <f t="shared" ca="1" si="4"/>
        <v>38</v>
      </c>
      <c r="BB18" s="253" t="str">
        <f t="shared" ca="1" si="5"/>
        <v>31-40</v>
      </c>
      <c r="BC18" s="246" t="str">
        <f t="shared" ref="BC18:BI26" si="26">IFERROR(INDEX(MainTable,$C18,BC$6),"")</f>
        <v/>
      </c>
      <c r="BD18" s="252">
        <f t="shared" si="26"/>
        <v>44986</v>
      </c>
      <c r="BE18" s="252">
        <f t="shared" si="26"/>
        <v>31047</v>
      </c>
      <c r="BF18" s="252" t="str">
        <f t="shared" si="26"/>
        <v/>
      </c>
      <c r="BG18" s="252" t="str">
        <f t="shared" si="26"/>
        <v/>
      </c>
      <c r="BH18" s="252" t="str">
        <f t="shared" si="26"/>
        <v/>
      </c>
      <c r="BI18" s="252" t="str">
        <f t="shared" si="26"/>
        <v/>
      </c>
      <c r="BJ18" s="236" t="str">
        <f t="shared" si="20"/>
        <v>1 Mar 2023</v>
      </c>
      <c r="BK18" s="236" t="str">
        <f t="shared" si="7"/>
        <v>31 Dec 1984</v>
      </c>
      <c r="BL18" s="236" t="str">
        <f t="shared" si="8"/>
        <v/>
      </c>
      <c r="BM18" s="236" t="str">
        <f t="shared" si="9"/>
        <v/>
      </c>
      <c r="BN18" s="236" t="str">
        <f t="shared" si="10"/>
        <v/>
      </c>
      <c r="BO18" s="236" t="str">
        <f t="shared" si="11"/>
        <v/>
      </c>
      <c r="BP18" s="59"/>
      <c r="BQ18" s="60">
        <v>11</v>
      </c>
      <c r="BR18" s="246" t="str">
        <f>IFERROR(INDEX(database[#Headers],0,BQ18),"")</f>
        <v>Gender</v>
      </c>
      <c r="BS18" s="59"/>
      <c r="BT18" s="59"/>
      <c r="BU18" s="236">
        <f>IFERROR(IF(OR(BU$7="",List!$B$8="",List!$B$8="All"),1,IF(List!$B$8=INDEX(IF(BU$5="d",DateTable,MainTable),$C18,BU$6),1,0)),0)</f>
        <v>1</v>
      </c>
      <c r="BV18" s="236">
        <f>IFERROR(IF(OR(BV$7="",List!$B$11="",List!$B$11="All"),1,IF(List!$B$11=INDEX(IF(BV$5="d",DateTable,MainTable),$C18,BV$6),1,0)),0)</f>
        <v>1</v>
      </c>
      <c r="BW18" s="236">
        <f>IFERROR(IF(OR(BW$7="",List!$B$14="",List!$B$14="All"),1,IF(List!$B$14=INDEX(IF(BW$5="d",DateTable,MainTable),$C18,BW$6),1,0)),0)</f>
        <v>1</v>
      </c>
      <c r="BX18" s="236">
        <f>IFERROR(IF(OR(BX$7="",List!$B$17="",List!$B$17="All"),1,IF(List!$B$17=INDEX(IF(BX$5="d",DateTable,MainTable),$C18,BX$6),1,0)),0)</f>
        <v>1</v>
      </c>
      <c r="BY18" s="236">
        <f t="shared" si="21"/>
        <v>1</v>
      </c>
      <c r="CA18" s="236">
        <f t="shared" si="22"/>
        <v>11</v>
      </c>
      <c r="CB18" s="236">
        <f t="shared" si="12"/>
        <v>11</v>
      </c>
      <c r="CD18" s="236">
        <f>IFERROR(IF(OR(Dashboard!$C$7="",Dashboard!$C$7="All"),1,IF(Dashboard!$C$7=INDEX(MainTable,$C18,CD$6),1,0)),0)</f>
        <v>1</v>
      </c>
      <c r="CE18" s="236">
        <f>IFERROR(IF(OR(Dashboard!$E$7="",Dashboard!$E$7="All"),1,IF(Dashboard!$E$7=INDEX(MainTable,$C18,CE$6),1,0)),0)</f>
        <v>1</v>
      </c>
      <c r="CF18" s="236">
        <f>IFERROR(IF(OR(Dashboard!$G$7="",Dashboard!$G$7="All"),1,IF(Dashboard!$G$7=INDEX(MainTable,$C18,CF$6),1,0)),0)</f>
        <v>1</v>
      </c>
      <c r="CG18" s="236">
        <f>IFERROR(IF(OR(Dashboard!$I$7="",Dashboard!$I$7="All"),1,IF(Dashboard!$I$7=INDEX(MainTable,$C18,CG$6),1,0)),0)</f>
        <v>1</v>
      </c>
      <c r="CH18" s="236">
        <f t="shared" si="23"/>
        <v>1</v>
      </c>
      <c r="CJ18" s="236">
        <f t="shared" ca="1" si="13"/>
        <v>0</v>
      </c>
      <c r="CK18" s="236">
        <f t="shared" ca="1" si="14"/>
        <v>1</v>
      </c>
      <c r="CL18" s="236">
        <f t="shared" si="15"/>
        <v>0</v>
      </c>
      <c r="CM18" s="236">
        <f t="shared" ca="1" si="24"/>
        <v>1</v>
      </c>
      <c r="CO18" s="237" t="str">
        <f>IFERROR(IF(Settings!K17="","Termination Reason",Settings!K17),"")</f>
        <v>Termination Reason</v>
      </c>
      <c r="CP18" s="237">
        <f t="shared" si="25"/>
        <v>32</v>
      </c>
      <c r="CU18" s="66" t="s">
        <v>121</v>
      </c>
      <c r="DA18" s="236" t="str">
        <f>IFERROR(IF(Settings!C19="","",Settings!C19),"")</f>
        <v/>
      </c>
      <c r="DB18" s="58"/>
      <c r="DC18" s="236" t="str">
        <f>IFERROR(IF(Settings!E19="","",Settings!E19),"")</f>
        <v/>
      </c>
      <c r="DD18" s="58"/>
      <c r="DE18" s="236" t="str">
        <f>IFERROR(IF(Settings!G19="","",Settings!G19),"")</f>
        <v/>
      </c>
      <c r="DG18" s="236" t="str">
        <f t="shared" si="16"/>
        <v>Purchase</v>
      </c>
      <c r="DH18" s="236" t="str">
        <f>IFERROR(IF(COUNTIF($DG$8:$DG18,DG18)&gt;1,"",DG18),"")</f>
        <v>Purchase</v>
      </c>
      <c r="DI18" s="236" t="str">
        <f t="array" ref="DI18">IFERROR(INDEX(filter1,SMALL(IF(LEN(filter1)&gt;0,ROW(filter1)-ROW(INDEX(filter1,1,1))+1),ROW($DF18)-ROW($DF$7))),"")</f>
        <v/>
      </c>
      <c r="DJ18" s="236" t="str">
        <f t="shared" si="17"/>
        <v>Bachelor's Degree</v>
      </c>
      <c r="DK18" s="236" t="str">
        <f>IFERROR(IF(COUNTIF($DJ$8:$DJ18,DJ18)&gt;1,"",DJ18),"")</f>
        <v/>
      </c>
      <c r="DL18" s="236" t="str">
        <f t="array" ref="DL18">IFERROR(INDEX(filter2,SMALL(IF(LEN(filter2)&gt;0,ROW(filter2)-ROW(INDEX(filter2,1,1))+1),ROW($DF18)-ROW($DF$7))),"")</f>
        <v/>
      </c>
      <c r="DM18" s="236" t="str">
        <f t="shared" si="18"/>
        <v>Female</v>
      </c>
      <c r="DN18" s="236" t="str">
        <f>IFERROR(IF(COUNTIF($DM$8:$DM18,DM18)&gt;1,"",DM18),"")</f>
        <v/>
      </c>
      <c r="DO18" s="236" t="str">
        <f t="array" ref="DO18">IFERROR(INDEX(filter3,SMALL(IF(LEN(filter3)&gt;0,ROW(filter3)-ROW(INDEX(filter3,1,1))+1),ROW($DF18)-ROW($DF$7))),"")</f>
        <v/>
      </c>
      <c r="DP18" s="236" t="str">
        <f t="shared" si="19"/>
        <v>USA</v>
      </c>
      <c r="DQ18" s="236" t="str">
        <f>IFERROR(IF(COUNTIF($DP$8:$DP18,DP18)&gt;1,"",DP18),"")</f>
        <v/>
      </c>
      <c r="DR18" s="236" t="str">
        <f t="array" ref="DR18">IFERROR(INDEX(filter4,SMALL(IF(LEN(filter4)&gt;0,ROW(filter4)-ROW(INDEX(filter4,1,1))+1),ROW($DF18)-ROW($DF$7))),"")</f>
        <v/>
      </c>
      <c r="DT18" s="62">
        <f>IFERROR(IF(OR(LEN(Form!C17)&gt;0,LEN(Form!D17)&gt;0,LEN(Form!G17)&gt;0),ROW(Form!A17),""),"")</f>
        <v>17</v>
      </c>
      <c r="DU18" s="55"/>
      <c r="DW18" s="237" t="str">
        <f>IFERROR(IF(COUNTIF($AX$8:$AX18,AX18)&gt;1,"",AX18),"")</f>
        <v/>
      </c>
      <c r="DX18" s="237" t="str">
        <f t="array" ref="DX18">IFERROR(INDEX($DW$8:$DW$26,SMALL(IF(LEN($DW$8:$DW$26)&gt;0,ROW($DW$8:$DW$26)-ROW(INDEX($DW$8:$DW$26,1,1))+1),ROW($DF18)-ROW($DF$7))),"")</f>
        <v/>
      </c>
      <c r="DY18" s="81"/>
      <c r="DZ18" s="66" t="s">
        <v>336</v>
      </c>
      <c r="EA18" s="81"/>
      <c r="EB18" s="81"/>
      <c r="EC18" s="81"/>
      <c r="ED18" s="81"/>
      <c r="EE18" s="81"/>
      <c r="EF18" s="81"/>
      <c r="EG18" s="81"/>
      <c r="EH18" s="81"/>
      <c r="EI18" s="81"/>
      <c r="EJ18" s="81"/>
    </row>
    <row r="19" spans="3:140" ht="15" customHeight="1" x14ac:dyDescent="0.25">
      <c r="C19" s="41">
        <v>12</v>
      </c>
      <c r="D19" s="236" t="str">
        <f>IFERROR(IF(INDEX(database[],$C19,D$6)=0,"",INDEX(database[],$C19,D$6)),"")</f>
        <v>N-00012</v>
      </c>
      <c r="E19" s="252" t="str">
        <f>IFERROR(IF(INDEX(database[],$C19,E$6)=0,"",INDEX(database[],$C19,E$6)),"")</f>
        <v>Donell Merrill</v>
      </c>
      <c r="F19" s="236">
        <f>IFERROR(IF(INDEX(database[],$C19,F$6)=0,"",INDEX(database[],$C19,F$6)),"")</f>
        <v>44986</v>
      </c>
      <c r="G19" s="236" t="str">
        <f>IFERROR(IF(INDEX(database[],$C19,G$6)=0,"",INDEX(database[],$C19,G$6)),"")</f>
        <v>LinkedIn</v>
      </c>
      <c r="H19" s="236" t="str">
        <f>IFERROR(IF(INDEX(database[],$C19,H$6)=0,"",INDEX(database[],$C19,H$6)),"")</f>
        <v>North Office</v>
      </c>
      <c r="I19" s="236" t="str">
        <f>IFERROR(IF(INDEX(database[],$C19,I$6)=0,"",INDEX(database[],$C19,I$6)),"")</f>
        <v>Sales</v>
      </c>
      <c r="J19" s="236" t="str">
        <f>IFERROR(IF(INDEX(database[],$C19,J$6)=0,"",INDEX(database[],$C19,J$6)),"")</f>
        <v>Part Time</v>
      </c>
      <c r="K19" s="236" t="str">
        <f>IFERROR(IF(INDEX(database[],$C19,K$6)=0,"",INDEX(database[],$C19,K$6)),"")</f>
        <v>Salesman</v>
      </c>
      <c r="L19" s="236">
        <f>IFERROR(IF(INDEX(database[],$C19,L$6)=0,"",INDEX(database[],$C19,L$6)),"")</f>
        <v>478479029</v>
      </c>
      <c r="M19" s="236" t="str">
        <f>IFERROR(IF(INDEX(database[],$C19,M$6)=0,"",INDEX(database[],$C19,M$6)),"")</f>
        <v>SSN-637522042</v>
      </c>
      <c r="N19" s="236" t="str">
        <f>IFERROR(IF(INDEX(database[],$C19,N$6)=0,"",INDEX(database[],$C19,N$6)),"")</f>
        <v>Male</v>
      </c>
      <c r="O19" s="236" t="str">
        <f>IFERROR(IF(INDEX(database[],$C19,O$6)=0,"",INDEX(database[],$C19,O$6)),"")</f>
        <v>Bachelor's Degree</v>
      </c>
      <c r="P19" s="236">
        <f>IFERROR(IF(INDEX(database[],$C19,P$6)=0,"",INDEX(database[],$C19,P$6)),"")</f>
        <v>31297</v>
      </c>
      <c r="Q19" s="236" t="str">
        <f>IFERROR(IF(INDEX(database[],$C19,Q$6)=0,"",INDEX(database[],$C19,Q$6)),"")</f>
        <v>USA</v>
      </c>
      <c r="R19" s="252" t="str">
        <f>IFERROR(IF(INDEX(database[],$C19,R$6)=0,"",INDEX(database[],$C19,R$6)),"")</f>
        <v>Divorced</v>
      </c>
      <c r="S19" s="236" t="str">
        <f>IFERROR(IF(INDEX(database[],$C19,S$6)=0,"",INDEX(database[],$C19,S$6)),"")</f>
        <v/>
      </c>
      <c r="T19" s="236" t="str">
        <f>IFERROR(IF(INDEX(database[],$C19,T$6)=0,"",INDEX(database[],$C19,T$6)),"")</f>
        <v>Yes</v>
      </c>
      <c r="U19" s="236" t="str">
        <f>IFERROR(IF(INDEX(database[],$C19,U$6)=0,"",INDEX(database[],$C19,U$6)),"")</f>
        <v>donell@mail.com</v>
      </c>
      <c r="V19" s="236" t="str">
        <f>IFERROR(IF(INDEX(database[],$C19,V$6)=0,"",INDEX(database[],$C19,V$6)),"")</f>
        <v>202-555-3086</v>
      </c>
      <c r="W19" s="236" t="str">
        <f>IFERROR(IF(INDEX(database[],$C19,W$6)=0,"",INDEX(database[],$C19,W$6)),"")</f>
        <v>79 Shadow Brook Drive
Brooklyn 11228</v>
      </c>
      <c r="X19" s="236" t="str">
        <f>IFERROR(IF(INDEX(database[],$C19,X$6)=0,"",INDEX(database[],$C19,X$6)),"")</f>
        <v>New York</v>
      </c>
      <c r="Y19" s="236" t="str">
        <f>IFERROR(IF(INDEX(database[],$C19,Y$6)=0,"",INDEX(database[],$C19,Y$6)),"")</f>
        <v>USA</v>
      </c>
      <c r="Z19" s="236" t="str">
        <f>IFERROR(IF(INDEX(database[],$C19,Z$6)=0,"",INDEX(database[],$C19,Z$6)),"")</f>
        <v>Tia Merrill</v>
      </c>
      <c r="AA19" s="236" t="str">
        <f>IFERROR(IF(INDEX(database[],$C19,AA$6)=0,"",INDEX(database[],$C19,AA$6)),"")</f>
        <v>202-555-3086</v>
      </c>
      <c r="AB19" s="236" t="str">
        <f>IFERROR(IF(INDEX(database[],$C19,AB$6)=0,"",INDEX(database[],$C19,AB$6)),"")</f>
        <v>A+</v>
      </c>
      <c r="AC19" s="236" t="str">
        <f>IFERROR(IF(INDEX(database[],$C19,AC$6)=0,"",INDEX(database[],$C19,AC$6)),"")</f>
        <v>No</v>
      </c>
      <c r="AD19" s="236">
        <f>IFERROR(IF(INDEX(database[],$C19,AD$6)=0,"",INDEX(database[],$C19,AD$6)),"")</f>
        <v>3000</v>
      </c>
      <c r="AE19" s="236">
        <f>IFERROR(IF(INDEX(database[],$C19,AE$6)=0,"",INDEX(database[],$C19,AE$6)),"")</f>
        <v>3200</v>
      </c>
      <c r="AF19" s="236" t="str">
        <f>IFERROR(IF(INDEX(database[],$C19,AF$6)=0,"",INDEX(database[],$C19,AF$6)),"")</f>
        <v>4832-8823-6393-1996</v>
      </c>
      <c r="AG19" s="236" t="str">
        <f>IFERROR(IF(INDEX(database[],$C19,AG$6)=0,"",INDEX(database[],$C19,AG$6)),"")</f>
        <v>No</v>
      </c>
      <c r="AH19" s="236">
        <f>IFERROR(IF(INDEX(database[],$C19,AH$6)=0,"",INDEX(database[],$C19,AH$6)),"")</f>
        <v>45078</v>
      </c>
      <c r="AI19" s="236" t="str">
        <f>IFERROR(IF(INDEX(database[],$C19,AI$6)=0,"",INDEX(database[],$C19,AI$6)),"")</f>
        <v>Resignment</v>
      </c>
      <c r="AJ19" s="236" t="str">
        <f>IFERROR(IF(INDEX(database[],$C19,AJ$6)=0,"",INDEX(database[],$C19,AJ$6)),"")</f>
        <v/>
      </c>
      <c r="AK19" s="236" t="str">
        <f>IFERROR(IF(INDEX(database[],$C19,AK$6)=0,"",INDEX(database[],$C19,AK$6)),"")</f>
        <v/>
      </c>
      <c r="AL19" s="236" t="str">
        <f>IFERROR(IF(INDEX(database[],$C19,AL$6)=0,"",INDEX(database[],$C19,AL$6)),"")</f>
        <v/>
      </c>
      <c r="AM19" s="236" t="str">
        <f>IFERROR(IF(INDEX(database[],$C19,AM$6)=0,"",INDEX(database[],$C19,AM$6)),"")</f>
        <v/>
      </c>
      <c r="AN19" s="236" t="str">
        <f>IFERROR(IF(INDEX(database[],$C19,AN$6)=0,"",INDEX(database[],$C19,AN$6)),"")</f>
        <v/>
      </c>
      <c r="AO19" s="236" t="str">
        <f>IFERROR(IF(INDEX(database[],$C19,AO$6)=0,"",INDEX(database[],$C19,AO$6)),"")</f>
        <v/>
      </c>
      <c r="AP19" s="236" t="str">
        <f>IFERROR(IF(INDEX(database[],$C19,AP$6)=0,"",INDEX(database[],$C19,AP$6)),"")</f>
        <v/>
      </c>
      <c r="AQ19" s="236" t="str">
        <f>IFERROR(IF(INDEX(database[],$C19,AQ$6)=0,"",INDEX(database[],$C19,AQ$6)),"")</f>
        <v/>
      </c>
      <c r="AR19" s="236" t="str">
        <f>IFERROR(IF(INDEX(database[],$C19,AR$6)=0,"",INDEX(database[],$C19,AR$6)),"")</f>
        <v/>
      </c>
      <c r="AS19" s="236" t="str">
        <f>IFERROR(IF(INDEX(database[],$C19,AS$6)=0,"",INDEX(database[],$C19,AS$6)),"")</f>
        <v/>
      </c>
      <c r="AT19" s="236" t="str">
        <f>IFERROR(IF(INDEX(database[],$C19,AT$6)=0,"",INDEX(database[],$C19,AT$6)),"")</f>
        <v/>
      </c>
      <c r="AU19" s="236" t="str">
        <f>IFERROR(IF(INDEX(database[],$C19,AU$6)=0,"",INDEX(database[],$C19,AU$6)),"")</f>
        <v/>
      </c>
      <c r="AV19" s="236" t="str">
        <f>IFERROR(IF(INDEX(database[],$C19,AV$6)=0,"",INDEX(database[],$C19,AV$6)),"")</f>
        <v/>
      </c>
      <c r="AW19" s="236" t="str">
        <f t="shared" si="0"/>
        <v>N-00012-Donell Merrill</v>
      </c>
      <c r="AX19" s="249">
        <f t="shared" si="1"/>
        <v>2023</v>
      </c>
      <c r="AY19" s="236">
        <f t="shared" si="2"/>
        <v>2023</v>
      </c>
      <c r="AZ19" s="236">
        <f t="shared" si="3"/>
        <v>1985</v>
      </c>
      <c r="BA19" s="249">
        <f t="shared" ca="1" si="4"/>
        <v>37</v>
      </c>
      <c r="BB19" s="253" t="str">
        <f t="shared" ca="1" si="5"/>
        <v>31-40</v>
      </c>
      <c r="BC19" s="246">
        <f t="shared" si="26"/>
        <v>3200</v>
      </c>
      <c r="BD19" s="252">
        <f t="shared" si="26"/>
        <v>44986</v>
      </c>
      <c r="BE19" s="252">
        <f t="shared" si="26"/>
        <v>31297</v>
      </c>
      <c r="BF19" s="252">
        <f t="shared" si="26"/>
        <v>45078</v>
      </c>
      <c r="BG19" s="252" t="str">
        <f t="shared" si="26"/>
        <v/>
      </c>
      <c r="BH19" s="252" t="str">
        <f t="shared" si="26"/>
        <v/>
      </c>
      <c r="BI19" s="252" t="str">
        <f t="shared" si="26"/>
        <v/>
      </c>
      <c r="BJ19" s="236" t="str">
        <f t="shared" si="20"/>
        <v>1 Mar 2023</v>
      </c>
      <c r="BK19" s="236" t="str">
        <f t="shared" si="7"/>
        <v>7 Sep 1985</v>
      </c>
      <c r="BL19" s="236" t="str">
        <f t="shared" si="8"/>
        <v>1 Jun 2023</v>
      </c>
      <c r="BM19" s="236" t="str">
        <f t="shared" si="9"/>
        <v/>
      </c>
      <c r="BN19" s="236" t="str">
        <f t="shared" si="10"/>
        <v/>
      </c>
      <c r="BO19" s="236" t="str">
        <f t="shared" si="11"/>
        <v/>
      </c>
      <c r="BP19" s="59"/>
      <c r="BQ19" s="60">
        <v>12</v>
      </c>
      <c r="BR19" s="246" t="str">
        <f>IFERROR(INDEX(database[#Headers],0,BQ19),"")</f>
        <v>Education</v>
      </c>
      <c r="BS19" s="59"/>
      <c r="BT19" s="59"/>
      <c r="BU19" s="236">
        <f>IFERROR(IF(OR(BU$7="",List!$B$8="",List!$B$8="All"),1,IF(List!$B$8=INDEX(IF(BU$5="d",DateTable,MainTable),$C19,BU$6),1,0)),0)</f>
        <v>1</v>
      </c>
      <c r="BV19" s="236">
        <f>IFERROR(IF(OR(BV$7="",List!$B$11="",List!$B$11="All"),1,IF(List!$B$11=INDEX(IF(BV$5="d",DateTable,MainTable),$C19,BV$6),1,0)),0)</f>
        <v>1</v>
      </c>
      <c r="BW19" s="236">
        <f>IFERROR(IF(OR(BW$7="",List!$B$14="",List!$B$14="All"),1,IF(List!$B$14=INDEX(IF(BW$5="d",DateTable,MainTable),$C19,BW$6),1,0)),0)</f>
        <v>1</v>
      </c>
      <c r="BX19" s="236">
        <f>IFERROR(IF(OR(BX$7="",List!$B$17="",List!$B$17="All"),1,IF(List!$B$17=INDEX(IF(BX$5="d",DateTable,MainTable),$C19,BX$6),1,0)),0)</f>
        <v>1</v>
      </c>
      <c r="BY19" s="236">
        <f t="shared" si="21"/>
        <v>1</v>
      </c>
      <c r="CA19" s="236">
        <f t="shared" si="22"/>
        <v>12</v>
      </c>
      <c r="CB19" s="236">
        <f t="shared" si="12"/>
        <v>12</v>
      </c>
      <c r="CD19" s="236">
        <f>IFERROR(IF(OR(Dashboard!$C$7="",Dashboard!$C$7="All"),1,IF(Dashboard!$C$7=INDEX(MainTable,$C19,CD$6),1,0)),0)</f>
        <v>1</v>
      </c>
      <c r="CE19" s="236">
        <f>IFERROR(IF(OR(Dashboard!$E$7="",Dashboard!$E$7="All"),1,IF(Dashboard!$E$7=INDEX(MainTable,$C19,CE$6),1,0)),0)</f>
        <v>1</v>
      </c>
      <c r="CF19" s="236">
        <f>IFERROR(IF(OR(Dashboard!$G$7="",Dashboard!$G$7="All"),1,IF(Dashboard!$G$7=INDEX(MainTable,$C19,CF$6),1,0)),0)</f>
        <v>1</v>
      </c>
      <c r="CG19" s="236">
        <f>IFERROR(IF(OR(Dashboard!$I$7="",Dashboard!$I$7="All"),1,IF(Dashboard!$I$7=INDEX(MainTable,$C19,CG$6),1,0)),0)</f>
        <v>1</v>
      </c>
      <c r="CH19" s="236">
        <f t="shared" si="23"/>
        <v>1</v>
      </c>
      <c r="CJ19" s="236">
        <f t="shared" ca="1" si="13"/>
        <v>0</v>
      </c>
      <c r="CK19" s="236">
        <f t="shared" ca="1" si="14"/>
        <v>0</v>
      </c>
      <c r="CL19" s="236">
        <f t="shared" ca="1" si="15"/>
        <v>1</v>
      </c>
      <c r="CM19" s="236">
        <f t="shared" ca="1" si="24"/>
        <v>1</v>
      </c>
      <c r="CO19" s="237" t="str">
        <f>IFERROR(IF(Settings!K9="","Education",Settings!K9),"")</f>
        <v>Education</v>
      </c>
      <c r="CP19" s="237">
        <f t="shared" si="25"/>
        <v>12</v>
      </c>
      <c r="CU19" s="66" t="s">
        <v>122</v>
      </c>
      <c r="DA19" s="236" t="str">
        <f>IFERROR(IF(Settings!C20="","",Settings!C20),"")</f>
        <v/>
      </c>
      <c r="DB19" s="58"/>
      <c r="DC19" s="236" t="str">
        <f>IFERROR(IF(Settings!E20="","",Settings!E20),"")</f>
        <v/>
      </c>
      <c r="DD19" s="58"/>
      <c r="DE19" s="236" t="str">
        <f>IFERROR(IF(Settings!G20="","",Settings!G20),"")</f>
        <v/>
      </c>
      <c r="DG19" s="236" t="str">
        <f t="shared" si="16"/>
        <v>Sales</v>
      </c>
      <c r="DH19" s="236" t="str">
        <f>IFERROR(IF(COUNTIF($DG$8:$DG19,DG19)&gt;1,"",DG19),"")</f>
        <v/>
      </c>
      <c r="DI19" s="236" t="str">
        <f t="array" ref="DI19">IFERROR(INDEX(filter1,SMALL(IF(LEN(filter1)&gt;0,ROW(filter1)-ROW(INDEX(filter1,1,1))+1),ROW($DF19)-ROW($DF$7))),"")</f>
        <v/>
      </c>
      <c r="DJ19" s="236" t="str">
        <f t="shared" si="17"/>
        <v>Bachelor's Degree</v>
      </c>
      <c r="DK19" s="236" t="str">
        <f>IFERROR(IF(COUNTIF($DJ$8:$DJ19,DJ19)&gt;1,"",DJ19),"")</f>
        <v/>
      </c>
      <c r="DL19" s="236" t="str">
        <f t="array" ref="DL19">IFERROR(INDEX(filter2,SMALL(IF(LEN(filter2)&gt;0,ROW(filter2)-ROW(INDEX(filter2,1,1))+1),ROW($DF19)-ROW($DF$7))),"")</f>
        <v/>
      </c>
      <c r="DM19" s="236" t="str">
        <f t="shared" si="18"/>
        <v>Male</v>
      </c>
      <c r="DN19" s="236" t="str">
        <f>IFERROR(IF(COUNTIF($DM$8:$DM19,DM19)&gt;1,"",DM19),"")</f>
        <v/>
      </c>
      <c r="DO19" s="236" t="str">
        <f t="array" ref="DO19">IFERROR(INDEX(filter3,SMALL(IF(LEN(filter3)&gt;0,ROW(filter3)-ROW(INDEX(filter3,1,1))+1),ROW($DF19)-ROW($DF$7))),"")</f>
        <v/>
      </c>
      <c r="DP19" s="236" t="str">
        <f t="shared" si="19"/>
        <v>USA</v>
      </c>
      <c r="DQ19" s="236" t="str">
        <f>IFERROR(IF(COUNTIF($DP$8:$DP19,DP19)&gt;1,"",DP19),"")</f>
        <v/>
      </c>
      <c r="DR19" s="236" t="str">
        <f t="array" ref="DR19">IFERROR(INDEX(filter4,SMALL(IF(LEN(filter4)&gt;0,ROW(filter4)-ROW(INDEX(filter4,1,1))+1),ROW($DF19)-ROW($DF$7))),"")</f>
        <v/>
      </c>
      <c r="DT19" s="62">
        <f>IFERROR(IF(OR(LEN(Form!C18)&gt;0,LEN(Form!D18)&gt;0,LEN(Form!G18)&gt;0),ROW(Form!A18),""),"")</f>
        <v>18</v>
      </c>
      <c r="DU19" s="55"/>
      <c r="DW19" s="237" t="str">
        <f>IFERROR(IF(COUNTIF($AX$8:$AX19,AX19)&gt;1,"",AX19),"")</f>
        <v/>
      </c>
      <c r="DX19" s="237" t="str">
        <f t="array" ref="DX19">IFERROR(INDEX($DW$8:$DW$26,SMALL(IF(LEN($DW$8:$DW$26)&gt;0,ROW($DW$8:$DW$26)-ROW(INDEX($DW$8:$DW$26,1,1))+1),ROW($DF19)-ROW($DF$7))),"")</f>
        <v/>
      </c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</row>
    <row r="20" spans="3:140" ht="15" customHeight="1" x14ac:dyDescent="0.25">
      <c r="C20" s="41">
        <v>13</v>
      </c>
      <c r="D20" s="236" t="str">
        <f>IFERROR(IF(INDEX(database[],$C20,D$6)=0,"",INDEX(database[],$C20,D$6)),"")</f>
        <v>N-00013</v>
      </c>
      <c r="E20" s="252" t="str">
        <f>IFERROR(IF(INDEX(database[],$C20,E$6)=0,"",INDEX(database[],$C20,E$6)),"")</f>
        <v>Jane Best</v>
      </c>
      <c r="F20" s="236">
        <f>IFERROR(IF(INDEX(database[],$C20,F$6)=0,"",INDEX(database[],$C20,F$6)),"")</f>
        <v>44986</v>
      </c>
      <c r="G20" s="236" t="str">
        <f>IFERROR(IF(INDEX(database[],$C20,G$6)=0,"",INDEX(database[],$C20,G$6)),"")</f>
        <v>LinkedIn</v>
      </c>
      <c r="H20" s="236" t="str">
        <f>IFERROR(IF(INDEX(database[],$C20,H$6)=0,"",INDEX(database[],$C20,H$6)),"")</f>
        <v>North Office</v>
      </c>
      <c r="I20" s="236" t="str">
        <f>IFERROR(IF(INDEX(database[],$C20,I$6)=0,"",INDEX(database[],$C20,I$6)),"")</f>
        <v>Sales</v>
      </c>
      <c r="J20" s="236" t="str">
        <f>IFERROR(IF(INDEX(database[],$C20,J$6)=0,"",INDEX(database[],$C20,J$6)),"")</f>
        <v>Part Time</v>
      </c>
      <c r="K20" s="236" t="str">
        <f>IFERROR(IF(INDEX(database[],$C20,K$6)=0,"",INDEX(database[],$C20,K$6)),"")</f>
        <v>Salesman</v>
      </c>
      <c r="L20" s="236">
        <f>IFERROR(IF(INDEX(database[],$C20,L$6)=0,"",INDEX(database[],$C20,L$6)),"")</f>
        <v>889485047</v>
      </c>
      <c r="M20" s="236" t="str">
        <f>IFERROR(IF(INDEX(database[],$C20,M$6)=0,"",INDEX(database[],$C20,M$6)),"")</f>
        <v>SSN-637522042</v>
      </c>
      <c r="N20" s="236" t="str">
        <f>IFERROR(IF(INDEX(database[],$C20,N$6)=0,"",INDEX(database[],$C20,N$6)),"")</f>
        <v>Female</v>
      </c>
      <c r="O20" s="236" t="str">
        <f>IFERROR(IF(INDEX(database[],$C20,O$6)=0,"",INDEX(database[],$C20,O$6)),"")</f>
        <v>High School</v>
      </c>
      <c r="P20" s="236">
        <f>IFERROR(IF(INDEX(database[],$C20,P$6)=0,"",INDEX(database[],$C20,P$6)),"")</f>
        <v>31547</v>
      </c>
      <c r="Q20" s="236" t="str">
        <f>IFERROR(IF(INDEX(database[],$C20,Q$6)=0,"",INDEX(database[],$C20,Q$6)),"")</f>
        <v>USA</v>
      </c>
      <c r="R20" s="252" t="str">
        <f>IFERROR(IF(INDEX(database[],$C20,R$6)=0,"",INDEX(database[],$C20,R$6)),"")</f>
        <v>Married</v>
      </c>
      <c r="S20" s="236">
        <f>IFERROR(IF(INDEX(database[],$C20,S$6)=0,"",INDEX(database[],$C20,S$6)),"")</f>
        <v>2</v>
      </c>
      <c r="T20" s="236" t="str">
        <f>IFERROR(IF(INDEX(database[],$C20,T$6)=0,"",INDEX(database[],$C20,T$6)),"")</f>
        <v>Yes</v>
      </c>
      <c r="U20" s="236" t="str">
        <f>IFERROR(IF(INDEX(database[],$C20,U$6)=0,"",INDEX(database[],$C20,U$6)),"")</f>
        <v>jane@mail.com</v>
      </c>
      <c r="V20" s="236" t="str">
        <f>IFERROR(IF(INDEX(database[],$C20,V$6)=0,"",INDEX(database[],$C20,V$6)),"")</f>
        <v>202-555-3086</v>
      </c>
      <c r="W20" s="236" t="str">
        <f>IFERROR(IF(INDEX(database[],$C20,W$6)=0,"",INDEX(database[],$C20,W$6)),"")</f>
        <v>1 South Devonshire Ave.
Forest Hills 11375</v>
      </c>
      <c r="X20" s="236" t="str">
        <f>IFERROR(IF(INDEX(database[],$C20,X$6)=0,"",INDEX(database[],$C20,X$6)),"")</f>
        <v>New York</v>
      </c>
      <c r="Y20" s="236" t="str">
        <f>IFERROR(IF(INDEX(database[],$C20,Y$6)=0,"",INDEX(database[],$C20,Y$6)),"")</f>
        <v>USA</v>
      </c>
      <c r="Z20" s="236" t="str">
        <f>IFERROR(IF(INDEX(database[],$C20,Z$6)=0,"",INDEX(database[],$C20,Z$6)),"")</f>
        <v>Christine Best</v>
      </c>
      <c r="AA20" s="236" t="str">
        <f>IFERROR(IF(INDEX(database[],$C20,AA$6)=0,"",INDEX(database[],$C20,AA$6)),"")</f>
        <v>202-555-3086</v>
      </c>
      <c r="AB20" s="236" t="str">
        <f>IFERROR(IF(INDEX(database[],$C20,AB$6)=0,"",INDEX(database[],$C20,AB$6)),"")</f>
        <v>B+</v>
      </c>
      <c r="AC20" s="236" t="str">
        <f>IFERROR(IF(INDEX(database[],$C20,AC$6)=0,"",INDEX(database[],$C20,AC$6)),"")</f>
        <v>No</v>
      </c>
      <c r="AD20" s="236">
        <f>IFERROR(IF(INDEX(database[],$C20,AD$6)=0,"",INDEX(database[],$C20,AD$6)),"")</f>
        <v>3000</v>
      </c>
      <c r="AE20" s="236">
        <f>IFERROR(IF(INDEX(database[],$C20,AE$6)=0,"",INDEX(database[],$C20,AE$6)),"")</f>
        <v>3200</v>
      </c>
      <c r="AF20" s="236" t="str">
        <f>IFERROR(IF(INDEX(database[],$C20,AF$6)=0,"",INDEX(database[],$C20,AF$6)),"")</f>
        <v>8474-9594-6218-6028</v>
      </c>
      <c r="AG20" s="236" t="str">
        <f>IFERROR(IF(INDEX(database[],$C20,AG$6)=0,"",INDEX(database[],$C20,AG$6)),"")</f>
        <v>Yes</v>
      </c>
      <c r="AH20" s="236" t="str">
        <f>IFERROR(IF(INDEX(database[],$C20,AH$6)=0,"",INDEX(database[],$C20,AH$6)),"")</f>
        <v/>
      </c>
      <c r="AI20" s="236" t="str">
        <f>IFERROR(IF(INDEX(database[],$C20,AI$6)=0,"",INDEX(database[],$C20,AI$6)),"")</f>
        <v/>
      </c>
      <c r="AJ20" s="236" t="str">
        <f>IFERROR(IF(INDEX(database[],$C20,AJ$6)=0,"",INDEX(database[],$C20,AJ$6)),"")</f>
        <v/>
      </c>
      <c r="AK20" s="236" t="str">
        <f>IFERROR(IF(INDEX(database[],$C20,AK$6)=0,"",INDEX(database[],$C20,AK$6)),"")</f>
        <v/>
      </c>
      <c r="AL20" s="236" t="str">
        <f>IFERROR(IF(INDEX(database[],$C20,AL$6)=0,"",INDEX(database[],$C20,AL$6)),"")</f>
        <v/>
      </c>
      <c r="AM20" s="236" t="str">
        <f>IFERROR(IF(INDEX(database[],$C20,AM$6)=0,"",INDEX(database[],$C20,AM$6)),"")</f>
        <v/>
      </c>
      <c r="AN20" s="236" t="str">
        <f>IFERROR(IF(INDEX(database[],$C20,AN$6)=0,"",INDEX(database[],$C20,AN$6)),"")</f>
        <v/>
      </c>
      <c r="AO20" s="236" t="str">
        <f>IFERROR(IF(INDEX(database[],$C20,AO$6)=0,"",INDEX(database[],$C20,AO$6)),"")</f>
        <v/>
      </c>
      <c r="AP20" s="236" t="str">
        <f>IFERROR(IF(INDEX(database[],$C20,AP$6)=0,"",INDEX(database[],$C20,AP$6)),"")</f>
        <v/>
      </c>
      <c r="AQ20" s="236" t="str">
        <f>IFERROR(IF(INDEX(database[],$C20,AQ$6)=0,"",INDEX(database[],$C20,AQ$6)),"")</f>
        <v/>
      </c>
      <c r="AR20" s="236" t="str">
        <f>IFERROR(IF(INDEX(database[],$C20,AR$6)=0,"",INDEX(database[],$C20,AR$6)),"")</f>
        <v/>
      </c>
      <c r="AS20" s="236" t="str">
        <f>IFERROR(IF(INDEX(database[],$C20,AS$6)=0,"",INDEX(database[],$C20,AS$6)),"")</f>
        <v/>
      </c>
      <c r="AT20" s="236" t="str">
        <f>IFERROR(IF(INDEX(database[],$C20,AT$6)=0,"",INDEX(database[],$C20,AT$6)),"")</f>
        <v/>
      </c>
      <c r="AU20" s="236" t="str">
        <f>IFERROR(IF(INDEX(database[],$C20,AU$6)=0,"",INDEX(database[],$C20,AU$6)),"")</f>
        <v/>
      </c>
      <c r="AV20" s="236" t="str">
        <f>IFERROR(IF(INDEX(database[],$C20,AV$6)=0,"",INDEX(database[],$C20,AV$6)),"")</f>
        <v/>
      </c>
      <c r="AW20" s="236" t="str">
        <f t="shared" si="0"/>
        <v>N-00013-Jane Best</v>
      </c>
      <c r="AX20" s="249">
        <f t="shared" si="1"/>
        <v>2023</v>
      </c>
      <c r="AY20" s="236" t="str">
        <f t="shared" si="2"/>
        <v/>
      </c>
      <c r="AZ20" s="236">
        <f t="shared" si="3"/>
        <v>1986</v>
      </c>
      <c r="BA20" s="249">
        <f t="shared" ca="1" si="4"/>
        <v>36</v>
      </c>
      <c r="BB20" s="253" t="str">
        <f t="shared" ca="1" si="5"/>
        <v>31-40</v>
      </c>
      <c r="BC20" s="246">
        <f t="shared" si="26"/>
        <v>3200</v>
      </c>
      <c r="BD20" s="252">
        <f t="shared" si="26"/>
        <v>44986</v>
      </c>
      <c r="BE20" s="252">
        <f t="shared" si="26"/>
        <v>31547</v>
      </c>
      <c r="BF20" s="252" t="str">
        <f t="shared" si="26"/>
        <v/>
      </c>
      <c r="BG20" s="252" t="str">
        <f t="shared" si="26"/>
        <v/>
      </c>
      <c r="BH20" s="252" t="str">
        <f t="shared" si="26"/>
        <v/>
      </c>
      <c r="BI20" s="252" t="str">
        <f t="shared" si="26"/>
        <v/>
      </c>
      <c r="BJ20" s="236" t="str">
        <f t="shared" si="20"/>
        <v>1 Mar 2023</v>
      </c>
      <c r="BK20" s="236" t="str">
        <f t="shared" si="7"/>
        <v>15 May 1986</v>
      </c>
      <c r="BL20" s="236" t="str">
        <f t="shared" si="8"/>
        <v/>
      </c>
      <c r="BM20" s="236" t="str">
        <f t="shared" si="9"/>
        <v/>
      </c>
      <c r="BN20" s="236" t="str">
        <f t="shared" si="10"/>
        <v/>
      </c>
      <c r="BO20" s="236" t="str">
        <f t="shared" si="11"/>
        <v/>
      </c>
      <c r="BP20" s="59"/>
      <c r="BQ20" s="60">
        <v>13</v>
      </c>
      <c r="BR20" s="246" t="str">
        <f>IFERROR(INDEX(database[#Headers],0,BQ20),"")</f>
        <v>Date of Birth</v>
      </c>
      <c r="BS20" s="59"/>
      <c r="BT20" s="59"/>
      <c r="BU20" s="236">
        <f>IFERROR(IF(OR(BU$7="",List!$B$8="",List!$B$8="All"),1,IF(List!$B$8=INDEX(IF(BU$5="d",DateTable,MainTable),$C20,BU$6),1,0)),0)</f>
        <v>1</v>
      </c>
      <c r="BV20" s="236">
        <f>IFERROR(IF(OR(BV$7="",List!$B$11="",List!$B$11="All"),1,IF(List!$B$11=INDEX(IF(BV$5="d",DateTable,MainTable),$C20,BV$6),1,0)),0)</f>
        <v>1</v>
      </c>
      <c r="BW20" s="236">
        <f>IFERROR(IF(OR(BW$7="",List!$B$14="",List!$B$14="All"),1,IF(List!$B$14=INDEX(IF(BW$5="d",DateTable,MainTable),$C20,BW$6),1,0)),0)</f>
        <v>1</v>
      </c>
      <c r="BX20" s="236">
        <f>IFERROR(IF(OR(BX$7="",List!$B$17="",List!$B$17="All"),1,IF(List!$B$17=INDEX(IF(BX$5="d",DateTable,MainTable),$C20,BX$6),1,0)),0)</f>
        <v>1</v>
      </c>
      <c r="BY20" s="236">
        <f t="shared" si="21"/>
        <v>1</v>
      </c>
      <c r="CA20" s="236">
        <f t="shared" si="22"/>
        <v>13</v>
      </c>
      <c r="CB20" s="236">
        <f t="shared" si="12"/>
        <v>13</v>
      </c>
      <c r="CD20" s="236">
        <f>IFERROR(IF(OR(Dashboard!$C$7="",Dashboard!$C$7="All"),1,IF(Dashboard!$C$7=INDEX(MainTable,$C20,CD$6),1,0)),0)</f>
        <v>1</v>
      </c>
      <c r="CE20" s="236">
        <f>IFERROR(IF(OR(Dashboard!$E$7="",Dashboard!$E$7="All"),1,IF(Dashboard!$E$7=INDEX(MainTable,$C20,CE$6),1,0)),0)</f>
        <v>1</v>
      </c>
      <c r="CF20" s="236">
        <f>IFERROR(IF(OR(Dashboard!$G$7="",Dashboard!$G$7="All"),1,IF(Dashboard!$G$7=INDEX(MainTable,$C20,CF$6),1,0)),0)</f>
        <v>1</v>
      </c>
      <c r="CG20" s="236">
        <f>IFERROR(IF(OR(Dashboard!$I$7="",Dashboard!$I$7="All"),1,IF(Dashboard!$I$7=INDEX(MainTable,$C20,CG$6),1,0)),0)</f>
        <v>1</v>
      </c>
      <c r="CH20" s="236">
        <f t="shared" si="23"/>
        <v>1</v>
      </c>
      <c r="CJ20" s="236">
        <f t="shared" ca="1" si="13"/>
        <v>0</v>
      </c>
      <c r="CK20" s="236">
        <f t="shared" ca="1" si="14"/>
        <v>1</v>
      </c>
      <c r="CL20" s="236">
        <f t="shared" si="15"/>
        <v>0</v>
      </c>
      <c r="CM20" s="236">
        <f t="shared" ca="1" si="24"/>
        <v>1</v>
      </c>
      <c r="CO20" s="237" t="str">
        <f>IFERROR(IF(Settings!I17="","Hiring Source",Settings!I17),"")</f>
        <v>Hiring Source</v>
      </c>
      <c r="CP20" s="237">
        <f t="shared" si="25"/>
        <v>4</v>
      </c>
      <c r="CU20" s="66" t="s">
        <v>123</v>
      </c>
      <c r="DA20" s="236" t="str">
        <f>IFERROR(IF(Settings!C21="","",Settings!C21),"")</f>
        <v/>
      </c>
      <c r="DB20" s="58"/>
      <c r="DC20" s="236" t="str">
        <f>IFERROR(IF(Settings!E21="","",Settings!E21),"")</f>
        <v/>
      </c>
      <c r="DD20" s="58"/>
      <c r="DE20" s="236" t="str">
        <f>IFERROR(IF(Settings!G21="","",Settings!G21),"")</f>
        <v/>
      </c>
      <c r="DG20" s="236" t="str">
        <f t="shared" si="16"/>
        <v>Sales</v>
      </c>
      <c r="DH20" s="236" t="str">
        <f>IFERROR(IF(COUNTIF($DG$8:$DG20,DG20)&gt;1,"",DG20),"")</f>
        <v/>
      </c>
      <c r="DI20" s="236" t="str">
        <f t="array" ref="DI20">IFERROR(INDEX(filter1,SMALL(IF(LEN(filter1)&gt;0,ROW(filter1)-ROW(INDEX(filter1,1,1))+1),ROW($DF20)-ROW($DF$7))),"")</f>
        <v/>
      </c>
      <c r="DJ20" s="236" t="str">
        <f t="shared" si="17"/>
        <v>High School</v>
      </c>
      <c r="DK20" s="236" t="str">
        <f>IFERROR(IF(COUNTIF($DJ$8:$DJ20,DJ20)&gt;1,"",DJ20),"")</f>
        <v/>
      </c>
      <c r="DL20" s="236" t="str">
        <f t="array" ref="DL20">IFERROR(INDEX(filter2,SMALL(IF(LEN(filter2)&gt;0,ROW(filter2)-ROW(INDEX(filter2,1,1))+1),ROW($DF20)-ROW($DF$7))),"")</f>
        <v/>
      </c>
      <c r="DM20" s="236" t="str">
        <f t="shared" si="18"/>
        <v>Female</v>
      </c>
      <c r="DN20" s="236" t="str">
        <f>IFERROR(IF(COUNTIF($DM$8:$DM20,DM20)&gt;1,"",DM20),"")</f>
        <v/>
      </c>
      <c r="DO20" s="236" t="str">
        <f t="array" ref="DO20">IFERROR(INDEX(filter3,SMALL(IF(LEN(filter3)&gt;0,ROW(filter3)-ROW(INDEX(filter3,1,1))+1),ROW($DF20)-ROW($DF$7))),"")</f>
        <v/>
      </c>
      <c r="DP20" s="236" t="str">
        <f t="shared" si="19"/>
        <v>USA</v>
      </c>
      <c r="DQ20" s="236" t="str">
        <f>IFERROR(IF(COUNTIF($DP$8:$DP20,DP20)&gt;1,"",DP20),"")</f>
        <v/>
      </c>
      <c r="DR20" s="236" t="str">
        <f t="array" ref="DR20">IFERROR(INDEX(filter4,SMALL(IF(LEN(filter4)&gt;0,ROW(filter4)-ROW(INDEX(filter4,1,1))+1),ROW($DF20)-ROW($DF$7))),"")</f>
        <v/>
      </c>
      <c r="DT20" s="62">
        <f>IFERROR(IF(OR(LEN(Form!C19)&gt;0,LEN(Form!D19)&gt;0,LEN(Form!G19)&gt;0),ROW(Form!A19),""),"")</f>
        <v>19</v>
      </c>
      <c r="DU20" s="55"/>
      <c r="DW20" s="237" t="str">
        <f>IFERROR(IF(COUNTIF($AX$8:$AX20,AX20)&gt;1,"",AX20),"")</f>
        <v/>
      </c>
      <c r="DX20" s="237" t="str">
        <f t="array" ref="DX20">IFERROR(INDEX($DW$8:$DW$26,SMALL(IF(LEN($DW$8:$DW$26)&gt;0,ROW($DW$8:$DW$26)-ROW(INDEX($DW$8:$DW$26,1,1))+1),ROW($DF20)-ROW($DF$7))),"")</f>
        <v/>
      </c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</row>
    <row r="21" spans="3:140" ht="15" customHeight="1" x14ac:dyDescent="0.25">
      <c r="C21" s="41">
        <v>14</v>
      </c>
      <c r="D21" s="236" t="str">
        <f>IFERROR(IF(INDEX(database[],$C21,D$6)=0,"",INDEX(database[],$C21,D$6)),"")</f>
        <v>E-00014</v>
      </c>
      <c r="E21" s="252" t="str">
        <f>IFERROR(IF(INDEX(database[],$C21,E$6)=0,"",INDEX(database[],$C21,E$6)),"")</f>
        <v>Kristofer Dyer</v>
      </c>
      <c r="F21" s="236">
        <f>IFERROR(IF(INDEX(database[],$C21,F$6)=0,"",INDEX(database[],$C21,F$6)),"")</f>
        <v>45017</v>
      </c>
      <c r="G21" s="236" t="str">
        <f>IFERROR(IF(INDEX(database[],$C21,G$6)=0,"",INDEX(database[],$C21,G$6)),"")</f>
        <v>Website</v>
      </c>
      <c r="H21" s="236" t="str">
        <f>IFERROR(IF(INDEX(database[],$C21,H$6)=0,"",INDEX(database[],$C21,H$6)),"")</f>
        <v>East Office</v>
      </c>
      <c r="I21" s="236" t="str">
        <f>IFERROR(IF(INDEX(database[],$C21,I$6)=0,"",INDEX(database[],$C21,I$6)),"")</f>
        <v>Accounting</v>
      </c>
      <c r="J21" s="236" t="str">
        <f>IFERROR(IF(INDEX(database[],$C21,J$6)=0,"",INDEX(database[],$C21,J$6)),"")</f>
        <v>Full Time</v>
      </c>
      <c r="K21" s="236" t="str">
        <f>IFERROR(IF(INDEX(database[],$C21,K$6)=0,"",INDEX(database[],$C21,K$6)),"")</f>
        <v>Expert</v>
      </c>
      <c r="L21" s="236">
        <f>IFERROR(IF(INDEX(database[],$C21,L$6)=0,"",INDEX(database[],$C21,L$6)),"")</f>
        <v>991357354</v>
      </c>
      <c r="M21" s="236" t="str">
        <f>IFERROR(IF(INDEX(database[],$C21,M$6)=0,"",INDEX(database[],$C21,M$6)),"")</f>
        <v>SSN-637522042</v>
      </c>
      <c r="N21" s="236" t="str">
        <f>IFERROR(IF(INDEX(database[],$C21,N$6)=0,"",INDEX(database[],$C21,N$6)),"")</f>
        <v>Male</v>
      </c>
      <c r="O21" s="236" t="str">
        <f>IFERROR(IF(INDEX(database[],$C21,O$6)=0,"",INDEX(database[],$C21,O$6)),"")</f>
        <v>Postgraduate Degree</v>
      </c>
      <c r="P21" s="236">
        <f>IFERROR(IF(INDEX(database[],$C21,P$6)=0,"",INDEX(database[],$C21,P$6)),"")</f>
        <v>32071</v>
      </c>
      <c r="Q21" s="236" t="str">
        <f>IFERROR(IF(INDEX(database[],$C21,Q$6)=0,"",INDEX(database[],$C21,Q$6)),"")</f>
        <v>USA</v>
      </c>
      <c r="R21" s="252" t="str">
        <f>IFERROR(IF(INDEX(database[],$C21,R$6)=0,"",INDEX(database[],$C21,R$6)),"")</f>
        <v>Married</v>
      </c>
      <c r="S21" s="236">
        <f>IFERROR(IF(INDEX(database[],$C21,S$6)=0,"",INDEX(database[],$C21,S$6)),"")</f>
        <v>1</v>
      </c>
      <c r="T21" s="236" t="str">
        <f>IFERROR(IF(INDEX(database[],$C21,T$6)=0,"",INDEX(database[],$C21,T$6)),"")</f>
        <v>Yes</v>
      </c>
      <c r="U21" s="236" t="str">
        <f>IFERROR(IF(INDEX(database[],$C21,U$6)=0,"",INDEX(database[],$C21,U$6)),"")</f>
        <v>kristofer@mail.com</v>
      </c>
      <c r="V21" s="236" t="str">
        <f>IFERROR(IF(INDEX(database[],$C21,V$6)=0,"",INDEX(database[],$C21,V$6)),"")</f>
        <v>202-555-3086</v>
      </c>
      <c r="W21" s="236" t="str">
        <f>IFERROR(IF(INDEX(database[],$C21,W$6)=0,"",INDEX(database[],$C21,W$6)),"")</f>
        <v>7823 Wild Rose Court
Poughkeepsie 12601</v>
      </c>
      <c r="X21" s="236" t="str">
        <f>IFERROR(IF(INDEX(database[],$C21,X$6)=0,"",INDEX(database[],$C21,X$6)),"")</f>
        <v>New York</v>
      </c>
      <c r="Y21" s="236" t="str">
        <f>IFERROR(IF(INDEX(database[],$C21,Y$6)=0,"",INDEX(database[],$C21,Y$6)),"")</f>
        <v>USA</v>
      </c>
      <c r="Z21" s="236" t="str">
        <f>IFERROR(IF(INDEX(database[],$C21,Z$6)=0,"",INDEX(database[],$C21,Z$6)),"")</f>
        <v>Lillian Dyer</v>
      </c>
      <c r="AA21" s="236" t="str">
        <f>IFERROR(IF(INDEX(database[],$C21,AA$6)=0,"",INDEX(database[],$C21,AA$6)),"")</f>
        <v>202-555-3086</v>
      </c>
      <c r="AB21" s="236" t="str">
        <f>IFERROR(IF(INDEX(database[],$C21,AB$6)=0,"",INDEX(database[],$C21,AB$6)),"")</f>
        <v>AB-</v>
      </c>
      <c r="AC21" s="236" t="str">
        <f>IFERROR(IF(INDEX(database[],$C21,AC$6)=0,"",INDEX(database[],$C21,AC$6)),"")</f>
        <v>No</v>
      </c>
      <c r="AD21" s="236">
        <f>IFERROR(IF(INDEX(database[],$C21,AD$6)=0,"",INDEX(database[],$C21,AD$6)),"")</f>
        <v>3500</v>
      </c>
      <c r="AE21" s="236">
        <f>IFERROR(IF(INDEX(database[],$C21,AE$6)=0,"",INDEX(database[],$C21,AE$6)),"")</f>
        <v>4900</v>
      </c>
      <c r="AF21" s="236" t="str">
        <f>IFERROR(IF(INDEX(database[],$C21,AF$6)=0,"",INDEX(database[],$C21,AF$6)),"")</f>
        <v>1496-8402-2451-7087</v>
      </c>
      <c r="AG21" s="236" t="str">
        <f>IFERROR(IF(INDEX(database[],$C21,AG$6)=0,"",INDEX(database[],$C21,AG$6)),"")</f>
        <v>Yes</v>
      </c>
      <c r="AH21" s="236" t="str">
        <f>IFERROR(IF(INDEX(database[],$C21,AH$6)=0,"",INDEX(database[],$C21,AH$6)),"")</f>
        <v/>
      </c>
      <c r="AI21" s="236" t="str">
        <f>IFERROR(IF(INDEX(database[],$C21,AI$6)=0,"",INDEX(database[],$C21,AI$6)),"")</f>
        <v/>
      </c>
      <c r="AJ21" s="236" t="str">
        <f>IFERROR(IF(INDEX(database[],$C21,AJ$6)=0,"",INDEX(database[],$C21,AJ$6)),"")</f>
        <v/>
      </c>
      <c r="AK21" s="236" t="str">
        <f>IFERROR(IF(INDEX(database[],$C21,AK$6)=0,"",INDEX(database[],$C21,AK$6)),"")</f>
        <v/>
      </c>
      <c r="AL21" s="236" t="str">
        <f>IFERROR(IF(INDEX(database[],$C21,AL$6)=0,"",INDEX(database[],$C21,AL$6)),"")</f>
        <v/>
      </c>
      <c r="AM21" s="236" t="str">
        <f>IFERROR(IF(INDEX(database[],$C21,AM$6)=0,"",INDEX(database[],$C21,AM$6)),"")</f>
        <v/>
      </c>
      <c r="AN21" s="236" t="str">
        <f>IFERROR(IF(INDEX(database[],$C21,AN$6)=0,"",INDEX(database[],$C21,AN$6)),"")</f>
        <v/>
      </c>
      <c r="AO21" s="236" t="str">
        <f>IFERROR(IF(INDEX(database[],$C21,AO$6)=0,"",INDEX(database[],$C21,AO$6)),"")</f>
        <v/>
      </c>
      <c r="AP21" s="236" t="str">
        <f>IFERROR(IF(INDEX(database[],$C21,AP$6)=0,"",INDEX(database[],$C21,AP$6)),"")</f>
        <v/>
      </c>
      <c r="AQ21" s="236" t="str">
        <f>IFERROR(IF(INDEX(database[],$C21,AQ$6)=0,"",INDEX(database[],$C21,AQ$6)),"")</f>
        <v/>
      </c>
      <c r="AR21" s="236" t="str">
        <f>IFERROR(IF(INDEX(database[],$C21,AR$6)=0,"",INDEX(database[],$C21,AR$6)),"")</f>
        <v/>
      </c>
      <c r="AS21" s="236" t="str">
        <f>IFERROR(IF(INDEX(database[],$C21,AS$6)=0,"",INDEX(database[],$C21,AS$6)),"")</f>
        <v/>
      </c>
      <c r="AT21" s="236" t="str">
        <f>IFERROR(IF(INDEX(database[],$C21,AT$6)=0,"",INDEX(database[],$C21,AT$6)),"")</f>
        <v/>
      </c>
      <c r="AU21" s="236" t="str">
        <f>IFERROR(IF(INDEX(database[],$C21,AU$6)=0,"",INDEX(database[],$C21,AU$6)),"")</f>
        <v/>
      </c>
      <c r="AV21" s="236" t="str">
        <f>IFERROR(IF(INDEX(database[],$C21,AV$6)=0,"",INDEX(database[],$C21,AV$6)),"")</f>
        <v/>
      </c>
      <c r="AW21" s="236" t="str">
        <f t="shared" si="0"/>
        <v>E-00014-Kristofer Dyer</v>
      </c>
      <c r="AX21" s="249">
        <f t="shared" si="1"/>
        <v>2023</v>
      </c>
      <c r="AY21" s="236" t="str">
        <f t="shared" si="2"/>
        <v/>
      </c>
      <c r="AZ21" s="236">
        <f t="shared" si="3"/>
        <v>1987</v>
      </c>
      <c r="BA21" s="249">
        <f t="shared" ca="1" si="4"/>
        <v>35</v>
      </c>
      <c r="BB21" s="253" t="str">
        <f t="shared" ca="1" si="5"/>
        <v>31-40</v>
      </c>
      <c r="BC21" s="246">
        <f t="shared" si="26"/>
        <v>4900</v>
      </c>
      <c r="BD21" s="252">
        <f t="shared" si="26"/>
        <v>45017</v>
      </c>
      <c r="BE21" s="252">
        <f t="shared" si="26"/>
        <v>32071</v>
      </c>
      <c r="BF21" s="252" t="str">
        <f t="shared" si="26"/>
        <v/>
      </c>
      <c r="BG21" s="252" t="str">
        <f t="shared" si="26"/>
        <v/>
      </c>
      <c r="BH21" s="252" t="str">
        <f t="shared" si="26"/>
        <v/>
      </c>
      <c r="BI21" s="252" t="str">
        <f t="shared" si="26"/>
        <v/>
      </c>
      <c r="BJ21" s="236" t="str">
        <f t="shared" si="20"/>
        <v>1 Apr 2023</v>
      </c>
      <c r="BK21" s="236" t="str">
        <f t="shared" si="7"/>
        <v>21 Oct 1987</v>
      </c>
      <c r="BL21" s="236" t="str">
        <f t="shared" si="8"/>
        <v/>
      </c>
      <c r="BM21" s="236" t="str">
        <f t="shared" si="9"/>
        <v/>
      </c>
      <c r="BN21" s="236" t="str">
        <f t="shared" si="10"/>
        <v/>
      </c>
      <c r="BO21" s="236" t="str">
        <f t="shared" si="11"/>
        <v/>
      </c>
      <c r="BP21" s="59"/>
      <c r="BQ21" s="60">
        <v>14</v>
      </c>
      <c r="BR21" s="246" t="str">
        <f>IFERROR(INDEX(database[#Headers],0,BQ21),"")</f>
        <v>Nationality</v>
      </c>
      <c r="BS21" s="59"/>
      <c r="BT21" s="59"/>
      <c r="BU21" s="236">
        <f>IFERROR(IF(OR(BU$7="",List!$B$8="",List!$B$8="All"),1,IF(List!$B$8=INDEX(IF(BU$5="d",DateTable,MainTable),$C21,BU$6),1,0)),0)</f>
        <v>1</v>
      </c>
      <c r="BV21" s="236">
        <f>IFERROR(IF(OR(BV$7="",List!$B$11="",List!$B$11="All"),1,IF(List!$B$11=INDEX(IF(BV$5="d",DateTable,MainTable),$C21,BV$6),1,0)),0)</f>
        <v>1</v>
      </c>
      <c r="BW21" s="236">
        <f>IFERROR(IF(OR(BW$7="",List!$B$14="",List!$B$14="All"),1,IF(List!$B$14=INDEX(IF(BW$5="d",DateTable,MainTable),$C21,BW$6),1,0)),0)</f>
        <v>1</v>
      </c>
      <c r="BX21" s="236">
        <f>IFERROR(IF(OR(BX$7="",List!$B$17="",List!$B$17="All"),1,IF(List!$B$17=INDEX(IF(BX$5="d",DateTable,MainTable),$C21,BX$6),1,0)),0)</f>
        <v>1</v>
      </c>
      <c r="BY21" s="236">
        <f t="shared" si="21"/>
        <v>1</v>
      </c>
      <c r="CA21" s="236">
        <f t="shared" si="22"/>
        <v>14</v>
      </c>
      <c r="CB21" s="236">
        <f t="shared" si="12"/>
        <v>14</v>
      </c>
      <c r="CD21" s="236">
        <f>IFERROR(IF(OR(Dashboard!$C$7="",Dashboard!$C$7="All"),1,IF(Dashboard!$C$7=INDEX(MainTable,$C21,CD$6),1,0)),0)</f>
        <v>1</v>
      </c>
      <c r="CE21" s="236">
        <f>IFERROR(IF(OR(Dashboard!$E$7="",Dashboard!$E$7="All"),1,IF(Dashboard!$E$7=INDEX(MainTable,$C21,CE$6),1,0)),0)</f>
        <v>1</v>
      </c>
      <c r="CF21" s="236">
        <f>IFERROR(IF(OR(Dashboard!$G$7="",Dashboard!$G$7="All"),1,IF(Dashboard!$G$7=INDEX(MainTable,$C21,CF$6),1,0)),0)</f>
        <v>1</v>
      </c>
      <c r="CG21" s="236">
        <f>IFERROR(IF(OR(Dashboard!$I$7="",Dashboard!$I$7="All"),1,IF(Dashboard!$I$7=INDEX(MainTable,$C21,CG$6),1,0)),0)</f>
        <v>1</v>
      </c>
      <c r="CH21" s="236">
        <f t="shared" si="23"/>
        <v>1</v>
      </c>
      <c r="CJ21" s="236">
        <f t="shared" ca="1" si="13"/>
        <v>0</v>
      </c>
      <c r="CK21" s="236">
        <f t="shared" ca="1" si="14"/>
        <v>1</v>
      </c>
      <c r="CL21" s="236">
        <f t="shared" si="15"/>
        <v>0</v>
      </c>
      <c r="CM21" s="236">
        <f t="shared" ca="1" si="24"/>
        <v>1</v>
      </c>
      <c r="CO21" s="237" t="str">
        <f>IFERROR(IF(Settings!K25="","Marital Status",Settings!K25),"")</f>
        <v>Marital Status</v>
      </c>
      <c r="CP21" s="237">
        <f t="shared" si="25"/>
        <v>15</v>
      </c>
      <c r="CU21" s="66" t="s">
        <v>124</v>
      </c>
      <c r="DA21" s="236" t="str">
        <f>IFERROR(IF(Settings!C22="","",Settings!C22),"")</f>
        <v/>
      </c>
      <c r="DB21" s="58"/>
      <c r="DC21" s="236" t="str">
        <f>IFERROR(IF(Settings!E22="","",Settings!E22),"")</f>
        <v/>
      </c>
      <c r="DD21" s="58"/>
      <c r="DE21" s="236" t="str">
        <f>IFERROR(IF(Settings!G22="","",Settings!G22),"")</f>
        <v/>
      </c>
      <c r="DG21" s="236" t="str">
        <f t="shared" si="16"/>
        <v>Accounting</v>
      </c>
      <c r="DH21" s="236" t="str">
        <f>IFERROR(IF(COUNTIF($DG$8:$DG21,DG21)&gt;1,"",DG21),"")</f>
        <v/>
      </c>
      <c r="DI21" s="236" t="str">
        <f t="array" ref="DI21">IFERROR(INDEX(filter1,SMALL(IF(LEN(filter1)&gt;0,ROW(filter1)-ROW(INDEX(filter1,1,1))+1),ROW($DF21)-ROW($DF$7))),"")</f>
        <v/>
      </c>
      <c r="DJ21" s="236" t="str">
        <f t="shared" si="17"/>
        <v>Postgraduate Degree</v>
      </c>
      <c r="DK21" s="236" t="str">
        <f>IFERROR(IF(COUNTIF($DJ$8:$DJ21,DJ21)&gt;1,"",DJ21),"")</f>
        <v/>
      </c>
      <c r="DL21" s="236" t="str">
        <f t="array" ref="DL21">IFERROR(INDEX(filter2,SMALL(IF(LEN(filter2)&gt;0,ROW(filter2)-ROW(INDEX(filter2,1,1))+1),ROW($DF21)-ROW($DF$7))),"")</f>
        <v/>
      </c>
      <c r="DM21" s="236" t="str">
        <f t="shared" si="18"/>
        <v>Male</v>
      </c>
      <c r="DN21" s="236" t="str">
        <f>IFERROR(IF(COUNTIF($DM$8:$DM21,DM21)&gt;1,"",DM21),"")</f>
        <v/>
      </c>
      <c r="DO21" s="236" t="str">
        <f t="array" ref="DO21">IFERROR(INDEX(filter3,SMALL(IF(LEN(filter3)&gt;0,ROW(filter3)-ROW(INDEX(filter3,1,1))+1),ROW($DF21)-ROW($DF$7))),"")</f>
        <v/>
      </c>
      <c r="DP21" s="236" t="str">
        <f t="shared" si="19"/>
        <v>USA</v>
      </c>
      <c r="DQ21" s="236" t="str">
        <f>IFERROR(IF(COUNTIF($DP$8:$DP21,DP21)&gt;1,"",DP21),"")</f>
        <v/>
      </c>
      <c r="DR21" s="236" t="str">
        <f t="array" ref="DR21">IFERROR(INDEX(filter4,SMALL(IF(LEN(filter4)&gt;0,ROW(filter4)-ROW(INDEX(filter4,1,1))+1),ROW($DF21)-ROW($DF$7))),"")</f>
        <v/>
      </c>
      <c r="DT21" s="62">
        <f>IFERROR(IF(OR(LEN(Form!C20)&gt;0,LEN(Form!D20)&gt;0,LEN(Form!G20)&gt;0),ROW(Form!A20),""),"")</f>
        <v>20</v>
      </c>
      <c r="DU21" s="55"/>
      <c r="DW21" s="237" t="str">
        <f>IFERROR(IF(COUNTIF($AX$8:$AX21,AX21)&gt;1,"",AX21),"")</f>
        <v/>
      </c>
      <c r="DX21" s="237" t="str">
        <f t="array" ref="DX21">IFERROR(INDEX($DW$8:$DW$26,SMALL(IF(LEN($DW$8:$DW$26)&gt;0,ROW($DW$8:$DW$26)-ROW(INDEX($DW$8:$DW$26,1,1))+1),ROW($DF21)-ROW($DF$7))),"")</f>
        <v/>
      </c>
      <c r="DY21" s="81"/>
      <c r="DZ21" s="175" t="s">
        <v>338</v>
      </c>
      <c r="EA21" s="176"/>
      <c r="EB21" s="81"/>
      <c r="EC21" s="81"/>
      <c r="ED21" s="81"/>
      <c r="EE21" s="81"/>
      <c r="EF21" s="81"/>
      <c r="EG21" s="81"/>
      <c r="EH21" s="81"/>
      <c r="EI21" s="81"/>
      <c r="EJ21" s="81"/>
    </row>
    <row r="22" spans="3:140" ht="15" customHeight="1" x14ac:dyDescent="0.25">
      <c r="C22" s="41">
        <v>15</v>
      </c>
      <c r="D22" s="236" t="str">
        <f>IFERROR(IF(INDEX(database[],$C22,D$6)=0,"",INDEX(database[],$C22,D$6)),"")</f>
        <v>N-00015</v>
      </c>
      <c r="E22" s="252" t="str">
        <f>IFERROR(IF(INDEX(database[],$C22,E$6)=0,"",INDEX(database[],$C22,E$6)),"")</f>
        <v>Dominykas Xiong</v>
      </c>
      <c r="F22" s="236">
        <f>IFERROR(IF(INDEX(database[],$C22,F$6)=0,"",INDEX(database[],$C22,F$6)),"")</f>
        <v>45048</v>
      </c>
      <c r="G22" s="236" t="str">
        <f>IFERROR(IF(INDEX(database[],$C22,G$6)=0,"",INDEX(database[],$C22,G$6)),"")</f>
        <v>In-House</v>
      </c>
      <c r="H22" s="236" t="str">
        <f>IFERROR(IF(INDEX(database[],$C22,H$6)=0,"",INDEX(database[],$C22,H$6)),"")</f>
        <v>North Office</v>
      </c>
      <c r="I22" s="236" t="str">
        <f>IFERROR(IF(INDEX(database[],$C22,I$6)=0,"",INDEX(database[],$C22,I$6)),"")</f>
        <v>Accounting</v>
      </c>
      <c r="J22" s="236" t="str">
        <f>IFERROR(IF(INDEX(database[],$C22,J$6)=0,"",INDEX(database[],$C22,J$6)),"")</f>
        <v>Full Time</v>
      </c>
      <c r="K22" s="236" t="str">
        <f>IFERROR(IF(INDEX(database[],$C22,K$6)=0,"",INDEX(database[],$C22,K$6)),"")</f>
        <v>Intern</v>
      </c>
      <c r="L22" s="236">
        <f>IFERROR(IF(INDEX(database[],$C22,L$6)=0,"",INDEX(database[],$C22,L$6)),"")</f>
        <v>336117587</v>
      </c>
      <c r="M22" s="236" t="str">
        <f>IFERROR(IF(INDEX(database[],$C22,M$6)=0,"",INDEX(database[],$C22,M$6)),"")</f>
        <v>SSN-637522042</v>
      </c>
      <c r="N22" s="236" t="str">
        <f>IFERROR(IF(INDEX(database[],$C22,N$6)=0,"",INDEX(database[],$C22,N$6)),"")</f>
        <v>Male</v>
      </c>
      <c r="O22" s="236" t="str">
        <f>IFERROR(IF(INDEX(database[],$C22,O$6)=0,"",INDEX(database[],$C22,O$6)),"")</f>
        <v>Bachelor's Degree</v>
      </c>
      <c r="P22" s="236">
        <f>IFERROR(IF(INDEX(database[],$C22,P$6)=0,"",INDEX(database[],$C22,P$6)),"")</f>
        <v>34239</v>
      </c>
      <c r="Q22" s="236" t="str">
        <f>IFERROR(IF(INDEX(database[],$C22,Q$6)=0,"",INDEX(database[],$C22,Q$6)),"")</f>
        <v>China</v>
      </c>
      <c r="R22" s="252" t="str">
        <f>IFERROR(IF(INDEX(database[],$C22,R$6)=0,"",INDEX(database[],$C22,R$6)),"")</f>
        <v>Single</v>
      </c>
      <c r="S22" s="236" t="str">
        <f>IFERROR(IF(INDEX(database[],$C22,S$6)=0,"",INDEX(database[],$C22,S$6)),"")</f>
        <v/>
      </c>
      <c r="T22" s="236" t="str">
        <f>IFERROR(IF(INDEX(database[],$C22,T$6)=0,"",INDEX(database[],$C22,T$6)),"")</f>
        <v>Yes</v>
      </c>
      <c r="U22" s="236" t="str">
        <f>IFERROR(IF(INDEX(database[],$C22,U$6)=0,"",INDEX(database[],$C22,U$6)),"")</f>
        <v>dominykas@mail.com</v>
      </c>
      <c r="V22" s="236" t="str">
        <f>IFERROR(IF(INDEX(database[],$C22,V$6)=0,"",INDEX(database[],$C22,V$6)),"")</f>
        <v>202-555-3086</v>
      </c>
      <c r="W22" s="236" t="str">
        <f>IFERROR(IF(INDEX(database[],$C22,W$6)=0,"",INDEX(database[],$C22,W$6)),"")</f>
        <v>8205 Sherman St.
Brooklyn 11223</v>
      </c>
      <c r="X22" s="236" t="str">
        <f>IFERROR(IF(INDEX(database[],$C22,X$6)=0,"",INDEX(database[],$C22,X$6)),"")</f>
        <v>New York</v>
      </c>
      <c r="Y22" s="236" t="str">
        <f>IFERROR(IF(INDEX(database[],$C22,Y$6)=0,"",INDEX(database[],$C22,Y$6)),"")</f>
        <v>USA</v>
      </c>
      <c r="Z22" s="236" t="str">
        <f>IFERROR(IF(INDEX(database[],$C22,Z$6)=0,"",INDEX(database[],$C22,Z$6)),"")</f>
        <v>Chantelle Xiong</v>
      </c>
      <c r="AA22" s="236" t="str">
        <f>IFERROR(IF(INDEX(database[],$C22,AA$6)=0,"",INDEX(database[],$C22,AA$6)),"")</f>
        <v>202-555-3086</v>
      </c>
      <c r="AB22" s="236" t="str">
        <f>IFERROR(IF(INDEX(database[],$C22,AB$6)=0,"",INDEX(database[],$C22,AB$6)),"")</f>
        <v>A+</v>
      </c>
      <c r="AC22" s="236" t="str">
        <f>IFERROR(IF(INDEX(database[],$C22,AC$6)=0,"",INDEX(database[],$C22,AC$6)),"")</f>
        <v>No</v>
      </c>
      <c r="AD22" s="236">
        <f>IFERROR(IF(INDEX(database[],$C22,AD$6)=0,"",INDEX(database[],$C22,AD$6)),"")</f>
        <v>1200</v>
      </c>
      <c r="AE22" s="236" t="str">
        <f>IFERROR(IF(INDEX(database[],$C22,AE$6)=0,"",INDEX(database[],$C22,AE$6)),"")</f>
        <v/>
      </c>
      <c r="AF22" s="236" t="str">
        <f>IFERROR(IF(INDEX(database[],$C22,AF$6)=0,"",INDEX(database[],$C22,AF$6)),"")</f>
        <v>2721-2227-9016-2638</v>
      </c>
      <c r="AG22" s="236" t="str">
        <f>IFERROR(IF(INDEX(database[],$C22,AG$6)=0,"",INDEX(database[],$C22,AG$6)),"")</f>
        <v>No</v>
      </c>
      <c r="AH22" s="236">
        <f>IFERROR(IF(INDEX(database[],$C22,AH$6)=0,"",INDEX(database[],$C22,AH$6)),"")</f>
        <v>45169</v>
      </c>
      <c r="AI22" s="236" t="str">
        <f>IFERROR(IF(INDEX(database[],$C22,AI$6)=0,"",INDEX(database[],$C22,AI$6)),"")</f>
        <v>Resignment</v>
      </c>
      <c r="AJ22" s="236" t="str">
        <f>IFERROR(IF(INDEX(database[],$C22,AJ$6)=0,"",INDEX(database[],$C22,AJ$6)),"")</f>
        <v/>
      </c>
      <c r="AK22" s="236" t="str">
        <f>IFERROR(IF(INDEX(database[],$C22,AK$6)=0,"",INDEX(database[],$C22,AK$6)),"")</f>
        <v/>
      </c>
      <c r="AL22" s="236" t="str">
        <f>IFERROR(IF(INDEX(database[],$C22,AL$6)=0,"",INDEX(database[],$C22,AL$6)),"")</f>
        <v/>
      </c>
      <c r="AM22" s="236" t="str">
        <f>IFERROR(IF(INDEX(database[],$C22,AM$6)=0,"",INDEX(database[],$C22,AM$6)),"")</f>
        <v/>
      </c>
      <c r="AN22" s="236" t="str">
        <f>IFERROR(IF(INDEX(database[],$C22,AN$6)=0,"",INDEX(database[],$C22,AN$6)),"")</f>
        <v/>
      </c>
      <c r="AO22" s="236" t="str">
        <f>IFERROR(IF(INDEX(database[],$C22,AO$6)=0,"",INDEX(database[],$C22,AO$6)),"")</f>
        <v/>
      </c>
      <c r="AP22" s="236" t="str">
        <f>IFERROR(IF(INDEX(database[],$C22,AP$6)=0,"",INDEX(database[],$C22,AP$6)),"")</f>
        <v/>
      </c>
      <c r="AQ22" s="236" t="str">
        <f>IFERROR(IF(INDEX(database[],$C22,AQ$6)=0,"",INDEX(database[],$C22,AQ$6)),"")</f>
        <v/>
      </c>
      <c r="AR22" s="236" t="str">
        <f>IFERROR(IF(INDEX(database[],$C22,AR$6)=0,"",INDEX(database[],$C22,AR$6)),"")</f>
        <v/>
      </c>
      <c r="AS22" s="236" t="str">
        <f>IFERROR(IF(INDEX(database[],$C22,AS$6)=0,"",INDEX(database[],$C22,AS$6)),"")</f>
        <v/>
      </c>
      <c r="AT22" s="236" t="str">
        <f>IFERROR(IF(INDEX(database[],$C22,AT$6)=0,"",INDEX(database[],$C22,AT$6)),"")</f>
        <v/>
      </c>
      <c r="AU22" s="236" t="str">
        <f>IFERROR(IF(INDEX(database[],$C22,AU$6)=0,"",INDEX(database[],$C22,AU$6)),"")</f>
        <v/>
      </c>
      <c r="AV22" s="236" t="str">
        <f>IFERROR(IF(INDEX(database[],$C22,AV$6)=0,"",INDEX(database[],$C22,AV$6)),"")</f>
        <v/>
      </c>
      <c r="AW22" s="236" t="str">
        <f t="shared" si="0"/>
        <v>N-00015-Dominykas Xiong</v>
      </c>
      <c r="AX22" s="249">
        <f t="shared" si="1"/>
        <v>2023</v>
      </c>
      <c r="AY22" s="236">
        <f t="shared" si="2"/>
        <v>2023</v>
      </c>
      <c r="AZ22" s="236">
        <f t="shared" si="3"/>
        <v>1993</v>
      </c>
      <c r="BA22" s="249">
        <f t="shared" ca="1" si="4"/>
        <v>29</v>
      </c>
      <c r="BB22" s="253" t="str">
        <f t="shared" ca="1" si="5"/>
        <v>18 - 30</v>
      </c>
      <c r="BC22" s="246" t="str">
        <f t="shared" si="26"/>
        <v/>
      </c>
      <c r="BD22" s="252">
        <f t="shared" si="26"/>
        <v>45048</v>
      </c>
      <c r="BE22" s="252">
        <f t="shared" si="26"/>
        <v>34239</v>
      </c>
      <c r="BF22" s="252">
        <f t="shared" si="26"/>
        <v>45169</v>
      </c>
      <c r="BG22" s="252" t="str">
        <f t="shared" si="26"/>
        <v/>
      </c>
      <c r="BH22" s="252" t="str">
        <f t="shared" si="26"/>
        <v/>
      </c>
      <c r="BI22" s="252" t="str">
        <f t="shared" si="26"/>
        <v/>
      </c>
      <c r="BJ22" s="236" t="str">
        <f t="shared" si="20"/>
        <v>2 May 2023</v>
      </c>
      <c r="BK22" s="236" t="str">
        <f t="shared" si="7"/>
        <v>27 Sep 1993</v>
      </c>
      <c r="BL22" s="236" t="str">
        <f t="shared" si="8"/>
        <v>31 Aug 2023</v>
      </c>
      <c r="BM22" s="236" t="str">
        <f t="shared" si="9"/>
        <v/>
      </c>
      <c r="BN22" s="236" t="str">
        <f t="shared" si="10"/>
        <v/>
      </c>
      <c r="BO22" s="236" t="str">
        <f t="shared" si="11"/>
        <v/>
      </c>
      <c r="BP22" s="59"/>
      <c r="BQ22" s="60">
        <v>15</v>
      </c>
      <c r="BR22" s="246" t="str">
        <f>IFERROR(INDEX(database[#Headers],0,BQ22),"")</f>
        <v>Marital Status</v>
      </c>
      <c r="BS22" s="59"/>
      <c r="BT22" s="59"/>
      <c r="BU22" s="236">
        <f>IFERROR(IF(OR(BU$7="",List!$B$8="",List!$B$8="All"),1,IF(List!$B$8=INDEX(IF(BU$5="d",DateTable,MainTable),$C22,BU$6),1,0)),0)</f>
        <v>1</v>
      </c>
      <c r="BV22" s="236">
        <f>IFERROR(IF(OR(BV$7="",List!$B$11="",List!$B$11="All"),1,IF(List!$B$11=INDEX(IF(BV$5="d",DateTable,MainTable),$C22,BV$6),1,0)),0)</f>
        <v>1</v>
      </c>
      <c r="BW22" s="236">
        <f>IFERROR(IF(OR(BW$7="",List!$B$14="",List!$B$14="All"),1,IF(List!$B$14=INDEX(IF(BW$5="d",DateTable,MainTable),$C22,BW$6),1,0)),0)</f>
        <v>1</v>
      </c>
      <c r="BX22" s="236">
        <f>IFERROR(IF(OR(BX$7="",List!$B$17="",List!$B$17="All"),1,IF(List!$B$17=INDEX(IF(BX$5="d",DateTable,MainTable),$C22,BX$6),1,0)),0)</f>
        <v>1</v>
      </c>
      <c r="BY22" s="236">
        <f t="shared" si="21"/>
        <v>1</v>
      </c>
      <c r="CA22" s="236">
        <f t="shared" si="22"/>
        <v>15</v>
      </c>
      <c r="CB22" s="236">
        <f t="shared" si="12"/>
        <v>15</v>
      </c>
      <c r="CD22" s="236">
        <f>IFERROR(IF(OR(Dashboard!$C$7="",Dashboard!$C$7="All"),1,IF(Dashboard!$C$7=INDEX(MainTable,$C22,CD$6),1,0)),0)</f>
        <v>1</v>
      </c>
      <c r="CE22" s="236">
        <f>IFERROR(IF(OR(Dashboard!$E$7="",Dashboard!$E$7="All"),1,IF(Dashboard!$E$7=INDEX(MainTable,$C22,CE$6),1,0)),0)</f>
        <v>1</v>
      </c>
      <c r="CF22" s="236">
        <f>IFERROR(IF(OR(Dashboard!$G$7="",Dashboard!$G$7="All"),1,IF(Dashboard!$G$7=INDEX(MainTable,$C22,CF$6),1,0)),0)</f>
        <v>1</v>
      </c>
      <c r="CG22" s="236">
        <f>IFERROR(IF(OR(Dashboard!$I$7="",Dashboard!$I$7="All"),1,IF(Dashboard!$I$7=INDEX(MainTable,$C22,CG$6),1,0)),0)</f>
        <v>1</v>
      </c>
      <c r="CH22" s="236">
        <f t="shared" si="23"/>
        <v>1</v>
      </c>
      <c r="CJ22" s="236">
        <f t="shared" ca="1" si="13"/>
        <v>0</v>
      </c>
      <c r="CK22" s="236">
        <f t="shared" ca="1" si="14"/>
        <v>0</v>
      </c>
      <c r="CL22" s="236">
        <f t="shared" ca="1" si="15"/>
        <v>1</v>
      </c>
      <c r="CM22" s="236">
        <f t="shared" ca="1" si="24"/>
        <v>1</v>
      </c>
      <c r="CO22" s="237" t="str">
        <f>IFERROR(IF(Settings!I9="","Job Status",Settings!I9),"")</f>
        <v>Job Status</v>
      </c>
      <c r="CP22" s="237">
        <f t="shared" si="25"/>
        <v>7</v>
      </c>
      <c r="CU22" s="66" t="s">
        <v>125</v>
      </c>
      <c r="DA22" s="236" t="str">
        <f>IFERROR(IF(Settings!C23="","",Settings!C23),"")</f>
        <v/>
      </c>
      <c r="DB22" s="58"/>
      <c r="DC22" s="236" t="str">
        <f>IFERROR(IF(Settings!E23="","",Settings!E23),"")</f>
        <v/>
      </c>
      <c r="DD22" s="58"/>
      <c r="DE22" s="236" t="str">
        <f>IFERROR(IF(Settings!G23="","",Settings!G23),"")</f>
        <v/>
      </c>
      <c r="DG22" s="236" t="str">
        <f t="shared" si="16"/>
        <v>Accounting</v>
      </c>
      <c r="DH22" s="236" t="str">
        <f>IFERROR(IF(COUNTIF($DG$8:$DG22,DG22)&gt;1,"",DG22),"")</f>
        <v/>
      </c>
      <c r="DI22" s="236" t="str">
        <f t="array" ref="DI22">IFERROR(INDEX(filter1,SMALL(IF(LEN(filter1)&gt;0,ROW(filter1)-ROW(INDEX(filter1,1,1))+1),ROW($DF22)-ROW($DF$7))),"")</f>
        <v/>
      </c>
      <c r="DJ22" s="236" t="str">
        <f t="shared" si="17"/>
        <v>Bachelor's Degree</v>
      </c>
      <c r="DK22" s="236" t="str">
        <f>IFERROR(IF(COUNTIF($DJ$8:$DJ22,DJ22)&gt;1,"",DJ22),"")</f>
        <v/>
      </c>
      <c r="DL22" s="236" t="str">
        <f t="array" ref="DL22">IFERROR(INDEX(filter2,SMALL(IF(LEN(filter2)&gt;0,ROW(filter2)-ROW(INDEX(filter2,1,1))+1),ROW($DF22)-ROW($DF$7))),"")</f>
        <v/>
      </c>
      <c r="DM22" s="236" t="str">
        <f t="shared" si="18"/>
        <v>Male</v>
      </c>
      <c r="DN22" s="236" t="str">
        <f>IFERROR(IF(COUNTIF($DM$8:$DM22,DM22)&gt;1,"",DM22),"")</f>
        <v/>
      </c>
      <c r="DO22" s="236" t="str">
        <f t="array" ref="DO22">IFERROR(INDEX(filter3,SMALL(IF(LEN(filter3)&gt;0,ROW(filter3)-ROW(INDEX(filter3,1,1))+1),ROW($DF22)-ROW($DF$7))),"")</f>
        <v/>
      </c>
      <c r="DP22" s="236" t="str">
        <f t="shared" si="19"/>
        <v>China</v>
      </c>
      <c r="DQ22" s="236" t="str">
        <f>IFERROR(IF(COUNTIF($DP$8:$DP22,DP22)&gt;1,"",DP22),"")</f>
        <v>China</v>
      </c>
      <c r="DR22" s="236" t="str">
        <f t="array" ref="DR22">IFERROR(INDEX(filter4,SMALL(IF(LEN(filter4)&gt;0,ROW(filter4)-ROW(INDEX(filter4,1,1))+1),ROW($DF22)-ROW($DF$7))),"")</f>
        <v/>
      </c>
      <c r="DT22" s="62">
        <f>IFERROR(IF(OR(LEN(Form!C21)&gt;0,LEN(Form!D21)&gt;0,LEN(Form!G21)&gt;0),ROW(Form!A21),""),"")</f>
        <v>21</v>
      </c>
      <c r="DU22" s="55"/>
      <c r="DW22" s="237" t="str">
        <f>IFERROR(IF(COUNTIF($AX$8:$AX22,AX22)&gt;1,"",AX22),"")</f>
        <v/>
      </c>
      <c r="DX22" s="237" t="str">
        <f t="array" ref="DX22">IFERROR(INDEX($DW$8:$DW$26,SMALL(IF(LEN($DW$8:$DW$26)&gt;0,ROW($DW$8:$DW$26)-ROW(INDEX($DW$8:$DW$26,1,1))+1),ROW($DF22)-ROW($DF$7))),"")</f>
        <v/>
      </c>
      <c r="DY22" s="81"/>
      <c r="DZ22" s="241" t="str">
        <f>IFERROR(IF(COUNTIF(Calc!$ED$8:$EM$8,"?*")&gt;0,"Error: You have got a non-existing heading on your list!",""),"")</f>
        <v/>
      </c>
      <c r="EA22" s="177"/>
      <c r="EB22" s="81"/>
      <c r="EC22" s="81"/>
      <c r="ED22" s="81"/>
      <c r="EE22" s="81"/>
      <c r="EF22" s="81"/>
      <c r="EG22" s="81"/>
      <c r="EH22" s="81"/>
      <c r="EI22" s="81"/>
      <c r="EJ22" s="81"/>
    </row>
    <row r="23" spans="3:140" ht="15" customHeight="1" x14ac:dyDescent="0.25">
      <c r="C23" s="41">
        <v>16</v>
      </c>
      <c r="D23" s="236" t="str">
        <f>IFERROR(IF(INDEX(database[],$C23,D$6)=0,"",INDEX(database[],$C23,D$6)),"")</f>
        <v/>
      </c>
      <c r="E23" s="252" t="str">
        <f>IFERROR(IF(INDEX(database[],$C23,E$6)=0,"",INDEX(database[],$C23,E$6)),"")</f>
        <v/>
      </c>
      <c r="F23" s="236" t="str">
        <f>IFERROR(IF(INDEX(database[],$C23,F$6)=0,"",INDEX(database[],$C23,F$6)),"")</f>
        <v/>
      </c>
      <c r="G23" s="236" t="str">
        <f>IFERROR(IF(INDEX(database[],$C23,G$6)=0,"",INDEX(database[],$C23,G$6)),"")</f>
        <v/>
      </c>
      <c r="H23" s="236" t="str">
        <f>IFERROR(IF(INDEX(database[],$C23,H$6)=0,"",INDEX(database[],$C23,H$6)),"")</f>
        <v/>
      </c>
      <c r="I23" s="236" t="str">
        <f>IFERROR(IF(INDEX(database[],$C23,I$6)=0,"",INDEX(database[],$C23,I$6)),"")</f>
        <v/>
      </c>
      <c r="J23" s="236" t="str">
        <f>IFERROR(IF(INDEX(database[],$C23,J$6)=0,"",INDEX(database[],$C23,J$6)),"")</f>
        <v/>
      </c>
      <c r="K23" s="236" t="str">
        <f>IFERROR(IF(INDEX(database[],$C23,K$6)=0,"",INDEX(database[],$C23,K$6)),"")</f>
        <v/>
      </c>
      <c r="L23" s="236" t="str">
        <f>IFERROR(IF(INDEX(database[],$C23,L$6)=0,"",INDEX(database[],$C23,L$6)),"")</f>
        <v/>
      </c>
      <c r="M23" s="236" t="str">
        <f>IFERROR(IF(INDEX(database[],$C23,M$6)=0,"",INDEX(database[],$C23,M$6)),"")</f>
        <v/>
      </c>
      <c r="N23" s="236" t="str">
        <f>IFERROR(IF(INDEX(database[],$C23,N$6)=0,"",INDEX(database[],$C23,N$6)),"")</f>
        <v/>
      </c>
      <c r="O23" s="236" t="str">
        <f>IFERROR(IF(INDEX(database[],$C23,O$6)=0,"",INDEX(database[],$C23,O$6)),"")</f>
        <v/>
      </c>
      <c r="P23" s="236" t="str">
        <f>IFERROR(IF(INDEX(database[],$C23,P$6)=0,"",INDEX(database[],$C23,P$6)),"")</f>
        <v/>
      </c>
      <c r="Q23" s="236" t="str">
        <f>IFERROR(IF(INDEX(database[],$C23,Q$6)=0,"",INDEX(database[],$C23,Q$6)),"")</f>
        <v/>
      </c>
      <c r="R23" s="252" t="str">
        <f>IFERROR(IF(INDEX(database[],$C23,R$6)=0,"",INDEX(database[],$C23,R$6)),"")</f>
        <v/>
      </c>
      <c r="S23" s="236" t="str">
        <f>IFERROR(IF(INDEX(database[],$C23,S$6)=0,"",INDEX(database[],$C23,S$6)),"")</f>
        <v/>
      </c>
      <c r="T23" s="236" t="str">
        <f>IFERROR(IF(INDEX(database[],$C23,T$6)=0,"",INDEX(database[],$C23,T$6)),"")</f>
        <v/>
      </c>
      <c r="U23" s="236" t="str">
        <f>IFERROR(IF(INDEX(database[],$C23,U$6)=0,"",INDEX(database[],$C23,U$6)),"")</f>
        <v/>
      </c>
      <c r="V23" s="236" t="str">
        <f>IFERROR(IF(INDEX(database[],$C23,V$6)=0,"",INDEX(database[],$C23,V$6)),"")</f>
        <v/>
      </c>
      <c r="W23" s="236" t="str">
        <f>IFERROR(IF(INDEX(database[],$C23,W$6)=0,"",INDEX(database[],$C23,W$6)),"")</f>
        <v/>
      </c>
      <c r="X23" s="236" t="str">
        <f>IFERROR(IF(INDEX(database[],$C23,X$6)=0,"",INDEX(database[],$C23,X$6)),"")</f>
        <v/>
      </c>
      <c r="Y23" s="236" t="str">
        <f>IFERROR(IF(INDEX(database[],$C23,Y$6)=0,"",INDEX(database[],$C23,Y$6)),"")</f>
        <v/>
      </c>
      <c r="Z23" s="236" t="str">
        <f>IFERROR(IF(INDEX(database[],$C23,Z$6)=0,"",INDEX(database[],$C23,Z$6)),"")</f>
        <v/>
      </c>
      <c r="AA23" s="236" t="str">
        <f>IFERROR(IF(INDEX(database[],$C23,AA$6)=0,"",INDEX(database[],$C23,AA$6)),"")</f>
        <v/>
      </c>
      <c r="AB23" s="236" t="str">
        <f>IFERROR(IF(INDEX(database[],$C23,AB$6)=0,"",INDEX(database[],$C23,AB$6)),"")</f>
        <v/>
      </c>
      <c r="AC23" s="236" t="str">
        <f>IFERROR(IF(INDEX(database[],$C23,AC$6)=0,"",INDEX(database[],$C23,AC$6)),"")</f>
        <v/>
      </c>
      <c r="AD23" s="236" t="str">
        <f>IFERROR(IF(INDEX(database[],$C23,AD$6)=0,"",INDEX(database[],$C23,AD$6)),"")</f>
        <v/>
      </c>
      <c r="AE23" s="236" t="str">
        <f>IFERROR(IF(INDEX(database[],$C23,AE$6)=0,"",INDEX(database[],$C23,AE$6)),"")</f>
        <v/>
      </c>
      <c r="AF23" s="236" t="str">
        <f>IFERROR(IF(INDEX(database[],$C23,AF$6)=0,"",INDEX(database[],$C23,AF$6)),"")</f>
        <v/>
      </c>
      <c r="AG23" s="236" t="str">
        <f>IFERROR(IF(INDEX(database[],$C23,AG$6)=0,"",INDEX(database[],$C23,AG$6)),"")</f>
        <v/>
      </c>
      <c r="AH23" s="236" t="str">
        <f>IFERROR(IF(INDEX(database[],$C23,AH$6)=0,"",INDEX(database[],$C23,AH$6)),"")</f>
        <v/>
      </c>
      <c r="AI23" s="236" t="str">
        <f>IFERROR(IF(INDEX(database[],$C23,AI$6)=0,"",INDEX(database[],$C23,AI$6)),"")</f>
        <v/>
      </c>
      <c r="AJ23" s="236" t="str">
        <f>IFERROR(IF(INDEX(database[],$C23,AJ$6)=0,"",INDEX(database[],$C23,AJ$6)),"")</f>
        <v/>
      </c>
      <c r="AK23" s="236" t="str">
        <f>IFERROR(IF(INDEX(database[],$C23,AK$6)=0,"",INDEX(database[],$C23,AK$6)),"")</f>
        <v/>
      </c>
      <c r="AL23" s="236" t="str">
        <f>IFERROR(IF(INDEX(database[],$C23,AL$6)=0,"",INDEX(database[],$C23,AL$6)),"")</f>
        <v/>
      </c>
      <c r="AM23" s="236" t="str">
        <f>IFERROR(IF(INDEX(database[],$C23,AM$6)=0,"",INDEX(database[],$C23,AM$6)),"")</f>
        <v/>
      </c>
      <c r="AN23" s="236" t="str">
        <f>IFERROR(IF(INDEX(database[],$C23,AN$6)=0,"",INDEX(database[],$C23,AN$6)),"")</f>
        <v/>
      </c>
      <c r="AO23" s="236" t="str">
        <f>IFERROR(IF(INDEX(database[],$C23,AO$6)=0,"",INDEX(database[],$C23,AO$6)),"")</f>
        <v/>
      </c>
      <c r="AP23" s="236" t="str">
        <f>IFERROR(IF(INDEX(database[],$C23,AP$6)=0,"",INDEX(database[],$C23,AP$6)),"")</f>
        <v/>
      </c>
      <c r="AQ23" s="236" t="str">
        <f>IFERROR(IF(INDEX(database[],$C23,AQ$6)=0,"",INDEX(database[],$C23,AQ$6)),"")</f>
        <v/>
      </c>
      <c r="AR23" s="236" t="str">
        <f>IFERROR(IF(INDEX(database[],$C23,AR$6)=0,"",INDEX(database[],$C23,AR$6)),"")</f>
        <v/>
      </c>
      <c r="AS23" s="236" t="str">
        <f>IFERROR(IF(INDEX(database[],$C23,AS$6)=0,"",INDEX(database[],$C23,AS$6)),"")</f>
        <v/>
      </c>
      <c r="AT23" s="236" t="str">
        <f>IFERROR(IF(INDEX(database[],$C23,AT$6)=0,"",INDEX(database[],$C23,AT$6)),"")</f>
        <v/>
      </c>
      <c r="AU23" s="236" t="str">
        <f>IFERROR(IF(INDEX(database[],$C23,AU$6)=0,"",INDEX(database[],$C23,AU$6)),"")</f>
        <v/>
      </c>
      <c r="AV23" s="236" t="str">
        <f>IFERROR(IF(INDEX(database[],$C23,AV$6)=0,"",INDEX(database[],$C23,AV$6)),"")</f>
        <v/>
      </c>
      <c r="AW23" s="236" t="str">
        <f t="shared" si="0"/>
        <v/>
      </c>
      <c r="AX23" s="249" t="str">
        <f t="shared" si="1"/>
        <v/>
      </c>
      <c r="AY23" s="236" t="str">
        <f t="shared" si="2"/>
        <v/>
      </c>
      <c r="AZ23" s="236" t="str">
        <f t="shared" si="3"/>
        <v/>
      </c>
      <c r="BA23" s="249" t="str">
        <f t="shared" ca="1" si="4"/>
        <v/>
      </c>
      <c r="BB23" s="253" t="str">
        <f t="shared" ca="1" si="5"/>
        <v/>
      </c>
      <c r="BC23" s="246" t="str">
        <f t="shared" si="26"/>
        <v/>
      </c>
      <c r="BD23" s="252" t="str">
        <f t="shared" si="26"/>
        <v/>
      </c>
      <c r="BE23" s="252" t="str">
        <f t="shared" si="26"/>
        <v/>
      </c>
      <c r="BF23" s="252" t="str">
        <f t="shared" si="26"/>
        <v/>
      </c>
      <c r="BG23" s="252" t="str">
        <f t="shared" si="26"/>
        <v/>
      </c>
      <c r="BH23" s="252" t="str">
        <f t="shared" si="26"/>
        <v/>
      </c>
      <c r="BI23" s="252" t="str">
        <f t="shared" si="26"/>
        <v/>
      </c>
      <c r="BJ23" s="236" t="str">
        <f t="shared" si="20"/>
        <v/>
      </c>
      <c r="BK23" s="236" t="str">
        <f t="shared" si="7"/>
        <v/>
      </c>
      <c r="BL23" s="236" t="str">
        <f t="shared" si="8"/>
        <v/>
      </c>
      <c r="BM23" s="236" t="str">
        <f t="shared" si="9"/>
        <v/>
      </c>
      <c r="BN23" s="236" t="str">
        <f t="shared" si="10"/>
        <v/>
      </c>
      <c r="BO23" s="236" t="str">
        <f t="shared" si="11"/>
        <v/>
      </c>
      <c r="BP23" s="59"/>
      <c r="BQ23" s="60">
        <v>16</v>
      </c>
      <c r="BR23" s="246" t="str">
        <f>IFERROR(INDEX(database[#Headers],0,BQ23),"")</f>
        <v># of Kids</v>
      </c>
      <c r="BS23" s="59"/>
      <c r="BT23" s="59"/>
      <c r="BU23" s="236">
        <f>IFERROR(IF(OR(BU$7="",List!$B$8="",List!$B$8="All"),1,IF(List!$B$8=INDEX(IF(BU$5="d",DateTable,MainTable),$C23,BU$6),1,0)),0)</f>
        <v>1</v>
      </c>
      <c r="BV23" s="236">
        <f>IFERROR(IF(OR(BV$7="",List!$B$11="",List!$B$11="All"),1,IF(List!$B$11=INDEX(IF(BV$5="d",DateTable,MainTable),$C23,BV$6),1,0)),0)</f>
        <v>1</v>
      </c>
      <c r="BW23" s="236">
        <f>IFERROR(IF(OR(BW$7="",List!$B$14="",List!$B$14="All"),1,IF(List!$B$14=INDEX(IF(BW$5="d",DateTable,MainTable),$C23,BW$6),1,0)),0)</f>
        <v>1</v>
      </c>
      <c r="BX23" s="236">
        <f>IFERROR(IF(OR(BX$7="",List!$B$17="",List!$B$17="All"),1,IF(List!$B$17=INDEX(IF(BX$5="d",DateTable,MainTable),$C23,BX$6),1,0)),0)</f>
        <v>1</v>
      </c>
      <c r="BY23" s="236">
        <f t="shared" si="21"/>
        <v>1</v>
      </c>
      <c r="CA23" s="236" t="str">
        <f t="shared" si="22"/>
        <v/>
      </c>
      <c r="CB23" s="236" t="str">
        <f t="shared" si="12"/>
        <v/>
      </c>
      <c r="CD23" s="236">
        <f>IFERROR(IF(OR(Dashboard!$C$7="",Dashboard!$C$7="All"),1,IF(Dashboard!$C$7=INDEX(MainTable,$C23,CD$6),1,0)),0)</f>
        <v>1</v>
      </c>
      <c r="CE23" s="236">
        <f>IFERROR(IF(OR(Dashboard!$E$7="",Dashboard!$E$7="All"),1,IF(Dashboard!$E$7=INDEX(MainTable,$C23,CE$6),1,0)),0)</f>
        <v>1</v>
      </c>
      <c r="CF23" s="236">
        <f>IFERROR(IF(OR(Dashboard!$G$7="",Dashboard!$G$7="All"),1,IF(Dashboard!$G$7=INDEX(MainTable,$C23,CF$6),1,0)),0)</f>
        <v>1</v>
      </c>
      <c r="CG23" s="236">
        <f>IFERROR(IF(OR(Dashboard!$I$7="",Dashboard!$I$7="All"),1,IF(Dashboard!$I$7=INDEX(MainTable,$C23,CG$6),1,0)),0)</f>
        <v>1</v>
      </c>
      <c r="CH23" s="236">
        <f t="shared" si="23"/>
        <v>1</v>
      </c>
      <c r="CJ23" s="236">
        <f t="shared" ca="1" si="13"/>
        <v>0</v>
      </c>
      <c r="CK23" s="236">
        <f t="shared" ca="1" si="14"/>
        <v>0</v>
      </c>
      <c r="CL23" s="236">
        <f t="shared" si="15"/>
        <v>0</v>
      </c>
      <c r="CM23" s="236">
        <f t="shared" si="24"/>
        <v>0</v>
      </c>
      <c r="DA23" s="236" t="str">
        <f>IFERROR(IF(Settings!C24="","",Settings!C24),"")</f>
        <v/>
      </c>
      <c r="DB23" s="58"/>
      <c r="DC23" s="236" t="str">
        <f>IFERROR(IF(Settings!E24="","",Settings!E24),"")</f>
        <v/>
      </c>
      <c r="DD23" s="58"/>
      <c r="DE23" s="236" t="str">
        <f>IFERROR(IF(Settings!G24="","",Settings!G24),"")</f>
        <v/>
      </c>
      <c r="DG23" s="236" t="str">
        <f t="shared" si="16"/>
        <v/>
      </c>
      <c r="DH23" s="236" t="str">
        <f>IFERROR(IF(COUNTIF($DG$8:$DG23,DG23)&gt;1,"",DG23),"")</f>
        <v/>
      </c>
      <c r="DI23" s="236" t="str">
        <f t="array" ref="DI23">IFERROR(INDEX(filter1,SMALL(IF(LEN(filter1)&gt;0,ROW(filter1)-ROW(INDEX(filter1,1,1))+1),ROW($DF23)-ROW($DF$7))),"")</f>
        <v/>
      </c>
      <c r="DJ23" s="236" t="str">
        <f t="shared" si="17"/>
        <v/>
      </c>
      <c r="DK23" s="236" t="str">
        <f>IFERROR(IF(COUNTIF($DJ$8:$DJ23,DJ23)&gt;1,"",DJ23),"")</f>
        <v/>
      </c>
      <c r="DL23" s="236" t="str">
        <f t="array" ref="DL23">IFERROR(INDEX(filter2,SMALL(IF(LEN(filter2)&gt;0,ROW(filter2)-ROW(INDEX(filter2,1,1))+1),ROW($DF23)-ROW($DF$7))),"")</f>
        <v/>
      </c>
      <c r="DM23" s="236" t="str">
        <f t="shared" si="18"/>
        <v/>
      </c>
      <c r="DN23" s="236" t="str">
        <f>IFERROR(IF(COUNTIF($DM$8:$DM23,DM23)&gt;1,"",DM23),"")</f>
        <v/>
      </c>
      <c r="DO23" s="236" t="str">
        <f t="array" ref="DO23">IFERROR(INDEX(filter3,SMALL(IF(LEN(filter3)&gt;0,ROW(filter3)-ROW(INDEX(filter3,1,1))+1),ROW($DF23)-ROW($DF$7))),"")</f>
        <v/>
      </c>
      <c r="DP23" s="236" t="str">
        <f t="shared" si="19"/>
        <v/>
      </c>
      <c r="DQ23" s="236" t="str">
        <f>IFERROR(IF(COUNTIF($DP$8:$DP23,DP23)&gt;1,"",DP23),"")</f>
        <v/>
      </c>
      <c r="DR23" s="236" t="str">
        <f t="array" ref="DR23">IFERROR(INDEX(filter4,SMALL(IF(LEN(filter4)&gt;0,ROW(filter4)-ROW(INDEX(filter4,1,1))+1),ROW($DF23)-ROW($DF$7))),"")</f>
        <v/>
      </c>
      <c r="DT23" s="62">
        <f>IFERROR(IF(OR(LEN(Form!C22)&gt;0,LEN(Form!D22)&gt;0,LEN(Form!G22)&gt;0),ROW(Form!A22),""),"")</f>
        <v>22</v>
      </c>
      <c r="DU23" s="55"/>
      <c r="DW23" s="237" t="str">
        <f>IFERROR(IF(COUNTIF($AX$8:$AX23,AX23)&gt;1,"",AX23),"")</f>
        <v/>
      </c>
      <c r="DX23" s="237" t="str">
        <f t="array" ref="DX23">IFERROR(INDEX($DW$8:$DW$26,SMALL(IF(LEN($DW$8:$DW$26)&gt;0,ROW($DW$8:$DW$26)-ROW(INDEX($DW$8:$DW$26,1,1))+1),ROW($DF23)-ROW($DF$7))),"")</f>
        <v/>
      </c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</row>
    <row r="24" spans="3:140" ht="15" customHeight="1" x14ac:dyDescent="0.25">
      <c r="C24" s="41">
        <v>17</v>
      </c>
      <c r="D24" s="236" t="str">
        <f>IFERROR(IF(INDEX(database[],$C24,D$6)=0,"",INDEX(database[],$C24,D$6)),"")</f>
        <v/>
      </c>
      <c r="E24" s="252" t="str">
        <f>IFERROR(IF(INDEX(database[],$C24,E$6)=0,"",INDEX(database[],$C24,E$6)),"")</f>
        <v/>
      </c>
      <c r="F24" s="236" t="str">
        <f>IFERROR(IF(INDEX(database[],$C24,F$6)=0,"",INDEX(database[],$C24,F$6)),"")</f>
        <v/>
      </c>
      <c r="G24" s="236" t="str">
        <f>IFERROR(IF(INDEX(database[],$C24,G$6)=0,"",INDEX(database[],$C24,G$6)),"")</f>
        <v/>
      </c>
      <c r="H24" s="236" t="str">
        <f>IFERROR(IF(INDEX(database[],$C24,H$6)=0,"",INDEX(database[],$C24,H$6)),"")</f>
        <v/>
      </c>
      <c r="I24" s="236" t="str">
        <f>IFERROR(IF(INDEX(database[],$C24,I$6)=0,"",INDEX(database[],$C24,I$6)),"")</f>
        <v/>
      </c>
      <c r="J24" s="236" t="str">
        <f>IFERROR(IF(INDEX(database[],$C24,J$6)=0,"",INDEX(database[],$C24,J$6)),"")</f>
        <v/>
      </c>
      <c r="K24" s="236" t="str">
        <f>IFERROR(IF(INDEX(database[],$C24,K$6)=0,"",INDEX(database[],$C24,K$6)),"")</f>
        <v/>
      </c>
      <c r="L24" s="236" t="str">
        <f>IFERROR(IF(INDEX(database[],$C24,L$6)=0,"",INDEX(database[],$C24,L$6)),"")</f>
        <v/>
      </c>
      <c r="M24" s="236" t="str">
        <f>IFERROR(IF(INDEX(database[],$C24,M$6)=0,"",INDEX(database[],$C24,M$6)),"")</f>
        <v/>
      </c>
      <c r="N24" s="236" t="str">
        <f>IFERROR(IF(INDEX(database[],$C24,N$6)=0,"",INDEX(database[],$C24,N$6)),"")</f>
        <v/>
      </c>
      <c r="O24" s="236" t="str">
        <f>IFERROR(IF(INDEX(database[],$C24,O$6)=0,"",INDEX(database[],$C24,O$6)),"")</f>
        <v/>
      </c>
      <c r="P24" s="236" t="str">
        <f>IFERROR(IF(INDEX(database[],$C24,P$6)=0,"",INDEX(database[],$C24,P$6)),"")</f>
        <v/>
      </c>
      <c r="Q24" s="236" t="str">
        <f>IFERROR(IF(INDEX(database[],$C24,Q$6)=0,"",INDEX(database[],$C24,Q$6)),"")</f>
        <v/>
      </c>
      <c r="R24" s="252" t="str">
        <f>IFERROR(IF(INDEX(database[],$C24,R$6)=0,"",INDEX(database[],$C24,R$6)),"")</f>
        <v/>
      </c>
      <c r="S24" s="236" t="str">
        <f>IFERROR(IF(INDEX(database[],$C24,S$6)=0,"",INDEX(database[],$C24,S$6)),"")</f>
        <v/>
      </c>
      <c r="T24" s="236" t="str">
        <f>IFERROR(IF(INDEX(database[],$C24,T$6)=0,"",INDEX(database[],$C24,T$6)),"")</f>
        <v/>
      </c>
      <c r="U24" s="236" t="str">
        <f>IFERROR(IF(INDEX(database[],$C24,U$6)=0,"",INDEX(database[],$C24,U$6)),"")</f>
        <v/>
      </c>
      <c r="V24" s="236" t="str">
        <f>IFERROR(IF(INDEX(database[],$C24,V$6)=0,"",INDEX(database[],$C24,V$6)),"")</f>
        <v/>
      </c>
      <c r="W24" s="236" t="str">
        <f>IFERROR(IF(INDEX(database[],$C24,W$6)=0,"",INDEX(database[],$C24,W$6)),"")</f>
        <v/>
      </c>
      <c r="X24" s="236" t="str">
        <f>IFERROR(IF(INDEX(database[],$C24,X$6)=0,"",INDEX(database[],$C24,X$6)),"")</f>
        <v/>
      </c>
      <c r="Y24" s="236" t="str">
        <f>IFERROR(IF(INDEX(database[],$C24,Y$6)=0,"",INDEX(database[],$C24,Y$6)),"")</f>
        <v/>
      </c>
      <c r="Z24" s="236" t="str">
        <f>IFERROR(IF(INDEX(database[],$C24,Z$6)=0,"",INDEX(database[],$C24,Z$6)),"")</f>
        <v/>
      </c>
      <c r="AA24" s="236" t="str">
        <f>IFERROR(IF(INDEX(database[],$C24,AA$6)=0,"",INDEX(database[],$C24,AA$6)),"")</f>
        <v/>
      </c>
      <c r="AB24" s="236" t="str">
        <f>IFERROR(IF(INDEX(database[],$C24,AB$6)=0,"",INDEX(database[],$C24,AB$6)),"")</f>
        <v/>
      </c>
      <c r="AC24" s="236" t="str">
        <f>IFERROR(IF(INDEX(database[],$C24,AC$6)=0,"",INDEX(database[],$C24,AC$6)),"")</f>
        <v/>
      </c>
      <c r="AD24" s="236" t="str">
        <f>IFERROR(IF(INDEX(database[],$C24,AD$6)=0,"",INDEX(database[],$C24,AD$6)),"")</f>
        <v/>
      </c>
      <c r="AE24" s="236" t="str">
        <f>IFERROR(IF(INDEX(database[],$C24,AE$6)=0,"",INDEX(database[],$C24,AE$6)),"")</f>
        <v/>
      </c>
      <c r="AF24" s="236" t="str">
        <f>IFERROR(IF(INDEX(database[],$C24,AF$6)=0,"",INDEX(database[],$C24,AF$6)),"")</f>
        <v/>
      </c>
      <c r="AG24" s="236" t="str">
        <f>IFERROR(IF(INDEX(database[],$C24,AG$6)=0,"",INDEX(database[],$C24,AG$6)),"")</f>
        <v/>
      </c>
      <c r="AH24" s="236" t="str">
        <f>IFERROR(IF(INDEX(database[],$C24,AH$6)=0,"",INDEX(database[],$C24,AH$6)),"")</f>
        <v/>
      </c>
      <c r="AI24" s="236" t="str">
        <f>IFERROR(IF(INDEX(database[],$C24,AI$6)=0,"",INDEX(database[],$C24,AI$6)),"")</f>
        <v/>
      </c>
      <c r="AJ24" s="236" t="str">
        <f>IFERROR(IF(INDEX(database[],$C24,AJ$6)=0,"",INDEX(database[],$C24,AJ$6)),"")</f>
        <v/>
      </c>
      <c r="AK24" s="236" t="str">
        <f>IFERROR(IF(INDEX(database[],$C24,AK$6)=0,"",INDEX(database[],$C24,AK$6)),"")</f>
        <v/>
      </c>
      <c r="AL24" s="236" t="str">
        <f>IFERROR(IF(INDEX(database[],$C24,AL$6)=0,"",INDEX(database[],$C24,AL$6)),"")</f>
        <v/>
      </c>
      <c r="AM24" s="236" t="str">
        <f>IFERROR(IF(INDEX(database[],$C24,AM$6)=0,"",INDEX(database[],$C24,AM$6)),"")</f>
        <v/>
      </c>
      <c r="AN24" s="236" t="str">
        <f>IFERROR(IF(INDEX(database[],$C24,AN$6)=0,"",INDEX(database[],$C24,AN$6)),"")</f>
        <v/>
      </c>
      <c r="AO24" s="236" t="str">
        <f>IFERROR(IF(INDEX(database[],$C24,AO$6)=0,"",INDEX(database[],$C24,AO$6)),"")</f>
        <v/>
      </c>
      <c r="AP24" s="236" t="str">
        <f>IFERROR(IF(INDEX(database[],$C24,AP$6)=0,"",INDEX(database[],$C24,AP$6)),"")</f>
        <v/>
      </c>
      <c r="AQ24" s="236" t="str">
        <f>IFERROR(IF(INDEX(database[],$C24,AQ$6)=0,"",INDEX(database[],$C24,AQ$6)),"")</f>
        <v/>
      </c>
      <c r="AR24" s="236" t="str">
        <f>IFERROR(IF(INDEX(database[],$C24,AR$6)=0,"",INDEX(database[],$C24,AR$6)),"")</f>
        <v/>
      </c>
      <c r="AS24" s="236" t="str">
        <f>IFERROR(IF(INDEX(database[],$C24,AS$6)=0,"",INDEX(database[],$C24,AS$6)),"")</f>
        <v/>
      </c>
      <c r="AT24" s="236" t="str">
        <f>IFERROR(IF(INDEX(database[],$C24,AT$6)=0,"",INDEX(database[],$C24,AT$6)),"")</f>
        <v/>
      </c>
      <c r="AU24" s="236" t="str">
        <f>IFERROR(IF(INDEX(database[],$C24,AU$6)=0,"",INDEX(database[],$C24,AU$6)),"")</f>
        <v/>
      </c>
      <c r="AV24" s="236" t="str">
        <f>IFERROR(IF(INDEX(database[],$C24,AV$6)=0,"",INDEX(database[],$C24,AV$6)),"")</f>
        <v/>
      </c>
      <c r="AW24" s="236" t="str">
        <f t="shared" si="0"/>
        <v/>
      </c>
      <c r="AX24" s="249" t="str">
        <f t="shared" si="1"/>
        <v/>
      </c>
      <c r="AY24" s="236" t="str">
        <f t="shared" si="2"/>
        <v/>
      </c>
      <c r="AZ24" s="236" t="str">
        <f t="shared" si="3"/>
        <v/>
      </c>
      <c r="BA24" s="249" t="str">
        <f t="shared" ca="1" si="4"/>
        <v/>
      </c>
      <c r="BB24" s="253" t="str">
        <f t="shared" ca="1" si="5"/>
        <v/>
      </c>
      <c r="BC24" s="246" t="str">
        <f t="shared" si="26"/>
        <v/>
      </c>
      <c r="BD24" s="252" t="str">
        <f t="shared" si="26"/>
        <v/>
      </c>
      <c r="BE24" s="252" t="str">
        <f t="shared" si="26"/>
        <v/>
      </c>
      <c r="BF24" s="252" t="str">
        <f t="shared" si="26"/>
        <v/>
      </c>
      <c r="BG24" s="252" t="str">
        <f t="shared" si="26"/>
        <v/>
      </c>
      <c r="BH24" s="252" t="str">
        <f t="shared" si="26"/>
        <v/>
      </c>
      <c r="BI24" s="252" t="str">
        <f t="shared" si="26"/>
        <v/>
      </c>
      <c r="BJ24" s="236" t="str">
        <f t="shared" si="20"/>
        <v/>
      </c>
      <c r="BK24" s="236" t="str">
        <f t="shared" si="7"/>
        <v/>
      </c>
      <c r="BL24" s="236" t="str">
        <f t="shared" si="8"/>
        <v/>
      </c>
      <c r="BM24" s="236" t="str">
        <f t="shared" si="9"/>
        <v/>
      </c>
      <c r="BN24" s="236" t="str">
        <f t="shared" si="10"/>
        <v/>
      </c>
      <c r="BO24" s="236" t="str">
        <f t="shared" si="11"/>
        <v/>
      </c>
      <c r="BP24" s="59"/>
      <c r="BQ24" s="60">
        <v>17</v>
      </c>
      <c r="BR24" s="246" t="str">
        <f>IFERROR(INDEX(database[#Headers],0,BQ24),"")</f>
        <v>Driving License</v>
      </c>
      <c r="BS24" s="59"/>
      <c r="BT24" s="59"/>
      <c r="BU24" s="236">
        <f>IFERROR(IF(OR(BU$7="",List!$B$8="",List!$B$8="All"),1,IF(List!$B$8=INDEX(IF(BU$5="d",DateTable,MainTable),$C24,BU$6),1,0)),0)</f>
        <v>1</v>
      </c>
      <c r="BV24" s="236">
        <f>IFERROR(IF(OR(BV$7="",List!$B$11="",List!$B$11="All"),1,IF(List!$B$11=INDEX(IF(BV$5="d",DateTable,MainTable),$C24,BV$6),1,0)),0)</f>
        <v>1</v>
      </c>
      <c r="BW24" s="236">
        <f>IFERROR(IF(OR(BW$7="",List!$B$14="",List!$B$14="All"),1,IF(List!$B$14=INDEX(IF(BW$5="d",DateTable,MainTable),$C24,BW$6),1,0)),0)</f>
        <v>1</v>
      </c>
      <c r="BX24" s="236">
        <f>IFERROR(IF(OR(BX$7="",List!$B$17="",List!$B$17="All"),1,IF(List!$B$17=INDEX(IF(BX$5="d",DateTable,MainTable),$C24,BX$6),1,0)),0)</f>
        <v>1</v>
      </c>
      <c r="BY24" s="236">
        <f t="shared" si="21"/>
        <v>1</v>
      </c>
      <c r="CA24" s="236" t="str">
        <f t="shared" si="22"/>
        <v/>
      </c>
      <c r="CB24" s="236" t="str">
        <f t="shared" si="12"/>
        <v/>
      </c>
      <c r="CD24" s="236">
        <f>IFERROR(IF(OR(Dashboard!$C$7="",Dashboard!$C$7="All"),1,IF(Dashboard!$C$7=INDEX(MainTable,$C24,CD$6),1,0)),0)</f>
        <v>1</v>
      </c>
      <c r="CE24" s="236">
        <f>IFERROR(IF(OR(Dashboard!$E$7="",Dashboard!$E$7="All"),1,IF(Dashboard!$E$7=INDEX(MainTable,$C24,CE$6),1,0)),0)</f>
        <v>1</v>
      </c>
      <c r="CF24" s="236">
        <f>IFERROR(IF(OR(Dashboard!$G$7="",Dashboard!$G$7="All"),1,IF(Dashboard!$G$7=INDEX(MainTable,$C24,CF$6),1,0)),0)</f>
        <v>1</v>
      </c>
      <c r="CG24" s="236">
        <f>IFERROR(IF(OR(Dashboard!$I$7="",Dashboard!$I$7="All"),1,IF(Dashboard!$I$7=INDEX(MainTable,$C24,CG$6),1,0)),0)</f>
        <v>1</v>
      </c>
      <c r="CH24" s="236">
        <f t="shared" si="23"/>
        <v>1</v>
      </c>
      <c r="CJ24" s="236">
        <f t="shared" ca="1" si="13"/>
        <v>0</v>
      </c>
      <c r="CK24" s="236">
        <f t="shared" ca="1" si="14"/>
        <v>0</v>
      </c>
      <c r="CL24" s="236">
        <f t="shared" si="15"/>
        <v>0</v>
      </c>
      <c r="CM24" s="236">
        <f t="shared" si="24"/>
        <v>0</v>
      </c>
      <c r="CO24" s="97" t="s">
        <v>90</v>
      </c>
      <c r="CP24" s="98"/>
      <c r="CQ24" s="93" t="s">
        <v>293</v>
      </c>
      <c r="DA24" s="236" t="str">
        <f>IFERROR(IF(Settings!C25="","",Settings!C25),"")</f>
        <v/>
      </c>
      <c r="DB24" s="58"/>
      <c r="DC24" s="236" t="str">
        <f>IFERROR(IF(Settings!E25="","",Settings!E25),"")</f>
        <v/>
      </c>
      <c r="DD24" s="58"/>
      <c r="DE24" s="236" t="str">
        <f>IFERROR(IF(Settings!G25="","",Settings!G25),"")</f>
        <v/>
      </c>
      <c r="DG24" s="236" t="str">
        <f t="shared" si="16"/>
        <v/>
      </c>
      <c r="DH24" s="236" t="str">
        <f>IFERROR(IF(COUNTIF($DG$8:$DG24,DG24)&gt;1,"",DG24),"")</f>
        <v/>
      </c>
      <c r="DI24" s="236" t="str">
        <f t="array" ref="DI24">IFERROR(INDEX(filter1,SMALL(IF(LEN(filter1)&gt;0,ROW(filter1)-ROW(INDEX(filter1,1,1))+1),ROW($DF24)-ROW($DF$7))),"")</f>
        <v/>
      </c>
      <c r="DJ24" s="236" t="str">
        <f t="shared" si="17"/>
        <v/>
      </c>
      <c r="DK24" s="236" t="str">
        <f>IFERROR(IF(COUNTIF($DJ$8:$DJ24,DJ24)&gt;1,"",DJ24),"")</f>
        <v/>
      </c>
      <c r="DL24" s="236" t="str">
        <f t="array" ref="DL24">IFERROR(INDEX(filter2,SMALL(IF(LEN(filter2)&gt;0,ROW(filter2)-ROW(INDEX(filter2,1,1))+1),ROW($DF24)-ROW($DF$7))),"")</f>
        <v/>
      </c>
      <c r="DM24" s="236" t="str">
        <f t="shared" si="18"/>
        <v/>
      </c>
      <c r="DN24" s="236" t="str">
        <f>IFERROR(IF(COUNTIF($DM$8:$DM24,DM24)&gt;1,"",DM24),"")</f>
        <v/>
      </c>
      <c r="DO24" s="236" t="str">
        <f t="array" ref="DO24">IFERROR(INDEX(filter3,SMALL(IF(LEN(filter3)&gt;0,ROW(filter3)-ROW(INDEX(filter3,1,1))+1),ROW($DF24)-ROW($DF$7))),"")</f>
        <v/>
      </c>
      <c r="DP24" s="236" t="str">
        <f t="shared" si="19"/>
        <v/>
      </c>
      <c r="DQ24" s="236" t="str">
        <f>IFERROR(IF(COUNTIF($DP$8:$DP24,DP24)&gt;1,"",DP24),"")</f>
        <v/>
      </c>
      <c r="DR24" s="236" t="str">
        <f t="array" ref="DR24">IFERROR(INDEX(filter4,SMALL(IF(LEN(filter4)&gt;0,ROW(filter4)-ROW(INDEX(filter4,1,1))+1),ROW($DF24)-ROW($DF$7))),"")</f>
        <v/>
      </c>
      <c r="DT24" s="62">
        <f>IFERROR(IF(OR(LEN(Form!C23)&gt;0,LEN(Form!D23)&gt;0,LEN(Form!G23)&gt;0),ROW(Form!A23),""),"")</f>
        <v>23</v>
      </c>
      <c r="DU24" s="55"/>
      <c r="DW24" s="237" t="str">
        <f>IFERROR(IF(COUNTIF($AX$8:$AX24,AX24)&gt;1,"",AX24),"")</f>
        <v/>
      </c>
      <c r="DX24" s="237" t="str">
        <f t="array" ref="DX24">IFERROR(INDEX($DW$8:$DW$26,SMALL(IF(LEN($DW$8:$DW$26)&gt;0,ROW($DW$8:$DW$26)-ROW(INDEX($DW$8:$DW$26,1,1))+1),ROW($DF24)-ROW($DF$7))),"")</f>
        <v/>
      </c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</row>
    <row r="25" spans="3:140" ht="15" customHeight="1" x14ac:dyDescent="0.25">
      <c r="C25" s="41">
        <v>18</v>
      </c>
      <c r="D25" s="236" t="str">
        <f>IFERROR(IF(INDEX(database[],$C25,D$6)=0,"",INDEX(database[],$C25,D$6)),"")</f>
        <v/>
      </c>
      <c r="E25" s="252" t="str">
        <f>IFERROR(IF(INDEX(database[],$C25,E$6)=0,"",INDEX(database[],$C25,E$6)),"")</f>
        <v/>
      </c>
      <c r="F25" s="236" t="str">
        <f>IFERROR(IF(INDEX(database[],$C25,F$6)=0,"",INDEX(database[],$C25,F$6)),"")</f>
        <v/>
      </c>
      <c r="G25" s="236" t="str">
        <f>IFERROR(IF(INDEX(database[],$C25,G$6)=0,"",INDEX(database[],$C25,G$6)),"")</f>
        <v/>
      </c>
      <c r="H25" s="236" t="str">
        <f>IFERROR(IF(INDEX(database[],$C25,H$6)=0,"",INDEX(database[],$C25,H$6)),"")</f>
        <v/>
      </c>
      <c r="I25" s="236" t="str">
        <f>IFERROR(IF(INDEX(database[],$C25,I$6)=0,"",INDEX(database[],$C25,I$6)),"")</f>
        <v/>
      </c>
      <c r="J25" s="236" t="str">
        <f>IFERROR(IF(INDEX(database[],$C25,J$6)=0,"",INDEX(database[],$C25,J$6)),"")</f>
        <v/>
      </c>
      <c r="K25" s="236" t="str">
        <f>IFERROR(IF(INDEX(database[],$C25,K$6)=0,"",INDEX(database[],$C25,K$6)),"")</f>
        <v/>
      </c>
      <c r="L25" s="236" t="str">
        <f>IFERROR(IF(INDEX(database[],$C25,L$6)=0,"",INDEX(database[],$C25,L$6)),"")</f>
        <v/>
      </c>
      <c r="M25" s="236" t="str">
        <f>IFERROR(IF(INDEX(database[],$C25,M$6)=0,"",INDEX(database[],$C25,M$6)),"")</f>
        <v/>
      </c>
      <c r="N25" s="236" t="str">
        <f>IFERROR(IF(INDEX(database[],$C25,N$6)=0,"",INDEX(database[],$C25,N$6)),"")</f>
        <v/>
      </c>
      <c r="O25" s="236" t="str">
        <f>IFERROR(IF(INDEX(database[],$C25,O$6)=0,"",INDEX(database[],$C25,O$6)),"")</f>
        <v/>
      </c>
      <c r="P25" s="236" t="str">
        <f>IFERROR(IF(INDEX(database[],$C25,P$6)=0,"",INDEX(database[],$C25,P$6)),"")</f>
        <v/>
      </c>
      <c r="Q25" s="236" t="str">
        <f>IFERROR(IF(INDEX(database[],$C25,Q$6)=0,"",INDEX(database[],$C25,Q$6)),"")</f>
        <v/>
      </c>
      <c r="R25" s="252" t="str">
        <f>IFERROR(IF(INDEX(database[],$C25,R$6)=0,"",INDEX(database[],$C25,R$6)),"")</f>
        <v/>
      </c>
      <c r="S25" s="236" t="str">
        <f>IFERROR(IF(INDEX(database[],$C25,S$6)=0,"",INDEX(database[],$C25,S$6)),"")</f>
        <v/>
      </c>
      <c r="T25" s="236" t="str">
        <f>IFERROR(IF(INDEX(database[],$C25,T$6)=0,"",INDEX(database[],$C25,T$6)),"")</f>
        <v/>
      </c>
      <c r="U25" s="236" t="str">
        <f>IFERROR(IF(INDEX(database[],$C25,U$6)=0,"",INDEX(database[],$C25,U$6)),"")</f>
        <v/>
      </c>
      <c r="V25" s="236" t="str">
        <f>IFERROR(IF(INDEX(database[],$C25,V$6)=0,"",INDEX(database[],$C25,V$6)),"")</f>
        <v/>
      </c>
      <c r="W25" s="236" t="str">
        <f>IFERROR(IF(INDEX(database[],$C25,W$6)=0,"",INDEX(database[],$C25,W$6)),"")</f>
        <v/>
      </c>
      <c r="X25" s="236" t="str">
        <f>IFERROR(IF(INDEX(database[],$C25,X$6)=0,"",INDEX(database[],$C25,X$6)),"")</f>
        <v/>
      </c>
      <c r="Y25" s="236" t="str">
        <f>IFERROR(IF(INDEX(database[],$C25,Y$6)=0,"",INDEX(database[],$C25,Y$6)),"")</f>
        <v/>
      </c>
      <c r="Z25" s="236" t="str">
        <f>IFERROR(IF(INDEX(database[],$C25,Z$6)=0,"",INDEX(database[],$C25,Z$6)),"")</f>
        <v/>
      </c>
      <c r="AA25" s="236" t="str">
        <f>IFERROR(IF(INDEX(database[],$C25,AA$6)=0,"",INDEX(database[],$C25,AA$6)),"")</f>
        <v/>
      </c>
      <c r="AB25" s="236" t="str">
        <f>IFERROR(IF(INDEX(database[],$C25,AB$6)=0,"",INDEX(database[],$C25,AB$6)),"")</f>
        <v/>
      </c>
      <c r="AC25" s="236" t="str">
        <f>IFERROR(IF(INDEX(database[],$C25,AC$6)=0,"",INDEX(database[],$C25,AC$6)),"")</f>
        <v/>
      </c>
      <c r="AD25" s="236" t="str">
        <f>IFERROR(IF(INDEX(database[],$C25,AD$6)=0,"",INDEX(database[],$C25,AD$6)),"")</f>
        <v/>
      </c>
      <c r="AE25" s="236" t="str">
        <f>IFERROR(IF(INDEX(database[],$C25,AE$6)=0,"",INDEX(database[],$C25,AE$6)),"")</f>
        <v/>
      </c>
      <c r="AF25" s="236" t="str">
        <f>IFERROR(IF(INDEX(database[],$C25,AF$6)=0,"",INDEX(database[],$C25,AF$6)),"")</f>
        <v/>
      </c>
      <c r="AG25" s="236" t="str">
        <f>IFERROR(IF(INDEX(database[],$C25,AG$6)=0,"",INDEX(database[],$C25,AG$6)),"")</f>
        <v/>
      </c>
      <c r="AH25" s="236" t="str">
        <f>IFERROR(IF(INDEX(database[],$C25,AH$6)=0,"",INDEX(database[],$C25,AH$6)),"")</f>
        <v/>
      </c>
      <c r="AI25" s="236" t="str">
        <f>IFERROR(IF(INDEX(database[],$C25,AI$6)=0,"",INDEX(database[],$C25,AI$6)),"")</f>
        <v/>
      </c>
      <c r="AJ25" s="236" t="str">
        <f>IFERROR(IF(INDEX(database[],$C25,AJ$6)=0,"",INDEX(database[],$C25,AJ$6)),"")</f>
        <v/>
      </c>
      <c r="AK25" s="236" t="str">
        <f>IFERROR(IF(INDEX(database[],$C25,AK$6)=0,"",INDEX(database[],$C25,AK$6)),"")</f>
        <v/>
      </c>
      <c r="AL25" s="236" t="str">
        <f>IFERROR(IF(INDEX(database[],$C25,AL$6)=0,"",INDEX(database[],$C25,AL$6)),"")</f>
        <v/>
      </c>
      <c r="AM25" s="236" t="str">
        <f>IFERROR(IF(INDEX(database[],$C25,AM$6)=0,"",INDEX(database[],$C25,AM$6)),"")</f>
        <v/>
      </c>
      <c r="AN25" s="236" t="str">
        <f>IFERROR(IF(INDEX(database[],$C25,AN$6)=0,"",INDEX(database[],$C25,AN$6)),"")</f>
        <v/>
      </c>
      <c r="AO25" s="236" t="str">
        <f>IFERROR(IF(INDEX(database[],$C25,AO$6)=0,"",INDEX(database[],$C25,AO$6)),"")</f>
        <v/>
      </c>
      <c r="AP25" s="236" t="str">
        <f>IFERROR(IF(INDEX(database[],$C25,AP$6)=0,"",INDEX(database[],$C25,AP$6)),"")</f>
        <v/>
      </c>
      <c r="AQ25" s="236" t="str">
        <f>IFERROR(IF(INDEX(database[],$C25,AQ$6)=0,"",INDEX(database[],$C25,AQ$6)),"")</f>
        <v/>
      </c>
      <c r="AR25" s="236" t="str">
        <f>IFERROR(IF(INDEX(database[],$C25,AR$6)=0,"",INDEX(database[],$C25,AR$6)),"")</f>
        <v/>
      </c>
      <c r="AS25" s="236" t="str">
        <f>IFERROR(IF(INDEX(database[],$C25,AS$6)=0,"",INDEX(database[],$C25,AS$6)),"")</f>
        <v/>
      </c>
      <c r="AT25" s="236" t="str">
        <f>IFERROR(IF(INDEX(database[],$C25,AT$6)=0,"",INDEX(database[],$C25,AT$6)),"")</f>
        <v/>
      </c>
      <c r="AU25" s="236" t="str">
        <f>IFERROR(IF(INDEX(database[],$C25,AU$6)=0,"",INDEX(database[],$C25,AU$6)),"")</f>
        <v/>
      </c>
      <c r="AV25" s="236" t="str">
        <f>IFERROR(IF(INDEX(database[],$C25,AV$6)=0,"",INDEX(database[],$C25,AV$6)),"")</f>
        <v/>
      </c>
      <c r="AW25" s="236" t="str">
        <f t="shared" si="0"/>
        <v/>
      </c>
      <c r="AX25" s="249" t="str">
        <f t="shared" si="1"/>
        <v/>
      </c>
      <c r="AY25" s="236" t="str">
        <f t="shared" si="2"/>
        <v/>
      </c>
      <c r="AZ25" s="236" t="str">
        <f t="shared" si="3"/>
        <v/>
      </c>
      <c r="BA25" s="249" t="str">
        <f t="shared" ca="1" si="4"/>
        <v/>
      </c>
      <c r="BB25" s="253" t="str">
        <f t="shared" ca="1" si="5"/>
        <v/>
      </c>
      <c r="BC25" s="246" t="str">
        <f t="shared" si="26"/>
        <v/>
      </c>
      <c r="BD25" s="252" t="str">
        <f t="shared" si="26"/>
        <v/>
      </c>
      <c r="BE25" s="252" t="str">
        <f t="shared" si="26"/>
        <v/>
      </c>
      <c r="BF25" s="252" t="str">
        <f t="shared" si="26"/>
        <v/>
      </c>
      <c r="BG25" s="252" t="str">
        <f t="shared" si="26"/>
        <v/>
      </c>
      <c r="BH25" s="252" t="str">
        <f t="shared" si="26"/>
        <v/>
      </c>
      <c r="BI25" s="252" t="str">
        <f t="shared" si="26"/>
        <v/>
      </c>
      <c r="BJ25" s="236" t="str">
        <f t="shared" si="20"/>
        <v/>
      </c>
      <c r="BK25" s="236" t="str">
        <f t="shared" si="7"/>
        <v/>
      </c>
      <c r="BL25" s="236" t="str">
        <f t="shared" si="8"/>
        <v/>
      </c>
      <c r="BM25" s="236" t="str">
        <f t="shared" si="9"/>
        <v/>
      </c>
      <c r="BN25" s="236" t="str">
        <f t="shared" si="10"/>
        <v/>
      </c>
      <c r="BO25" s="236" t="str">
        <f t="shared" si="11"/>
        <v/>
      </c>
      <c r="BP25" s="59"/>
      <c r="BQ25" s="60">
        <v>18</v>
      </c>
      <c r="BR25" s="246" t="str">
        <f>IFERROR(INDEX(database[#Headers],0,BQ25),"")</f>
        <v>Email</v>
      </c>
      <c r="BS25" s="59"/>
      <c r="BT25" s="59"/>
      <c r="BU25" s="236">
        <f>IFERROR(IF(OR(BU$7="",List!$B$8="",List!$B$8="All"),1,IF(List!$B$8=INDEX(IF(BU$5="d",DateTable,MainTable),$C25,BU$6),1,0)),0)</f>
        <v>1</v>
      </c>
      <c r="BV25" s="236">
        <f>IFERROR(IF(OR(BV$7="",List!$B$11="",List!$B$11="All"),1,IF(List!$B$11=INDEX(IF(BV$5="d",DateTable,MainTable),$C25,BV$6),1,0)),0)</f>
        <v>1</v>
      </c>
      <c r="BW25" s="236">
        <f>IFERROR(IF(OR(BW$7="",List!$B$14="",List!$B$14="All"),1,IF(List!$B$14=INDEX(IF(BW$5="d",DateTable,MainTable),$C25,BW$6),1,0)),0)</f>
        <v>1</v>
      </c>
      <c r="BX25" s="236">
        <f>IFERROR(IF(OR(BX$7="",List!$B$17="",List!$B$17="All"),1,IF(List!$B$17=INDEX(IF(BX$5="d",DateTable,MainTable),$C25,BX$6),1,0)),0)</f>
        <v>1</v>
      </c>
      <c r="BY25" s="236">
        <f t="shared" si="21"/>
        <v>1</v>
      </c>
      <c r="CA25" s="236" t="str">
        <f t="shared" si="22"/>
        <v/>
      </c>
      <c r="CB25" s="236" t="str">
        <f t="shared" si="12"/>
        <v/>
      </c>
      <c r="CD25" s="236">
        <f>IFERROR(IF(OR(Dashboard!$C$7="",Dashboard!$C$7="All"),1,IF(Dashboard!$C$7=INDEX(MainTable,$C25,CD$6),1,0)),0)</f>
        <v>1</v>
      </c>
      <c r="CE25" s="236">
        <f>IFERROR(IF(OR(Dashboard!$E$7="",Dashboard!$E$7="All"),1,IF(Dashboard!$E$7=INDEX(MainTable,$C25,CE$6),1,0)),0)</f>
        <v>1</v>
      </c>
      <c r="CF25" s="236">
        <f>IFERROR(IF(OR(Dashboard!$G$7="",Dashboard!$G$7="All"),1,IF(Dashboard!$G$7=INDEX(MainTable,$C25,CF$6),1,0)),0)</f>
        <v>1</v>
      </c>
      <c r="CG25" s="236">
        <f>IFERROR(IF(OR(Dashboard!$I$7="",Dashboard!$I$7="All"),1,IF(Dashboard!$I$7=INDEX(MainTable,$C25,CG$6),1,0)),0)</f>
        <v>1</v>
      </c>
      <c r="CH25" s="236">
        <f t="shared" si="23"/>
        <v>1</v>
      </c>
      <c r="CJ25" s="236">
        <f t="shared" ca="1" si="13"/>
        <v>0</v>
      </c>
      <c r="CK25" s="236">
        <f t="shared" ca="1" si="14"/>
        <v>0</v>
      </c>
      <c r="CL25" s="236">
        <f t="shared" si="15"/>
        <v>0</v>
      </c>
      <c r="CM25" s="236">
        <f t="shared" si="24"/>
        <v>0</v>
      </c>
      <c r="CO25" s="237" t="str">
        <f>IFERROR(IF(Settings!I26="","",Settings!I26),"")</f>
        <v>Female</v>
      </c>
      <c r="CP25" s="237">
        <f ca="1">IFERROR(IF(LEN(CO25)=0,0,COUNTIFS((OFFSET($C$8,0,$CP$17,19)),$CO25,$CH$8:$CH$26,1)),"")</f>
        <v>9</v>
      </c>
      <c r="CQ25" s="242">
        <f ca="1">IFERROR(IF(CP25/$CP$29=0,"",CP25/$CP$29),"")</f>
        <v>0.6</v>
      </c>
      <c r="DA25" s="236" t="str">
        <f>IFERROR(IF(Settings!C26="","",Settings!C26),"")</f>
        <v/>
      </c>
      <c r="DB25" s="58"/>
      <c r="DC25" s="236" t="str">
        <f>IFERROR(IF(Settings!E26="","",Settings!E26),"")</f>
        <v/>
      </c>
      <c r="DD25" s="58"/>
      <c r="DE25" s="236" t="str">
        <f>IFERROR(IF(Settings!G26="","",Settings!G26),"")</f>
        <v/>
      </c>
      <c r="DG25" s="236" t="str">
        <f t="shared" si="16"/>
        <v/>
      </c>
      <c r="DH25" s="236" t="str">
        <f>IFERROR(IF(COUNTIF($DG$8:$DG25,DG25)&gt;1,"",DG25),"")</f>
        <v/>
      </c>
      <c r="DI25" s="236" t="str">
        <f t="array" ref="DI25">IFERROR(INDEX(filter1,SMALL(IF(LEN(filter1)&gt;0,ROW(filter1)-ROW(INDEX(filter1,1,1))+1),ROW($DF25)-ROW($DF$7))),"")</f>
        <v/>
      </c>
      <c r="DJ25" s="236" t="str">
        <f t="shared" si="17"/>
        <v/>
      </c>
      <c r="DK25" s="236" t="str">
        <f>IFERROR(IF(COUNTIF($DJ$8:$DJ25,DJ25)&gt;1,"",DJ25),"")</f>
        <v/>
      </c>
      <c r="DL25" s="236" t="str">
        <f t="array" ref="DL25">IFERROR(INDEX(filter2,SMALL(IF(LEN(filter2)&gt;0,ROW(filter2)-ROW(INDEX(filter2,1,1))+1),ROW($DF25)-ROW($DF$7))),"")</f>
        <v/>
      </c>
      <c r="DM25" s="236" t="str">
        <f t="shared" si="18"/>
        <v/>
      </c>
      <c r="DN25" s="236" t="str">
        <f>IFERROR(IF(COUNTIF($DM$8:$DM25,DM25)&gt;1,"",DM25),"")</f>
        <v/>
      </c>
      <c r="DO25" s="236" t="str">
        <f t="array" ref="DO25">IFERROR(INDEX(filter3,SMALL(IF(LEN(filter3)&gt;0,ROW(filter3)-ROW(INDEX(filter3,1,1))+1),ROW($DF25)-ROW($DF$7))),"")</f>
        <v/>
      </c>
      <c r="DP25" s="236" t="str">
        <f t="shared" si="19"/>
        <v/>
      </c>
      <c r="DQ25" s="236" t="str">
        <f>IFERROR(IF(COUNTIF($DP$8:$DP25,DP25)&gt;1,"",DP25),"")</f>
        <v/>
      </c>
      <c r="DR25" s="236" t="str">
        <f t="array" ref="DR25">IFERROR(INDEX(filter4,SMALL(IF(LEN(filter4)&gt;0,ROW(filter4)-ROW(INDEX(filter4,1,1))+1),ROW($DF25)-ROW($DF$7))),"")</f>
        <v/>
      </c>
      <c r="DT25" s="62">
        <f>IFERROR(IF(OR(LEN(Form!C24)&gt;0,LEN(Form!D24)&gt;0,LEN(Form!G24)&gt;0),ROW(Form!A24),""),"")</f>
        <v>24</v>
      </c>
      <c r="DU25" s="55"/>
      <c r="DW25" s="237" t="str">
        <f>IFERROR(IF(COUNTIF($AX$8:$AX25,AX25)&gt;1,"",AX25),"")</f>
        <v/>
      </c>
      <c r="DX25" s="237" t="str">
        <f t="array" ref="DX25">IFERROR(INDEX($DW$8:$DW$26,SMALL(IF(LEN($DW$8:$DW$26)&gt;0,ROW($DW$8:$DW$26)-ROW(INDEX($DW$8:$DW$26,1,1))+1),ROW($DF25)-ROW($DF$7))),"")</f>
        <v/>
      </c>
      <c r="DY25" s="81"/>
      <c r="DZ25" s="81"/>
      <c r="EA25" s="81"/>
      <c r="EB25" s="81"/>
      <c r="EC25" s="81"/>
      <c r="ED25" s="81"/>
      <c r="EE25" s="81"/>
      <c r="EF25" s="81"/>
      <c r="EG25" s="81"/>
      <c r="EH25" s="81"/>
      <c r="EI25" s="81"/>
      <c r="EJ25" s="81"/>
    </row>
    <row r="26" spans="3:140" ht="15" customHeight="1" x14ac:dyDescent="0.25">
      <c r="C26" s="41">
        <v>19</v>
      </c>
      <c r="D26" s="236" t="str">
        <f>IFERROR(IF(INDEX(database[],$C26,D$6)=0,"",INDEX(database[],$C26,D$6)),"")</f>
        <v/>
      </c>
      <c r="E26" s="252" t="str">
        <f>IFERROR(IF(INDEX(database[],$C26,E$6)=0,"",INDEX(database[],$C26,E$6)),"")</f>
        <v/>
      </c>
      <c r="F26" s="236" t="str">
        <f>IFERROR(IF(INDEX(database[],$C26,F$6)=0,"",INDEX(database[],$C26,F$6)),"")</f>
        <v/>
      </c>
      <c r="G26" s="236" t="str">
        <f>IFERROR(IF(INDEX(database[],$C26,G$6)=0,"",INDEX(database[],$C26,G$6)),"")</f>
        <v/>
      </c>
      <c r="H26" s="236" t="str">
        <f>IFERROR(IF(INDEX(database[],$C26,H$6)=0,"",INDEX(database[],$C26,H$6)),"")</f>
        <v/>
      </c>
      <c r="I26" s="236" t="str">
        <f>IFERROR(IF(INDEX(database[],$C26,I$6)=0,"",INDEX(database[],$C26,I$6)),"")</f>
        <v/>
      </c>
      <c r="J26" s="236" t="str">
        <f>IFERROR(IF(INDEX(database[],$C26,J$6)=0,"",INDEX(database[],$C26,J$6)),"")</f>
        <v/>
      </c>
      <c r="K26" s="236" t="str">
        <f>IFERROR(IF(INDEX(database[],$C26,K$6)=0,"",INDEX(database[],$C26,K$6)),"")</f>
        <v/>
      </c>
      <c r="L26" s="236" t="str">
        <f>IFERROR(IF(INDEX(database[],$C26,L$6)=0,"",INDEX(database[],$C26,L$6)),"")</f>
        <v/>
      </c>
      <c r="M26" s="236" t="str">
        <f>IFERROR(IF(INDEX(database[],$C26,M$6)=0,"",INDEX(database[],$C26,M$6)),"")</f>
        <v/>
      </c>
      <c r="N26" s="236" t="str">
        <f>IFERROR(IF(INDEX(database[],$C26,N$6)=0,"",INDEX(database[],$C26,N$6)),"")</f>
        <v/>
      </c>
      <c r="O26" s="236" t="str">
        <f>IFERROR(IF(INDEX(database[],$C26,O$6)=0,"",INDEX(database[],$C26,O$6)),"")</f>
        <v/>
      </c>
      <c r="P26" s="236" t="str">
        <f>IFERROR(IF(INDEX(database[],$C26,P$6)=0,"",INDEX(database[],$C26,P$6)),"")</f>
        <v/>
      </c>
      <c r="Q26" s="236" t="str">
        <f>IFERROR(IF(INDEX(database[],$C26,Q$6)=0,"",INDEX(database[],$C26,Q$6)),"")</f>
        <v/>
      </c>
      <c r="R26" s="252" t="str">
        <f>IFERROR(IF(INDEX(database[],$C26,R$6)=0,"",INDEX(database[],$C26,R$6)),"")</f>
        <v/>
      </c>
      <c r="S26" s="236" t="str">
        <f>IFERROR(IF(INDEX(database[],$C26,S$6)=0,"",INDEX(database[],$C26,S$6)),"")</f>
        <v/>
      </c>
      <c r="T26" s="236" t="str">
        <f>IFERROR(IF(INDEX(database[],$C26,T$6)=0,"",INDEX(database[],$C26,T$6)),"")</f>
        <v/>
      </c>
      <c r="U26" s="236" t="str">
        <f>IFERROR(IF(INDEX(database[],$C26,U$6)=0,"",INDEX(database[],$C26,U$6)),"")</f>
        <v/>
      </c>
      <c r="V26" s="236" t="str">
        <f>IFERROR(IF(INDEX(database[],$C26,V$6)=0,"",INDEX(database[],$C26,V$6)),"")</f>
        <v/>
      </c>
      <c r="W26" s="236" t="str">
        <f>IFERROR(IF(INDEX(database[],$C26,W$6)=0,"",INDEX(database[],$C26,W$6)),"")</f>
        <v/>
      </c>
      <c r="X26" s="236" t="str">
        <f>IFERROR(IF(INDEX(database[],$C26,X$6)=0,"",INDEX(database[],$C26,X$6)),"")</f>
        <v/>
      </c>
      <c r="Y26" s="236" t="str">
        <f>IFERROR(IF(INDEX(database[],$C26,Y$6)=0,"",INDEX(database[],$C26,Y$6)),"")</f>
        <v/>
      </c>
      <c r="Z26" s="236" t="str">
        <f>IFERROR(IF(INDEX(database[],$C26,Z$6)=0,"",INDEX(database[],$C26,Z$6)),"")</f>
        <v/>
      </c>
      <c r="AA26" s="236" t="str">
        <f>IFERROR(IF(INDEX(database[],$C26,AA$6)=0,"",INDEX(database[],$C26,AA$6)),"")</f>
        <v/>
      </c>
      <c r="AB26" s="236" t="str">
        <f>IFERROR(IF(INDEX(database[],$C26,AB$6)=0,"",INDEX(database[],$C26,AB$6)),"")</f>
        <v/>
      </c>
      <c r="AC26" s="236" t="str">
        <f>IFERROR(IF(INDEX(database[],$C26,AC$6)=0,"",INDEX(database[],$C26,AC$6)),"")</f>
        <v/>
      </c>
      <c r="AD26" s="236" t="str">
        <f>IFERROR(IF(INDEX(database[],$C26,AD$6)=0,"",INDEX(database[],$C26,AD$6)),"")</f>
        <v/>
      </c>
      <c r="AE26" s="236" t="str">
        <f>IFERROR(IF(INDEX(database[],$C26,AE$6)=0,"",INDEX(database[],$C26,AE$6)),"")</f>
        <v/>
      </c>
      <c r="AF26" s="236" t="str">
        <f>IFERROR(IF(INDEX(database[],$C26,AF$6)=0,"",INDEX(database[],$C26,AF$6)),"")</f>
        <v/>
      </c>
      <c r="AG26" s="236" t="str">
        <f>IFERROR(IF(INDEX(database[],$C26,AG$6)=0,"",INDEX(database[],$C26,AG$6)),"")</f>
        <v/>
      </c>
      <c r="AH26" s="236" t="str">
        <f>IFERROR(IF(INDEX(database[],$C26,AH$6)=0,"",INDEX(database[],$C26,AH$6)),"")</f>
        <v/>
      </c>
      <c r="AI26" s="236" t="str">
        <f>IFERROR(IF(INDEX(database[],$C26,AI$6)=0,"",INDEX(database[],$C26,AI$6)),"")</f>
        <v/>
      </c>
      <c r="AJ26" s="236" t="str">
        <f>IFERROR(IF(INDEX(database[],$C26,AJ$6)=0,"",INDEX(database[],$C26,AJ$6)),"")</f>
        <v/>
      </c>
      <c r="AK26" s="236" t="str">
        <f>IFERROR(IF(INDEX(database[],$C26,AK$6)=0,"",INDEX(database[],$C26,AK$6)),"")</f>
        <v/>
      </c>
      <c r="AL26" s="236" t="str">
        <f>IFERROR(IF(INDEX(database[],$C26,AL$6)=0,"",INDEX(database[],$C26,AL$6)),"")</f>
        <v/>
      </c>
      <c r="AM26" s="236" t="str">
        <f>IFERROR(IF(INDEX(database[],$C26,AM$6)=0,"",INDEX(database[],$C26,AM$6)),"")</f>
        <v/>
      </c>
      <c r="AN26" s="236" t="str">
        <f>IFERROR(IF(INDEX(database[],$C26,AN$6)=0,"",INDEX(database[],$C26,AN$6)),"")</f>
        <v/>
      </c>
      <c r="AO26" s="236" t="str">
        <f>IFERROR(IF(INDEX(database[],$C26,AO$6)=0,"",INDEX(database[],$C26,AO$6)),"")</f>
        <v/>
      </c>
      <c r="AP26" s="236" t="str">
        <f>IFERROR(IF(INDEX(database[],$C26,AP$6)=0,"",INDEX(database[],$C26,AP$6)),"")</f>
        <v/>
      </c>
      <c r="AQ26" s="236" t="str">
        <f>IFERROR(IF(INDEX(database[],$C26,AQ$6)=0,"",INDEX(database[],$C26,AQ$6)),"")</f>
        <v/>
      </c>
      <c r="AR26" s="236" t="str">
        <f>IFERROR(IF(INDEX(database[],$C26,AR$6)=0,"",INDEX(database[],$C26,AR$6)),"")</f>
        <v/>
      </c>
      <c r="AS26" s="236" t="str">
        <f>IFERROR(IF(INDEX(database[],$C26,AS$6)=0,"",INDEX(database[],$C26,AS$6)),"")</f>
        <v/>
      </c>
      <c r="AT26" s="236" t="str">
        <f>IFERROR(IF(INDEX(database[],$C26,AT$6)=0,"",INDEX(database[],$C26,AT$6)),"")</f>
        <v/>
      </c>
      <c r="AU26" s="236" t="str">
        <f>IFERROR(IF(INDEX(database[],$C26,AU$6)=0,"",INDEX(database[],$C26,AU$6)),"")</f>
        <v/>
      </c>
      <c r="AV26" s="236" t="str">
        <f>IFERROR(IF(INDEX(database[],$C26,AV$6)=0,"",INDEX(database[],$C26,AV$6)),"")</f>
        <v/>
      </c>
      <c r="AW26" s="236" t="str">
        <f t="shared" si="0"/>
        <v/>
      </c>
      <c r="AX26" s="249" t="str">
        <f t="shared" si="1"/>
        <v/>
      </c>
      <c r="AY26" s="236" t="str">
        <f t="shared" si="2"/>
        <v/>
      </c>
      <c r="AZ26" s="236" t="str">
        <f t="shared" si="3"/>
        <v/>
      </c>
      <c r="BA26" s="249" t="str">
        <f t="shared" ca="1" si="4"/>
        <v/>
      </c>
      <c r="BB26" s="253" t="str">
        <f t="shared" ca="1" si="5"/>
        <v/>
      </c>
      <c r="BC26" s="246" t="str">
        <f t="shared" si="26"/>
        <v/>
      </c>
      <c r="BD26" s="252" t="str">
        <f t="shared" si="26"/>
        <v/>
      </c>
      <c r="BE26" s="252" t="str">
        <f t="shared" si="26"/>
        <v/>
      </c>
      <c r="BF26" s="252" t="str">
        <f t="shared" si="26"/>
        <v/>
      </c>
      <c r="BG26" s="252" t="str">
        <f t="shared" si="26"/>
        <v/>
      </c>
      <c r="BH26" s="252" t="str">
        <f t="shared" si="26"/>
        <v/>
      </c>
      <c r="BI26" s="252" t="str">
        <f t="shared" si="26"/>
        <v/>
      </c>
      <c r="BJ26" s="236" t="str">
        <f t="shared" si="20"/>
        <v/>
      </c>
      <c r="BK26" s="236" t="str">
        <f t="shared" si="7"/>
        <v/>
      </c>
      <c r="BL26" s="236" t="str">
        <f t="shared" si="8"/>
        <v/>
      </c>
      <c r="BM26" s="236" t="str">
        <f t="shared" si="9"/>
        <v/>
      </c>
      <c r="BN26" s="236" t="str">
        <f t="shared" si="10"/>
        <v/>
      </c>
      <c r="BO26" s="236" t="str">
        <f t="shared" si="11"/>
        <v/>
      </c>
      <c r="BP26" s="59"/>
      <c r="BQ26" s="60">
        <v>19</v>
      </c>
      <c r="BR26" s="246" t="str">
        <f>IFERROR(INDEX(database[#Headers],0,BQ26),"")</f>
        <v>Cell Phone</v>
      </c>
      <c r="BS26" s="59"/>
      <c r="BT26" s="59"/>
      <c r="BU26" s="236">
        <f>IFERROR(IF(OR(BU$7="",List!$B$8="",List!$B$8="All"),1,IF(List!$B$8=INDEX(IF(BU$5="d",DateTable,MainTable),$C26,BU$6),1,0)),0)</f>
        <v>1</v>
      </c>
      <c r="BV26" s="236">
        <f>IFERROR(IF(OR(BV$7="",List!$B$11="",List!$B$11="All"),1,IF(List!$B$11=INDEX(IF(BV$5="d",DateTable,MainTable),$C26,BV$6),1,0)),0)</f>
        <v>1</v>
      </c>
      <c r="BW26" s="236">
        <f>IFERROR(IF(OR(BW$7="",List!$B$14="",List!$B$14="All"),1,IF(List!$B$14=INDEX(IF(BW$5="d",DateTable,MainTable),$C26,BW$6),1,0)),0)</f>
        <v>1</v>
      </c>
      <c r="BX26" s="236">
        <f>IFERROR(IF(OR(BX$7="",List!$B$17="",List!$B$17="All"),1,IF(List!$B$17=INDEX(IF(BX$5="d",DateTable,MainTable),$C26,BX$6),1,0)),0)</f>
        <v>1</v>
      </c>
      <c r="BY26" s="236">
        <f t="shared" si="21"/>
        <v>1</v>
      </c>
      <c r="CA26" s="236" t="str">
        <f t="shared" si="22"/>
        <v/>
      </c>
      <c r="CB26" s="236" t="str">
        <f t="shared" si="12"/>
        <v/>
      </c>
      <c r="CD26" s="236">
        <f>IFERROR(IF(OR(Dashboard!$C$7="",Dashboard!$C$7="All"),1,IF(Dashboard!$C$7=INDEX(MainTable,$C26,CD$6),1,0)),0)</f>
        <v>1</v>
      </c>
      <c r="CE26" s="236">
        <f>IFERROR(IF(OR(Dashboard!$E$7="",Dashboard!$E$7="All"),1,IF(Dashboard!$E$7=INDEX(MainTable,$C26,CE$6),1,0)),0)</f>
        <v>1</v>
      </c>
      <c r="CF26" s="236">
        <f>IFERROR(IF(OR(Dashboard!$G$7="",Dashboard!$G$7="All"),1,IF(Dashboard!$G$7=INDEX(MainTable,$C26,CF$6),1,0)),0)</f>
        <v>1</v>
      </c>
      <c r="CG26" s="236">
        <f>IFERROR(IF(OR(Dashboard!$I$7="",Dashboard!$I$7="All"),1,IF(Dashboard!$I$7=INDEX(MainTable,$C26,CG$6),1,0)),0)</f>
        <v>1</v>
      </c>
      <c r="CH26" s="236">
        <f t="shared" si="23"/>
        <v>1</v>
      </c>
      <c r="CJ26" s="236">
        <f t="shared" ca="1" si="13"/>
        <v>0</v>
      </c>
      <c r="CK26" s="236">
        <f t="shared" ca="1" si="14"/>
        <v>0</v>
      </c>
      <c r="CL26" s="236">
        <f t="shared" si="15"/>
        <v>0</v>
      </c>
      <c r="CM26" s="236">
        <f t="shared" si="24"/>
        <v>0</v>
      </c>
      <c r="CO26" s="237" t="str">
        <f>IFERROR(IF(Settings!I27="","",Settings!I27),"")</f>
        <v>Male</v>
      </c>
      <c r="CP26" s="237">
        <f ca="1">IFERROR(IF(LEN(CO26)=0,0,COUNTIFS((OFFSET($C$8,0,$CP$17,19)),$CO26,$CH$8:$CH$26,1)),"")</f>
        <v>6</v>
      </c>
      <c r="CQ26" s="242">
        <f ca="1">IFERROR(IF(CP26/$CP$29=0,"",CP26/$CP$29),"")</f>
        <v>0.4</v>
      </c>
      <c r="DA26" s="236" t="str">
        <f>IFERROR(IF(Settings!C27="","",Settings!C27),"")</f>
        <v/>
      </c>
      <c r="DB26" s="58"/>
      <c r="DC26" s="236" t="str">
        <f>IFERROR(IF(Settings!E27="","",Settings!E27),"")</f>
        <v/>
      </c>
      <c r="DD26" s="58"/>
      <c r="DE26" s="236" t="str">
        <f>IFERROR(IF(Settings!G27="","",Settings!G27),"")</f>
        <v/>
      </c>
      <c r="DG26" s="236" t="str">
        <f t="shared" si="16"/>
        <v/>
      </c>
      <c r="DH26" s="236" t="str">
        <f>IFERROR(IF(COUNTIF($DG$8:$DG26,DG26)&gt;1,"",DG26),"")</f>
        <v/>
      </c>
      <c r="DI26" s="236" t="str">
        <f t="array" ref="DI26">IFERROR(INDEX(filter1,SMALL(IF(LEN(filter1)&gt;0,ROW(filter1)-ROW(INDEX(filter1,1,1))+1),ROW($DF26)-ROW($DF$7))),"")</f>
        <v/>
      </c>
      <c r="DJ26" s="236" t="str">
        <f t="shared" si="17"/>
        <v/>
      </c>
      <c r="DK26" s="236" t="str">
        <f>IFERROR(IF(COUNTIF($DJ$8:$DJ26,DJ26)&gt;1,"",DJ26),"")</f>
        <v/>
      </c>
      <c r="DL26" s="236" t="str">
        <f t="array" ref="DL26">IFERROR(INDEX(filter2,SMALL(IF(LEN(filter2)&gt;0,ROW(filter2)-ROW(INDEX(filter2,1,1))+1),ROW($DF26)-ROW($DF$7))),"")</f>
        <v/>
      </c>
      <c r="DM26" s="236" t="str">
        <f t="shared" si="18"/>
        <v/>
      </c>
      <c r="DN26" s="236" t="str">
        <f>IFERROR(IF(COUNTIF($DM$8:$DM26,DM26)&gt;1,"",DM26),"")</f>
        <v/>
      </c>
      <c r="DO26" s="236" t="str">
        <f t="array" ref="DO26">IFERROR(INDEX(filter3,SMALL(IF(LEN(filter3)&gt;0,ROW(filter3)-ROW(INDEX(filter3,1,1))+1),ROW($DF26)-ROW($DF$7))),"")</f>
        <v/>
      </c>
      <c r="DP26" s="236" t="str">
        <f t="shared" si="19"/>
        <v/>
      </c>
      <c r="DQ26" s="236" t="str">
        <f>IFERROR(IF(COUNTIF($DP$8:$DP26,DP26)&gt;1,"",DP26),"")</f>
        <v/>
      </c>
      <c r="DR26" s="236" t="str">
        <f t="array" ref="DR26">IFERROR(INDEX(filter4,SMALL(IF(LEN(filter4)&gt;0,ROW(filter4)-ROW(INDEX(filter4,1,1))+1),ROW($DF26)-ROW($DF$7))),"")</f>
        <v/>
      </c>
      <c r="DT26" s="62">
        <f>IFERROR(IF(OR(LEN(Form!C25)&gt;0,LEN(Form!D25)&gt;0,LEN(Form!G25)&gt;0),ROW(Form!A25),""),"")</f>
        <v>25</v>
      </c>
      <c r="DU26" s="55"/>
      <c r="DW26" s="237" t="str">
        <f>IFERROR(IF(COUNTIF($AX$8:$AX26,AX26)&gt;1,"",AX26),"")</f>
        <v/>
      </c>
      <c r="DX26" s="237" t="str">
        <f t="array" ref="DX26">IFERROR(INDEX($DW$8:$DW$26,SMALL(IF(LEN($DW$8:$DW$26)&gt;0,ROW($DW$8:$DW$26)-ROW(INDEX($DW$8:$DW$26,1,1))+1),ROW($DF26)-ROW($DF$7))),"")</f>
        <v/>
      </c>
      <c r="DY26" s="81"/>
      <c r="DZ26" s="81"/>
      <c r="EA26" s="81"/>
      <c r="EB26" s="81"/>
      <c r="EC26" s="81"/>
      <c r="ED26" s="81"/>
      <c r="EE26" s="81"/>
      <c r="EF26" s="81"/>
      <c r="EG26" s="81"/>
      <c r="EH26" s="81"/>
      <c r="EI26" s="81"/>
      <c r="EJ26" s="81"/>
    </row>
    <row r="27" spans="3:140" ht="15" customHeight="1" x14ac:dyDescent="0.25">
      <c r="BP27" s="59"/>
      <c r="BQ27" s="60">
        <v>20</v>
      </c>
      <c r="BR27" s="246" t="str">
        <f>IFERROR(INDEX(database[#Headers],0,BQ27),"")</f>
        <v>Address</v>
      </c>
      <c r="BS27" s="59"/>
      <c r="BT27" s="59"/>
      <c r="CO27" s="237" t="str">
        <f>IFERROR(IF(Settings!I28="","",Settings!I28),"")</f>
        <v>Not specified</v>
      </c>
      <c r="CP27" s="237">
        <f ca="1">IFERROR(IF(LEN(CO27)=0,0,COUNTIFS((OFFSET($C$8,0,$CP$17,19)),$CO27,$CH$8:$CH$26,1)),"")</f>
        <v>0</v>
      </c>
      <c r="CQ27" s="242" t="str">
        <f ca="1">IFERROR(IF(CP27/$CP$29=0,"",CP27/$CP$29),"")</f>
        <v/>
      </c>
      <c r="DA27" s="236" t="str">
        <f>IFERROR(IF(Settings!C28="","",Settings!C28),"")</f>
        <v/>
      </c>
      <c r="DB27" s="58"/>
      <c r="DC27" s="236" t="str">
        <f>IFERROR(IF(Settings!E28="","",Settings!E28),"")</f>
        <v/>
      </c>
      <c r="DD27" s="58"/>
      <c r="DE27" s="236" t="str">
        <f>IFERROR(IF(Settings!G28="","",Settings!G28),"")</f>
        <v/>
      </c>
      <c r="DT27" s="62">
        <f>IFERROR(IF(OR(LEN(Form!C26)&gt;0,LEN(Form!D26)&gt;0,LEN(Form!G26)&gt;0),ROW(Form!A26),""),"")</f>
        <v>26</v>
      </c>
      <c r="DU27" s="55"/>
      <c r="DY27" s="81"/>
      <c r="DZ27" s="81"/>
      <c r="EA27" s="81"/>
      <c r="EB27" s="81"/>
      <c r="EC27" s="81"/>
      <c r="ED27" s="81"/>
      <c r="EE27" s="81"/>
      <c r="EF27" s="81"/>
      <c r="EG27" s="81"/>
      <c r="EH27" s="81"/>
      <c r="EI27" s="81"/>
      <c r="EJ27" s="81"/>
    </row>
    <row r="28" spans="3:140" ht="15" customHeight="1" x14ac:dyDescent="0.25">
      <c r="BP28" s="59"/>
      <c r="BQ28" s="60">
        <v>21</v>
      </c>
      <c r="BR28" s="246" t="str">
        <f>IFERROR(INDEX(database[#Headers],0,BQ28),"")</f>
        <v>City</v>
      </c>
      <c r="BS28" s="59"/>
      <c r="BT28" s="59"/>
      <c r="CO28" s="237" t="str">
        <f>IFERROR(IF(Settings!I29="","",Settings!I29),"")</f>
        <v/>
      </c>
      <c r="CP28" s="237">
        <f ca="1">IFERROR(IF(LEN(CO28)=0,0,COUNTIFS((OFFSET($C$8,0,$CP$17,19)),$CO28,$CH$8:$CH$26,1)),"")</f>
        <v>0</v>
      </c>
      <c r="CQ28" s="242" t="str">
        <f ca="1">IFERROR(IF(CP28/$CP$29=0,"",CP28/$CP$29),"")</f>
        <v/>
      </c>
      <c r="DA28" s="236" t="str">
        <f>IFERROR(IF(Settings!C29="","",Settings!C29),"")</f>
        <v/>
      </c>
      <c r="DB28" s="58"/>
      <c r="DC28" s="236" t="str">
        <f>IFERROR(IF(Settings!E29="","",Settings!E29),"")</f>
        <v/>
      </c>
      <c r="DD28" s="58"/>
      <c r="DE28" s="236" t="str">
        <f>IFERROR(IF(Settings!G29="","",Settings!G29),"")</f>
        <v/>
      </c>
      <c r="DT28" s="62">
        <f>IFERROR(IF(OR(LEN(Form!C27)&gt;0,LEN(Form!D27)&gt;0,LEN(Form!G27)&gt;0),ROW(Form!A27),""),"")</f>
        <v>27</v>
      </c>
      <c r="DU28" s="55"/>
      <c r="DY28" s="81"/>
      <c r="DZ28" s="81"/>
      <c r="EA28" s="81"/>
      <c r="EB28" s="81"/>
      <c r="EC28" s="81"/>
      <c r="ED28" s="81"/>
      <c r="EE28" s="81"/>
      <c r="EF28" s="81"/>
      <c r="EG28" s="81"/>
      <c r="EH28" s="81"/>
      <c r="EI28" s="81"/>
      <c r="EJ28" s="81"/>
    </row>
    <row r="29" spans="3:140" ht="15" customHeight="1" x14ac:dyDescent="0.25">
      <c r="BP29" s="59"/>
      <c r="BQ29" s="60">
        <v>22</v>
      </c>
      <c r="BR29" s="246" t="str">
        <f>IFERROR(INDEX(database[#Headers],0,BQ29),"")</f>
        <v>Country</v>
      </c>
      <c r="BS29" s="59"/>
      <c r="BT29" s="59"/>
      <c r="CO29" s="243">
        <f>COUNTIF(CO25:CO28,"?*")</f>
        <v>3</v>
      </c>
      <c r="CP29" s="243">
        <f ca="1">SUM(CP25:CP28)</f>
        <v>15</v>
      </c>
      <c r="CQ29" s="66"/>
      <c r="DA29" s="244">
        <f>IFERROR(COUNTIF(DA8:DA28,"?*"),21)</f>
        <v>4</v>
      </c>
      <c r="DB29" s="58"/>
      <c r="DC29" s="244">
        <f>IFERROR(COUNTIF(DC8:DC28,"?*"),21)</f>
        <v>8</v>
      </c>
      <c r="DD29" s="58"/>
      <c r="DE29" s="244">
        <f>IFERROR(COUNTIF(DE8:DE28,"?*"),21)</f>
        <v>6</v>
      </c>
      <c r="DT29" s="62">
        <f>IFERROR(IF(OR(LEN(Form!C28)&gt;0,LEN(Form!D28)&gt;0,LEN(Form!G28)&gt;0),ROW(Form!A28),""),"")</f>
        <v>28</v>
      </c>
      <c r="DU29" s="55"/>
      <c r="DY29" s="81"/>
      <c r="DZ29" s="81"/>
      <c r="EA29" s="81"/>
      <c r="EB29" s="81"/>
      <c r="EC29" s="81"/>
      <c r="ED29" s="81"/>
      <c r="EE29" s="81"/>
      <c r="EF29" s="81"/>
      <c r="EG29" s="81"/>
      <c r="EH29" s="81"/>
      <c r="EI29" s="81"/>
      <c r="EJ29" s="81"/>
    </row>
    <row r="30" spans="3:140" ht="15" customHeight="1" x14ac:dyDescent="0.25">
      <c r="BP30" s="59"/>
      <c r="BQ30" s="60">
        <v>23</v>
      </c>
      <c r="BR30" s="246" t="str">
        <f>IFERROR(INDEX(database[#Headers],0,BQ30),"")</f>
        <v>Emergency Contact Person</v>
      </c>
      <c r="BS30" s="59"/>
      <c r="BT30" s="59"/>
      <c r="CO30" s="89" t="s">
        <v>93</v>
      </c>
      <c r="CP30" s="89" t="s">
        <v>94</v>
      </c>
      <c r="DT30" s="62">
        <f>IFERROR(IF(OR(LEN(Form!C29)&gt;0,LEN(Form!D29)&gt;0,LEN(Form!G29)&gt;0),ROW(Form!A29),""),"")</f>
        <v>29</v>
      </c>
      <c r="DU30" s="55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</row>
    <row r="31" spans="3:140" ht="15" customHeight="1" x14ac:dyDescent="0.25">
      <c r="BP31" s="59"/>
      <c r="BQ31" s="60">
        <v>24</v>
      </c>
      <c r="BR31" s="246" t="str">
        <f>IFERROR(INDEX(database[#Headers],0,BQ31),"")</f>
        <v>Contact Info</v>
      </c>
      <c r="BS31" s="59"/>
      <c r="BT31" s="59"/>
      <c r="DT31" s="62">
        <f>IFERROR(IF(OR(LEN(Form!C30)&gt;0,LEN(Form!D30)&gt;0,LEN(Form!G30)&gt;0),ROW(Form!A30),""),"")</f>
        <v>30</v>
      </c>
      <c r="DU31" s="55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</row>
    <row r="32" spans="3:140" ht="15" customHeight="1" x14ac:dyDescent="0.25">
      <c r="BP32" s="59"/>
      <c r="BQ32" s="60">
        <v>25</v>
      </c>
      <c r="BR32" s="246" t="str">
        <f>IFERROR(INDEX(database[#Headers],0,BQ32),"")</f>
        <v>Blood Type</v>
      </c>
      <c r="BS32" s="59"/>
      <c r="BT32" s="59"/>
      <c r="DT32" s="62">
        <f>IFERROR(IF(OR(LEN(Form!C31)&gt;0,LEN(Form!D31)&gt;0,LEN(Form!G31)&gt;0),ROW(Form!A31),""),"")</f>
        <v>31</v>
      </c>
      <c r="DU32" s="55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</row>
    <row r="33" spans="68:140" ht="15" customHeight="1" x14ac:dyDescent="0.25">
      <c r="BP33" s="59"/>
      <c r="BQ33" s="60">
        <v>26</v>
      </c>
      <c r="BR33" s="246" t="str">
        <f>IFERROR(INDEX(database[#Headers],0,BQ33),"")</f>
        <v>Any Health Problem?</v>
      </c>
      <c r="BS33" s="59"/>
      <c r="BT33" s="59"/>
      <c r="CO33" s="97" t="s">
        <v>34</v>
      </c>
      <c r="CP33" s="98"/>
      <c r="DT33" s="62">
        <f>IFERROR(IF(OR(LEN(Form!C32)&gt;0,LEN(Form!D32)&gt;0,LEN(Form!G32)&gt;0),ROW(Form!A32),""),"")</f>
        <v>32</v>
      </c>
      <c r="DU33" s="55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</row>
    <row r="34" spans="68:140" ht="15" customHeight="1" x14ac:dyDescent="0.25">
      <c r="BP34" s="59"/>
      <c r="BQ34" s="60">
        <v>27</v>
      </c>
      <c r="BR34" s="246" t="str">
        <f>IFERROR(INDEX(database[#Headers],0,BQ34),"")</f>
        <v>Initial Salary</v>
      </c>
      <c r="BS34" s="59"/>
      <c r="BT34" s="59"/>
      <c r="CO34" s="237" t="str">
        <f>IF(Settings!K18="","",Settings!K18)</f>
        <v>Retirement</v>
      </c>
      <c r="CP34" s="237">
        <f t="shared" ref="CP34:CP39" ca="1" si="27">IFERROR(IF(LEN(CO34)=0,0,COUNTIFS((OFFSET($C$8,0,$CP$18,19)),$CO34,$CD$8:$CD$26,1,$CE$8:$CE$26,1,$CF$8:$CF$26,1)),"")</f>
        <v>0</v>
      </c>
      <c r="DT34" s="62">
        <f>IFERROR(IF(OR(LEN(Form!C33)&gt;0,LEN(Form!D33)&gt;0,LEN(Form!G33)&gt;0),ROW(Form!A33),""),"")</f>
        <v>33</v>
      </c>
      <c r="DU34" s="55"/>
      <c r="DY34" s="81"/>
      <c r="DZ34" s="81"/>
      <c r="EA34" s="81"/>
      <c r="EB34" s="81"/>
      <c r="EC34" s="81"/>
      <c r="ED34" s="81"/>
      <c r="EE34" s="81"/>
      <c r="EF34" s="81"/>
      <c r="EG34" s="81"/>
      <c r="EH34" s="81"/>
      <c r="EI34" s="81"/>
      <c r="EJ34" s="81"/>
    </row>
    <row r="35" spans="68:140" ht="15" customHeight="1" x14ac:dyDescent="0.25">
      <c r="BP35" s="59"/>
      <c r="BQ35" s="60">
        <v>28</v>
      </c>
      <c r="BR35" s="246" t="str">
        <f>IFERROR(INDEX(database[#Headers],0,BQ35),"")</f>
        <v>Current Salary</v>
      </c>
      <c r="BS35" s="59"/>
      <c r="BT35" s="59"/>
      <c r="CO35" s="237" t="str">
        <f>IF(Settings!K19="","",Settings!K19)</f>
        <v>Resignment</v>
      </c>
      <c r="CP35" s="237">
        <f t="shared" ca="1" si="27"/>
        <v>2</v>
      </c>
      <c r="DT35" s="62">
        <f>IFERROR(IF(OR(LEN(Form!C34)&gt;0,LEN(Form!D34)&gt;0,LEN(Form!G34)&gt;0),ROW(Form!A34),""),"")</f>
        <v>34</v>
      </c>
      <c r="DU35" s="55"/>
      <c r="DY35" s="81"/>
      <c r="DZ35" s="81"/>
      <c r="EA35" s="81"/>
      <c r="EB35" s="81"/>
      <c r="EC35" s="81"/>
      <c r="ED35" s="81"/>
      <c r="EE35" s="81"/>
      <c r="EF35" s="81"/>
      <c r="EG35" s="81"/>
      <c r="EH35" s="81"/>
      <c r="EI35" s="81"/>
      <c r="EJ35" s="81"/>
    </row>
    <row r="36" spans="68:140" ht="15" customHeight="1" x14ac:dyDescent="0.25">
      <c r="BP36" s="59"/>
      <c r="BQ36" s="60">
        <v>29</v>
      </c>
      <c r="BR36" s="246" t="str">
        <f>IFERROR(INDEX(database[#Headers],0,BQ36),"")</f>
        <v>Bank Account</v>
      </c>
      <c r="BS36" s="59"/>
      <c r="BT36" s="59"/>
      <c r="CO36" s="237" t="str">
        <f>IF(Settings!K20="","",Settings!K20)</f>
        <v>New Job</v>
      </c>
      <c r="CP36" s="237">
        <f t="shared" ca="1" si="27"/>
        <v>1</v>
      </c>
      <c r="DT36" s="62" t="str">
        <f>IFERROR(IF(OR(LEN(Form!C35)&gt;0,LEN(Form!D35)&gt;0,LEN(Form!G35)&gt;0),ROW(Form!A35),""),"")</f>
        <v/>
      </c>
      <c r="DU36" s="55"/>
      <c r="DY36" s="81"/>
      <c r="DZ36" s="81"/>
      <c r="EA36" s="81"/>
      <c r="EB36" s="81"/>
      <c r="EC36" s="81"/>
      <c r="ED36" s="81"/>
      <c r="EE36" s="81"/>
      <c r="EF36" s="81"/>
      <c r="EG36" s="81"/>
      <c r="EH36" s="81"/>
      <c r="EI36" s="81"/>
      <c r="EJ36" s="81"/>
    </row>
    <row r="37" spans="68:140" ht="15" customHeight="1" x14ac:dyDescent="0.25">
      <c r="BP37" s="59"/>
      <c r="BQ37" s="60">
        <v>30</v>
      </c>
      <c r="BR37" s="246" t="str">
        <f>IFERROR(INDEX(database[#Headers],0,BQ37),"")</f>
        <v>Active</v>
      </c>
      <c r="BS37" s="59"/>
      <c r="BT37" s="59"/>
      <c r="CO37" s="237" t="str">
        <f>IF(Settings!K21="","",Settings!K21)</f>
        <v/>
      </c>
      <c r="CP37" s="237">
        <f t="shared" ca="1" si="27"/>
        <v>0</v>
      </c>
      <c r="DT37" s="62" t="str">
        <f>IFERROR(IF(OR(LEN(Form!C36)&gt;0,LEN(Form!D36)&gt;0,LEN(Form!G36)&gt;0),ROW(Form!A36),""),"")</f>
        <v/>
      </c>
      <c r="DU37" s="55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</row>
    <row r="38" spans="68:140" ht="15" customHeight="1" x14ac:dyDescent="0.25">
      <c r="BP38" s="59"/>
      <c r="BQ38" s="60">
        <v>31</v>
      </c>
      <c r="BR38" s="246" t="str">
        <f>IFERROR(INDEX(database[#Headers],0,BQ38),"")</f>
        <v>Termination Date</v>
      </c>
      <c r="BS38" s="59"/>
      <c r="BT38" s="59"/>
      <c r="CO38" s="237" t="str">
        <f>IF(Settings!K22="","",Settings!K22)</f>
        <v/>
      </c>
      <c r="CP38" s="237">
        <f t="shared" ca="1" si="27"/>
        <v>0</v>
      </c>
      <c r="DT38" s="62" t="str">
        <f>IFERROR(IF(OR(LEN(Form!C37)&gt;0,LEN(Form!D37)&gt;0,LEN(Form!G37)&gt;0),ROW(Form!A37),""),"")</f>
        <v/>
      </c>
      <c r="DU38" s="55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</row>
    <row r="39" spans="68:140" ht="15" customHeight="1" x14ac:dyDescent="0.25">
      <c r="BP39" s="59"/>
      <c r="BQ39" s="60">
        <v>32</v>
      </c>
      <c r="BR39" s="246" t="str">
        <f>IFERROR(INDEX(database[#Headers],0,BQ39),"")</f>
        <v>Termination Reason</v>
      </c>
      <c r="BS39" s="59"/>
      <c r="BT39" s="59"/>
      <c r="CO39" s="237" t="str">
        <f>IF(Settings!K23="","",Settings!K23)</f>
        <v/>
      </c>
      <c r="CP39" s="237">
        <f t="shared" ca="1" si="27"/>
        <v>0</v>
      </c>
      <c r="DT39" s="62" t="str">
        <f>IFERROR(IF(OR(LEN(Form!C38)&gt;0,LEN(Form!D38)&gt;0,LEN(Form!G38)&gt;0),ROW(Form!A38),""),"")</f>
        <v/>
      </c>
      <c r="DU39" s="55"/>
      <c r="DY39" s="81"/>
      <c r="DZ39" s="81"/>
      <c r="EA39" s="81"/>
      <c r="EB39" s="81"/>
      <c r="EC39" s="81"/>
      <c r="ED39" s="81"/>
      <c r="EE39" s="81"/>
      <c r="EF39" s="81"/>
      <c r="EG39" s="81"/>
      <c r="EH39" s="81"/>
      <c r="EI39" s="81"/>
      <c r="EJ39" s="81"/>
    </row>
    <row r="40" spans="68:140" ht="15" customHeight="1" x14ac:dyDescent="0.25">
      <c r="BP40" s="59"/>
      <c r="BQ40" s="60">
        <v>33</v>
      </c>
      <c r="BR40" s="246" t="str">
        <f>IFERROR(INDEX(database[#Headers],0,BQ40),"")</f>
        <v>Header1</v>
      </c>
      <c r="BS40" s="59"/>
      <c r="BT40" s="59"/>
      <c r="CO40" s="243">
        <f>COUNTIF(CO34:CO39,"?*")</f>
        <v>3</v>
      </c>
      <c r="CP40" s="243">
        <f ca="1">SUM(CP34:CP39)</f>
        <v>3</v>
      </c>
      <c r="DT40" s="62" t="str">
        <f>IFERROR(IF(OR(LEN(Form!C39)&gt;0,LEN(Form!D39)&gt;0,LEN(Form!G39)&gt;0),ROW(Form!A39),""),"")</f>
        <v/>
      </c>
      <c r="DU40" s="55"/>
      <c r="DY40" s="81"/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</row>
    <row r="41" spans="68:140" ht="15" customHeight="1" x14ac:dyDescent="0.25">
      <c r="BP41" s="59"/>
      <c r="BQ41" s="60">
        <v>34</v>
      </c>
      <c r="BR41" s="246" t="str">
        <f>IFERROR(INDEX(database[#Headers],0,BQ41),"")</f>
        <v>Header2</v>
      </c>
      <c r="BS41" s="59"/>
      <c r="BT41" s="59"/>
      <c r="CO41" s="89" t="s">
        <v>95</v>
      </c>
      <c r="CP41" s="89" t="s">
        <v>94</v>
      </c>
      <c r="DT41" s="62" t="str">
        <f>IFERROR(IF(OR(LEN(Form!C40)&gt;0,LEN(Form!D40)&gt;0,LEN(Form!G40)&gt;0),ROW(Form!A40),""),"")</f>
        <v/>
      </c>
      <c r="DU41" s="55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</row>
    <row r="42" spans="68:140" ht="15" customHeight="1" x14ac:dyDescent="0.25">
      <c r="BP42" s="59"/>
      <c r="BQ42" s="60">
        <v>35</v>
      </c>
      <c r="BR42" s="246" t="str">
        <f>IFERROR(INDEX(database[#Headers],0,BQ42),"")</f>
        <v>Header3</v>
      </c>
      <c r="BS42" s="59"/>
      <c r="BT42" s="59"/>
      <c r="DT42" s="62" t="str">
        <f>IFERROR(IF(OR(LEN(Form!C41)&gt;0,LEN(Form!D41)&gt;0,LEN(Form!G41)&gt;0),ROW(Form!A41),""),"")</f>
        <v/>
      </c>
      <c r="DU42" s="55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</row>
    <row r="43" spans="68:140" ht="15" customHeight="1" x14ac:dyDescent="0.25">
      <c r="BP43" s="59"/>
      <c r="BQ43" s="60">
        <v>36</v>
      </c>
      <c r="BR43" s="246" t="str">
        <f>IFERROR(INDEX(database[#Headers],0,BQ43),"")</f>
        <v>Header4</v>
      </c>
      <c r="BS43" s="59"/>
      <c r="BT43" s="59"/>
      <c r="CO43" s="97" t="s">
        <v>71</v>
      </c>
      <c r="CP43" s="98"/>
      <c r="CQ43" s="93" t="s">
        <v>127</v>
      </c>
      <c r="CR43" s="93" t="s">
        <v>39</v>
      </c>
      <c r="DT43" s="62" t="str">
        <f>IFERROR(IF(OR(LEN(Form!C42)&gt;0,LEN(Form!D42)&gt;0,LEN(Form!G42)&gt;0),ROW(Form!A42),""),"")</f>
        <v/>
      </c>
      <c r="DU43" s="55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</row>
    <row r="44" spans="68:140" ht="15" customHeight="1" x14ac:dyDescent="0.25">
      <c r="BP44" s="59"/>
      <c r="BQ44" s="60">
        <v>37</v>
      </c>
      <c r="BR44" s="246" t="str">
        <f>IFERROR(INDEX(database[#Headers],0,BQ44),"")</f>
        <v>Header5</v>
      </c>
      <c r="BS44" s="59"/>
      <c r="BT44" s="59"/>
      <c r="CO44" s="237" t="str">
        <f>IF(Settings!K10="","",Settings!K10)</f>
        <v>Primary School</v>
      </c>
      <c r="CP44" s="237">
        <f t="shared" ref="CP44:CP49" ca="1" si="28">IFERROR(IF(LEN(CO44)=0,0,COUNTIFS((OFFSET($C$8,0,$CP$19,19)),$CO44,$CH$8:$CH$26,1)),"")</f>
        <v>1</v>
      </c>
      <c r="CQ44" s="245" t="str">
        <f ca="1">IFERROR(IF(CP44=MAX($CP$44:$CP$49),CP44,""),"")</f>
        <v/>
      </c>
      <c r="CR44" s="237">
        <f ca="1">IFERROR(IF(CQ44="",CP44,""),"")</f>
        <v>1</v>
      </c>
      <c r="DT44" s="62" t="str">
        <f>IFERROR(IF(OR(LEN(Form!C43)&gt;0,LEN(Form!D43)&gt;0,LEN(Form!G43)&gt;0),ROW(Form!A43),""),"")</f>
        <v/>
      </c>
      <c r="DU44" s="55"/>
      <c r="DY44" s="81"/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</row>
    <row r="45" spans="68:140" ht="15" customHeight="1" x14ac:dyDescent="0.25">
      <c r="BP45" s="59"/>
      <c r="BQ45" s="60">
        <v>38</v>
      </c>
      <c r="BR45" s="246" t="str">
        <f>IFERROR(INDEX(database[#Headers],0,BQ45),"")</f>
        <v/>
      </c>
      <c r="BS45" s="59"/>
      <c r="BT45" s="59"/>
      <c r="CO45" s="237" t="str">
        <f>IF(Settings!K11="","",Settings!K11)</f>
        <v>High School</v>
      </c>
      <c r="CP45" s="237">
        <f t="shared" ca="1" si="28"/>
        <v>2</v>
      </c>
      <c r="CQ45" s="245" t="str">
        <f t="shared" ref="CQ45:CQ49" ca="1" si="29">IFERROR(IF(CP45=MAX($CP$44:$CP$49),CP45,""),"")</f>
        <v/>
      </c>
      <c r="CR45" s="237">
        <f t="shared" ref="CR45:CR49" ca="1" si="30">IFERROR(IF(CQ45="",CP45,""),"")</f>
        <v>2</v>
      </c>
      <c r="DT45" s="62" t="str">
        <f>IFERROR(IF(OR(LEN(Form!C44)&gt;0,LEN(Form!D44)&gt;0,LEN(Form!G44)&gt;0),ROW(Form!A44),""),"")</f>
        <v/>
      </c>
      <c r="DU45" s="55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</row>
    <row r="46" spans="68:140" ht="15" customHeight="1" x14ac:dyDescent="0.25">
      <c r="BP46" s="59"/>
      <c r="BQ46" s="60">
        <v>39</v>
      </c>
      <c r="BR46" s="246" t="str">
        <f>IFERROR(INDEX(database[#Headers],0,BQ46),"")</f>
        <v/>
      </c>
      <c r="BS46" s="59"/>
      <c r="BT46" s="59"/>
      <c r="CO46" s="237" t="str">
        <f>IF(Settings!K12="","",Settings!K12)</f>
        <v>Bachelor's Degree</v>
      </c>
      <c r="CP46" s="237">
        <f t="shared" ca="1" si="28"/>
        <v>7</v>
      </c>
      <c r="CQ46" s="245">
        <f t="shared" ca="1" si="29"/>
        <v>7</v>
      </c>
      <c r="CR46" s="237" t="str">
        <f t="shared" ca="1" si="30"/>
        <v/>
      </c>
      <c r="DT46" s="62" t="str">
        <f>IFERROR(IF(OR(LEN(Form!C45)&gt;0,LEN(Form!D45)&gt;0,LEN(Form!G45)&gt;0),ROW(Form!A45),""),"")</f>
        <v/>
      </c>
      <c r="DU46" s="55"/>
      <c r="DY46" s="81"/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</row>
    <row r="47" spans="68:140" ht="15" customHeight="1" x14ac:dyDescent="0.25">
      <c r="BP47" s="59"/>
      <c r="BQ47" s="60">
        <v>40</v>
      </c>
      <c r="BR47" s="246" t="str">
        <f>IFERROR(INDEX(database[#Headers],0,BQ47),"")</f>
        <v/>
      </c>
      <c r="BS47" s="59"/>
      <c r="BT47" s="59"/>
      <c r="CO47" s="237" t="str">
        <f>IF(Settings!K13="","",Settings!K13)</f>
        <v>Postgraduate Degree</v>
      </c>
      <c r="CP47" s="237">
        <f t="shared" ca="1" si="28"/>
        <v>5</v>
      </c>
      <c r="CQ47" s="245" t="str">
        <f t="shared" ca="1" si="29"/>
        <v/>
      </c>
      <c r="CR47" s="237">
        <f t="shared" ca="1" si="30"/>
        <v>5</v>
      </c>
      <c r="DT47" s="62" t="str">
        <f>IFERROR(IF(OR(LEN(Form!C46)&gt;0,LEN(Form!D46)&gt;0,LEN(Form!G46)&gt;0),ROW(Form!A46),""),"")</f>
        <v/>
      </c>
      <c r="DU47" s="55"/>
      <c r="DY47" s="81"/>
      <c r="DZ47" s="81"/>
      <c r="EA47" s="81"/>
      <c r="EB47" s="81"/>
      <c r="EC47" s="81"/>
      <c r="ED47" s="81"/>
      <c r="EE47" s="81"/>
      <c r="EF47" s="81"/>
      <c r="EG47" s="81"/>
      <c r="EH47" s="81"/>
      <c r="EI47" s="81"/>
      <c r="EJ47" s="81"/>
    </row>
    <row r="48" spans="68:140" ht="15" customHeight="1" x14ac:dyDescent="0.25">
      <c r="BP48" s="59"/>
      <c r="BQ48" s="60">
        <v>41</v>
      </c>
      <c r="BR48" s="246" t="str">
        <f>IFERROR(INDEX(database[#Headers],0,BQ48),"")</f>
        <v/>
      </c>
      <c r="BS48" s="59"/>
      <c r="BT48" s="59"/>
      <c r="CO48" s="237" t="str">
        <f>IF(Settings!K14="","",Settings!K14)</f>
        <v/>
      </c>
      <c r="CP48" s="237">
        <f t="shared" ca="1" si="28"/>
        <v>0</v>
      </c>
      <c r="CQ48" s="245" t="str">
        <f t="shared" ca="1" si="29"/>
        <v/>
      </c>
      <c r="CR48" s="237">
        <f t="shared" ca="1" si="30"/>
        <v>0</v>
      </c>
      <c r="DT48" s="62" t="str">
        <f>IFERROR(IF(OR(LEN(Form!C47)&gt;0,LEN(Form!D47)&gt;0,LEN(Form!G47)&gt;0),ROW(Form!A47),""),"")</f>
        <v/>
      </c>
      <c r="DU48" s="55"/>
      <c r="DY48" s="81"/>
      <c r="DZ48" s="81"/>
      <c r="EA48" s="81"/>
      <c r="EB48" s="81"/>
      <c r="EC48" s="81"/>
      <c r="ED48" s="81"/>
      <c r="EE48" s="81"/>
      <c r="EF48" s="81"/>
      <c r="EG48" s="81"/>
      <c r="EH48" s="81"/>
      <c r="EI48" s="81"/>
      <c r="EJ48" s="81"/>
    </row>
    <row r="49" spans="68:140" ht="15" customHeight="1" x14ac:dyDescent="0.25">
      <c r="BP49" s="59"/>
      <c r="BQ49" s="60">
        <v>42</v>
      </c>
      <c r="BR49" s="246" t="str">
        <f>IFERROR(INDEX(database[#Headers],0,BQ49),"")</f>
        <v/>
      </c>
      <c r="BS49" s="59"/>
      <c r="BT49" s="59"/>
      <c r="CO49" s="237" t="str">
        <f>IF(Settings!K15="","",Settings!K15)</f>
        <v/>
      </c>
      <c r="CP49" s="237">
        <f t="shared" ca="1" si="28"/>
        <v>0</v>
      </c>
      <c r="CQ49" s="245" t="str">
        <f t="shared" ca="1" si="29"/>
        <v/>
      </c>
      <c r="CR49" s="237">
        <f t="shared" ca="1" si="30"/>
        <v>0</v>
      </c>
      <c r="DT49" s="62" t="str">
        <f>IFERROR(IF(OR(LEN(Form!C48)&gt;0,LEN(Form!D48)&gt;0,LEN(Form!G48)&gt;0),ROW(Form!A48),""),"")</f>
        <v/>
      </c>
      <c r="DU49" s="55"/>
      <c r="DY49" s="81"/>
      <c r="DZ49" s="81"/>
      <c r="EA49" s="81"/>
      <c r="EB49" s="81"/>
      <c r="EC49" s="81"/>
      <c r="ED49" s="81"/>
      <c r="EE49" s="81"/>
      <c r="EF49" s="81"/>
      <c r="EG49" s="81"/>
      <c r="EH49" s="81"/>
      <c r="EI49" s="81"/>
      <c r="EJ49" s="81"/>
    </row>
    <row r="50" spans="68:140" ht="15" customHeight="1" x14ac:dyDescent="0.25">
      <c r="BP50" s="59"/>
      <c r="BQ50" s="60">
        <v>43</v>
      </c>
      <c r="BR50" s="246" t="str">
        <f>IFERROR(INDEX(database[#Headers],0,BQ50),"")</f>
        <v/>
      </c>
      <c r="BS50" s="59"/>
      <c r="BT50" s="59"/>
      <c r="CO50" s="243">
        <f>COUNTIF(CO44:CO49,"?*")</f>
        <v>4</v>
      </c>
      <c r="CP50" s="243">
        <f ca="1">SUM(CP44:CP49)</f>
        <v>15</v>
      </c>
      <c r="DT50" s="62" t="str">
        <f>IFERROR(IF(OR(LEN(Form!C49)&gt;0,LEN(Form!D49)&gt;0,LEN(Form!G49)&gt;0),ROW(Form!A49),""),"")</f>
        <v/>
      </c>
      <c r="DU50" s="55"/>
      <c r="DY50" s="81"/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</row>
    <row r="51" spans="68:140" ht="15" customHeight="1" x14ac:dyDescent="0.25">
      <c r="BP51" s="59"/>
      <c r="BQ51" s="60">
        <v>44</v>
      </c>
      <c r="BR51" s="246" t="str">
        <f>IFERROR(INDEX(database[#Headers],0,BQ51),"")</f>
        <v/>
      </c>
      <c r="BS51" s="59"/>
      <c r="BT51" s="59"/>
      <c r="CO51" s="89" t="s">
        <v>95</v>
      </c>
      <c r="CP51" s="89" t="s">
        <v>94</v>
      </c>
      <c r="DT51" s="62" t="str">
        <f>IFERROR(IF(OR(LEN(Form!C50)&gt;0,LEN(Form!D50)&gt;0,LEN(Form!G50)&gt;0),ROW(Form!A50),""),"")</f>
        <v/>
      </c>
      <c r="DU51" s="55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81"/>
    </row>
    <row r="52" spans="68:140" ht="15" customHeight="1" x14ac:dyDescent="0.25">
      <c r="BP52" s="59"/>
      <c r="BQ52" s="60">
        <v>45</v>
      </c>
      <c r="BR52" s="246" t="str">
        <f>IFERROR(INDEX(database[#Headers],0,BQ52),"")</f>
        <v/>
      </c>
      <c r="BS52" s="59"/>
      <c r="BT52" s="59"/>
      <c r="DT52" s="62" t="str">
        <f>IFERROR(IF(OR(LEN(Form!C51)&gt;0,LEN(Form!D51)&gt;0,LEN(Form!G51)&gt;0),ROW(Form!A51),""),"")</f>
        <v/>
      </c>
      <c r="DU52" s="55"/>
      <c r="DY52" s="81"/>
      <c r="DZ52" s="81"/>
      <c r="EA52" s="81"/>
      <c r="EB52" s="81"/>
      <c r="EC52" s="81"/>
      <c r="ED52" s="81"/>
      <c r="EE52" s="81"/>
      <c r="EF52" s="81"/>
      <c r="EG52" s="81"/>
      <c r="EH52" s="81"/>
      <c r="EI52" s="81"/>
      <c r="EJ52" s="81"/>
    </row>
    <row r="53" spans="68:140" ht="15" customHeight="1" x14ac:dyDescent="0.25">
      <c r="BP53" s="59"/>
      <c r="BQ53" s="142" t="s">
        <v>319</v>
      </c>
      <c r="BR53" s="247">
        <f>IFERROR(COUNTIF(BR8:BR52,"?*"),45)</f>
        <v>37</v>
      </c>
      <c r="BS53" s="59"/>
      <c r="BT53" s="59"/>
      <c r="CO53" s="97" t="s">
        <v>67</v>
      </c>
      <c r="CP53" s="98"/>
      <c r="DT53" s="62" t="str">
        <f>IFERROR(IF(OR(LEN(Form!C52)&gt;0,LEN(Form!D52)&gt;0,LEN(Form!G52)&gt;0),ROW(Form!A52),""),"")</f>
        <v/>
      </c>
      <c r="DU53" s="55"/>
      <c r="DY53" s="81"/>
      <c r="DZ53" s="81"/>
      <c r="EA53" s="81"/>
      <c r="EB53" s="81"/>
      <c r="EC53" s="81"/>
      <c r="ED53" s="81"/>
      <c r="EE53" s="81"/>
      <c r="EF53" s="81"/>
      <c r="EG53" s="81"/>
      <c r="EH53" s="81"/>
      <c r="EI53" s="81"/>
      <c r="EJ53" s="81"/>
    </row>
    <row r="54" spans="68:140" ht="15" customHeight="1" x14ac:dyDescent="0.25">
      <c r="BP54" s="59"/>
      <c r="BQ54" s="59"/>
      <c r="BS54" s="59"/>
      <c r="BT54" s="59"/>
      <c r="CO54" s="66" t="s">
        <v>74</v>
      </c>
      <c r="CP54" s="237">
        <f ca="1">IFERROR(IF(LEN(CO54)=0,0,COUNTIFS($BB$8:$BB$26,$CO54,$CH$8:$CH$26,1)),"")</f>
        <v>0</v>
      </c>
      <c r="DT54" s="62" t="str">
        <f>IFERROR(IF(OR(LEN(Form!C53)&gt;0,LEN(Form!D53)&gt;0,LEN(Form!G53)&gt;0),ROW(Form!A53),""),"")</f>
        <v/>
      </c>
      <c r="DU54" s="55"/>
      <c r="DY54" s="81"/>
      <c r="DZ54" s="81"/>
      <c r="EA54" s="81"/>
      <c r="EB54" s="81"/>
      <c r="EC54" s="81"/>
      <c r="ED54" s="81"/>
      <c r="EE54" s="81"/>
      <c r="EF54" s="81"/>
      <c r="EG54" s="81"/>
      <c r="EH54" s="81"/>
      <c r="EI54" s="81"/>
      <c r="EJ54" s="81"/>
    </row>
    <row r="55" spans="68:140" ht="15" customHeight="1" x14ac:dyDescent="0.25">
      <c r="BP55" s="59"/>
      <c r="BQ55" s="59"/>
      <c r="BS55" s="59"/>
      <c r="BT55" s="59"/>
      <c r="CO55" s="66" t="s">
        <v>75</v>
      </c>
      <c r="CP55" s="237">
        <f t="array" aca="1" ref="CP55" ca="1">IFERROR(IF(LEN(CO55)=0,0,COUNTIFS($BB$8:$BB$26,$CO55,$CH$8:$CH$26,1)),"")</f>
        <v>1</v>
      </c>
      <c r="DT55" s="62" t="str">
        <f>IFERROR(IF(OR(LEN(Form!C54)&gt;0,LEN(Form!D54)&gt;0,LEN(Form!G54)&gt;0),ROW(Form!A54),""),"")</f>
        <v/>
      </c>
      <c r="DU55" s="55"/>
      <c r="DY55" s="81"/>
      <c r="DZ55" s="81"/>
      <c r="EA55" s="81"/>
      <c r="EB55" s="81"/>
      <c r="EC55" s="81"/>
      <c r="ED55" s="81"/>
      <c r="EE55" s="81"/>
      <c r="EF55" s="81"/>
      <c r="EG55" s="81"/>
      <c r="EH55" s="81"/>
      <c r="EI55" s="81"/>
      <c r="EJ55" s="81"/>
    </row>
    <row r="56" spans="68:140" ht="15" customHeight="1" x14ac:dyDescent="0.25">
      <c r="BP56" s="59"/>
      <c r="BQ56" s="59"/>
      <c r="BS56" s="59"/>
      <c r="BT56" s="59"/>
      <c r="CO56" s="66" t="s">
        <v>76</v>
      </c>
      <c r="CP56" s="237">
        <f t="array" aca="1" ref="CP56" ca="1">IFERROR(IF(LEN(CO56)=0,0,COUNTIFS($BB$8:$BB$26,$CO56,$CH$8:$CH$26,1)),"")</f>
        <v>8</v>
      </c>
      <c r="DT56" s="62" t="str">
        <f>IFERROR(IF(OR(LEN(Form!C55)&gt;0,LEN(Form!D55)&gt;0,LEN(Form!G55)&gt;0),ROW(Form!A55),""),"")</f>
        <v/>
      </c>
      <c r="DU56" s="55"/>
      <c r="DY56" s="81"/>
      <c r="DZ56" s="81"/>
      <c r="EA56" s="81"/>
      <c r="EB56" s="81"/>
      <c r="EC56" s="81"/>
      <c r="ED56" s="81"/>
      <c r="EE56" s="81"/>
      <c r="EF56" s="81"/>
      <c r="EG56" s="81"/>
      <c r="EH56" s="81"/>
      <c r="EI56" s="81"/>
      <c r="EJ56" s="81"/>
    </row>
    <row r="57" spans="68:140" ht="15" customHeight="1" x14ac:dyDescent="0.25">
      <c r="BP57" s="59"/>
      <c r="BQ57" s="59"/>
      <c r="BR57" s="95" t="s">
        <v>154</v>
      </c>
      <c r="BS57" s="59"/>
      <c r="BT57" s="59"/>
      <c r="CO57" s="66" t="s">
        <v>77</v>
      </c>
      <c r="CP57" s="237">
        <f t="array" aca="1" ref="CP57" ca="1">IFERROR(IF(LEN(CO57)=0,0,COUNTIFS($BB$8:$BB$26,$CO57,$CH$8:$CH$26,1)),"")</f>
        <v>5</v>
      </c>
      <c r="DT57" s="62" t="str">
        <f>IFERROR(IF(OR(LEN(Form!C56)&gt;0,LEN(Form!D56)&gt;0,LEN(Form!G56)&gt;0),ROW(Form!A56),""),"")</f>
        <v/>
      </c>
      <c r="DU57" s="55"/>
      <c r="DY57" s="81"/>
      <c r="DZ57" s="81"/>
      <c r="EA57" s="81"/>
      <c r="EB57" s="81"/>
      <c r="EC57" s="81"/>
      <c r="ED57" s="81"/>
      <c r="EE57" s="81"/>
      <c r="EF57" s="81"/>
      <c r="EG57" s="81"/>
      <c r="EH57" s="81"/>
      <c r="EI57" s="81"/>
      <c r="EJ57" s="81"/>
    </row>
    <row r="58" spans="68:140" ht="15" customHeight="1" x14ac:dyDescent="0.25">
      <c r="BP58" s="59"/>
      <c r="BQ58" s="59"/>
      <c r="BR58" s="67" t="s">
        <v>19</v>
      </c>
      <c r="BS58" s="59"/>
      <c r="BT58" s="59"/>
      <c r="CO58" s="66" t="s">
        <v>78</v>
      </c>
      <c r="CP58" s="237">
        <f t="array" aca="1" ref="CP58" ca="1">IFERROR(IF(LEN(CO58)=0,0,COUNTIFS($BB$8:$BB$26,$CO58,$CH$8:$CH$26,1)),"")</f>
        <v>1</v>
      </c>
      <c r="DT58" s="62" t="str">
        <f>IFERROR(IF(OR(LEN(Form!C57)&gt;0,LEN(Form!D57)&gt;0,LEN(Form!G57)&gt;0),ROW(Form!A57),""),"")</f>
        <v/>
      </c>
      <c r="DU58" s="55"/>
      <c r="DY58" s="81"/>
      <c r="DZ58" s="81"/>
      <c r="EA58" s="81"/>
      <c r="EB58" s="81"/>
      <c r="EC58" s="81"/>
      <c r="ED58" s="81"/>
      <c r="EE58" s="81"/>
      <c r="EF58" s="81"/>
      <c r="EG58" s="81"/>
      <c r="EH58" s="81"/>
      <c r="EI58" s="81"/>
      <c r="EJ58" s="81"/>
    </row>
    <row r="59" spans="68:140" ht="15" customHeight="1" x14ac:dyDescent="0.25">
      <c r="BP59" s="59"/>
      <c r="BQ59" s="59"/>
      <c r="BR59" s="67" t="s">
        <v>11</v>
      </c>
      <c r="BS59" s="59"/>
      <c r="BT59" s="59"/>
      <c r="CO59" s="66" t="s">
        <v>79</v>
      </c>
      <c r="CP59" s="237">
        <f t="array" aca="1" ref="CP59" ca="1">IFERROR(IF(LEN(CO59)=0,0,COUNTIFS($BB$8:$BB$26,$CO59,$CH$8:$CH$26,1)),"")</f>
        <v>0</v>
      </c>
      <c r="DT59" s="62" t="str">
        <f>IFERROR(IF(OR(LEN(Form!C58)&gt;0,LEN(Form!D58)&gt;0,LEN(Form!G58)&gt;0),ROW(Form!A58),""),"")</f>
        <v/>
      </c>
      <c r="DU59" s="55"/>
      <c r="DY59" s="81"/>
      <c r="DZ59" s="81"/>
      <c r="EA59" s="81"/>
      <c r="EB59" s="81"/>
      <c r="EC59" s="81"/>
      <c r="ED59" s="81"/>
      <c r="EE59" s="81"/>
      <c r="EF59" s="81"/>
      <c r="EG59" s="81"/>
      <c r="EH59" s="81"/>
      <c r="EI59" s="81"/>
      <c r="EJ59" s="81"/>
    </row>
    <row r="60" spans="68:140" ht="15" customHeight="1" x14ac:dyDescent="0.25">
      <c r="BP60" s="59"/>
      <c r="BQ60" s="59"/>
      <c r="BR60" s="67" t="s">
        <v>16</v>
      </c>
      <c r="BS60" s="59"/>
      <c r="BT60" s="59"/>
      <c r="DT60" s="62" t="str">
        <f>IFERROR(IF(OR(LEN(Form!C59)&gt;0,LEN(Form!D59)&gt;0,LEN(Form!G59)&gt;0),ROW(Form!A59),""),"")</f>
        <v/>
      </c>
      <c r="DU60" s="55"/>
      <c r="DY60" s="81"/>
      <c r="DZ60" s="81"/>
      <c r="EA60" s="81"/>
      <c r="EB60" s="81"/>
      <c r="EC60" s="81"/>
      <c r="ED60" s="81"/>
      <c r="EE60" s="81"/>
      <c r="EF60" s="81"/>
      <c r="EG60" s="81"/>
      <c r="EH60" s="81"/>
      <c r="EI60" s="81"/>
      <c r="EJ60" s="81"/>
    </row>
    <row r="61" spans="68:140" ht="15" customHeight="1" x14ac:dyDescent="0.25">
      <c r="BP61" s="59"/>
      <c r="BQ61" s="59"/>
      <c r="BR61" s="67" t="s">
        <v>31</v>
      </c>
      <c r="BS61" s="59"/>
      <c r="BT61" s="59"/>
      <c r="CO61" s="97" t="s">
        <v>86</v>
      </c>
      <c r="CP61" s="98"/>
      <c r="CQ61" s="93" t="s">
        <v>293</v>
      </c>
      <c r="DT61" s="62" t="str">
        <f>IFERROR(IF(OR(LEN(Form!C60)&gt;0,LEN(Form!D60)&gt;0,LEN(Form!G60)&gt;0),ROW(Form!A60),""),"")</f>
        <v/>
      </c>
      <c r="DU61" s="55"/>
      <c r="DY61" s="81"/>
      <c r="DZ61" s="81"/>
      <c r="EA61" s="81"/>
      <c r="EB61" s="81"/>
      <c r="EC61" s="81"/>
      <c r="ED61" s="81"/>
      <c r="EE61" s="81"/>
      <c r="EF61" s="81"/>
      <c r="EG61" s="81"/>
      <c r="EH61" s="81"/>
      <c r="EI61" s="81"/>
      <c r="EJ61" s="81"/>
    </row>
    <row r="62" spans="68:140" ht="15" customHeight="1" x14ac:dyDescent="0.25">
      <c r="BP62" s="59"/>
      <c r="BQ62" s="59"/>
      <c r="BR62" s="67" t="s">
        <v>27</v>
      </c>
      <c r="BS62" s="59"/>
      <c r="BT62" s="59"/>
      <c r="CO62" s="248" t="str">
        <f>IF(Settings!I18="","",Settings!I18)</f>
        <v>LinkedIn</v>
      </c>
      <c r="CP62" s="237">
        <f t="shared" ref="CP62:CP67" ca="1" si="31">IFERROR(IF(LEN(CO62)=0,0,COUNTIFS((OFFSET($C$8,0,$CP$20,19)),$CO62,$CH$8:$CH$26,1)),"")</f>
        <v>3</v>
      </c>
      <c r="CQ62" s="242">
        <f t="shared" ref="CQ62:CQ67" ca="1" si="32">IFERROR(IF(CP62/$CP$68=0,"",CP62/$CP$68),"")</f>
        <v>0.2</v>
      </c>
      <c r="DT62" s="62" t="str">
        <f>IFERROR(IF(OR(LEN(Form!C61)&gt;0,LEN(Form!D61)&gt;0,LEN(Form!G61)&gt;0),ROW(Form!A61),""),"")</f>
        <v/>
      </c>
      <c r="DU62" s="55"/>
      <c r="DY62" s="81"/>
      <c r="DZ62" s="81"/>
      <c r="EA62" s="81"/>
      <c r="EB62" s="81"/>
      <c r="EC62" s="81"/>
      <c r="ED62" s="81"/>
      <c r="EE62" s="81"/>
      <c r="EF62" s="81"/>
      <c r="EG62" s="81"/>
      <c r="EH62" s="81"/>
      <c r="EI62" s="81"/>
      <c r="EJ62" s="81"/>
    </row>
    <row r="63" spans="68:140" ht="15" customHeight="1" x14ac:dyDescent="0.25">
      <c r="BP63" s="59"/>
      <c r="BQ63" s="59"/>
      <c r="BR63" s="67" t="s">
        <v>303</v>
      </c>
      <c r="BS63" s="59"/>
      <c r="BT63" s="59"/>
      <c r="CO63" s="237" t="str">
        <f>IF(Settings!I19="","",Settings!I19)</f>
        <v>Website</v>
      </c>
      <c r="CP63" s="237">
        <f t="shared" ca="1" si="31"/>
        <v>5</v>
      </c>
      <c r="CQ63" s="242">
        <f t="shared" ca="1" si="32"/>
        <v>0.33333333333333331</v>
      </c>
      <c r="DT63" s="216"/>
      <c r="DU63" s="55"/>
      <c r="DY63" s="81"/>
      <c r="DZ63" s="81"/>
      <c r="EA63" s="81"/>
      <c r="EB63" s="81"/>
      <c r="EC63" s="81"/>
      <c r="ED63" s="81"/>
      <c r="EE63" s="81"/>
      <c r="EF63" s="81"/>
      <c r="EG63" s="81"/>
      <c r="EH63" s="81"/>
      <c r="EI63" s="81"/>
      <c r="EJ63" s="81"/>
    </row>
    <row r="64" spans="68:140" ht="15" customHeight="1" x14ac:dyDescent="0.25">
      <c r="BP64" s="59"/>
      <c r="BQ64" s="59"/>
      <c r="BR64" s="67" t="s">
        <v>39</v>
      </c>
      <c r="BS64" s="59"/>
      <c r="BT64" s="59"/>
      <c r="CO64" s="237" t="str">
        <f>IF(Settings!I20="","",Settings!I20)</f>
        <v>In-House</v>
      </c>
      <c r="CP64" s="237">
        <f t="shared" ca="1" si="31"/>
        <v>5</v>
      </c>
      <c r="CQ64" s="242">
        <f t="shared" ca="1" si="32"/>
        <v>0.33333333333333331</v>
      </c>
      <c r="DT64" s="55"/>
      <c r="DU64" s="55"/>
      <c r="DY64" s="81"/>
      <c r="DZ64" s="81"/>
      <c r="EA64" s="81"/>
      <c r="EB64" s="81"/>
      <c r="EC64" s="81"/>
      <c r="ED64" s="81"/>
      <c r="EE64" s="81"/>
      <c r="EF64" s="81"/>
      <c r="EG64" s="81"/>
      <c r="EH64" s="81"/>
      <c r="EI64" s="81"/>
      <c r="EJ64" s="81"/>
    </row>
    <row r="65" spans="68:140" ht="15" customHeight="1" x14ac:dyDescent="0.25">
      <c r="BP65" s="59"/>
      <c r="BQ65" s="59"/>
      <c r="BR65" s="59"/>
      <c r="BS65" s="59"/>
      <c r="BT65" s="59"/>
      <c r="CO65" s="237" t="str">
        <f>IF(Settings!I21="","",Settings!I21)</f>
        <v>Reference</v>
      </c>
      <c r="CP65" s="237">
        <f t="shared" ca="1" si="31"/>
        <v>2</v>
      </c>
      <c r="CQ65" s="242">
        <f t="shared" ca="1" si="32"/>
        <v>0.13333333333333333</v>
      </c>
      <c r="DT65" s="55"/>
      <c r="DU65" s="55"/>
      <c r="DY65" s="81"/>
      <c r="DZ65" s="81"/>
      <c r="EA65" s="81"/>
      <c r="EB65" s="81"/>
      <c r="EC65" s="81"/>
      <c r="ED65" s="81"/>
      <c r="EE65" s="81"/>
      <c r="EF65" s="81"/>
      <c r="EG65" s="81"/>
      <c r="EH65" s="81"/>
      <c r="EI65" s="81"/>
      <c r="EJ65" s="81"/>
    </row>
    <row r="66" spans="68:140" ht="15" customHeight="1" x14ac:dyDescent="0.25">
      <c r="BP66" s="59"/>
      <c r="BQ66" s="59"/>
      <c r="BR66" s="59"/>
      <c r="BS66" s="59"/>
      <c r="BT66" s="59"/>
      <c r="CO66" s="237" t="str">
        <f>IF(Settings!I22="","",Settings!I22)</f>
        <v/>
      </c>
      <c r="CP66" s="237">
        <f t="shared" ca="1" si="31"/>
        <v>0</v>
      </c>
      <c r="CQ66" s="242" t="str">
        <f t="shared" ca="1" si="32"/>
        <v/>
      </c>
      <c r="DT66" s="55"/>
      <c r="DU66" s="55"/>
      <c r="DY66" s="81"/>
      <c r="DZ66" s="81"/>
      <c r="EA66" s="81"/>
      <c r="EB66" s="81"/>
      <c r="EC66" s="81"/>
      <c r="ED66" s="81"/>
      <c r="EE66" s="81"/>
      <c r="EF66" s="81"/>
      <c r="EG66" s="81"/>
      <c r="EH66" s="81"/>
      <c r="EI66" s="81"/>
      <c r="EJ66" s="81"/>
    </row>
    <row r="67" spans="68:140" ht="15" customHeight="1" x14ac:dyDescent="0.25">
      <c r="BP67" s="59"/>
      <c r="BQ67" s="59"/>
      <c r="BR67" s="59"/>
      <c r="BS67" s="59"/>
      <c r="BT67" s="59"/>
      <c r="CO67" s="237" t="str">
        <f>IF(Settings!I23="","",Settings!I23)</f>
        <v/>
      </c>
      <c r="CP67" s="237">
        <f t="shared" ca="1" si="31"/>
        <v>0</v>
      </c>
      <c r="CQ67" s="242" t="str">
        <f t="shared" ca="1" si="32"/>
        <v/>
      </c>
      <c r="DT67" s="55"/>
      <c r="DU67" s="55"/>
      <c r="DY67" s="81"/>
      <c r="DZ67" s="81"/>
      <c r="EA67" s="81"/>
      <c r="EB67" s="81"/>
      <c r="EC67" s="81"/>
      <c r="ED67" s="81"/>
      <c r="EE67" s="81"/>
      <c r="EF67" s="81"/>
      <c r="EG67" s="81"/>
      <c r="EH67" s="81"/>
      <c r="EI67" s="81"/>
      <c r="EJ67" s="81"/>
    </row>
    <row r="68" spans="68:140" ht="15" customHeight="1" x14ac:dyDescent="0.25">
      <c r="BP68" s="59"/>
      <c r="BQ68" s="249">
        <f>IFERROR(MATCH("Employee ID",Headers,0),"")</f>
        <v>1</v>
      </c>
      <c r="BR68" s="179" t="s">
        <v>340</v>
      </c>
      <c r="BS68" s="59"/>
      <c r="BT68" s="59"/>
      <c r="CO68" s="243">
        <f>COUNTIF(CO62:CO67,"?*")</f>
        <v>4</v>
      </c>
      <c r="CP68" s="243">
        <f ca="1">SUM(CP62:CP67)</f>
        <v>15</v>
      </c>
      <c r="DT68" s="55"/>
      <c r="DU68" s="55"/>
      <c r="DY68" s="81"/>
      <c r="DZ68" s="81"/>
      <c r="EA68" s="81"/>
      <c r="EB68" s="81"/>
      <c r="EC68" s="81"/>
      <c r="ED68" s="81"/>
      <c r="EE68" s="81"/>
      <c r="EF68" s="81"/>
      <c r="EG68" s="81"/>
      <c r="EH68" s="81"/>
      <c r="EI68" s="81"/>
      <c r="EJ68" s="81"/>
    </row>
    <row r="69" spans="68:140" ht="15" customHeight="1" x14ac:dyDescent="0.25">
      <c r="BP69" s="59"/>
      <c r="BQ69" s="249">
        <f>IFERROR(MATCH("Name",Headers,0),"")</f>
        <v>2</v>
      </c>
      <c r="BR69" s="179" t="s">
        <v>341</v>
      </c>
      <c r="BS69" s="59"/>
      <c r="BT69" s="59"/>
      <c r="CO69" s="89" t="s">
        <v>95</v>
      </c>
      <c r="CP69" s="89" t="s">
        <v>94</v>
      </c>
      <c r="DT69" s="55"/>
      <c r="DU69" s="55"/>
      <c r="DY69" s="81"/>
      <c r="DZ69" s="81"/>
      <c r="EA69" s="81"/>
      <c r="EB69" s="81"/>
      <c r="EC69" s="81"/>
      <c r="ED69" s="81"/>
      <c r="EE69" s="81"/>
      <c r="EF69" s="81"/>
      <c r="EG69" s="81"/>
      <c r="EH69" s="81"/>
      <c r="EI69" s="81"/>
      <c r="EJ69" s="81"/>
    </row>
    <row r="70" spans="68:140" ht="15" customHeight="1" x14ac:dyDescent="0.25">
      <c r="BP70" s="59"/>
      <c r="BQ70" s="59"/>
      <c r="BR70" s="59"/>
      <c r="BS70" s="59"/>
      <c r="BT70" s="59"/>
      <c r="DT70" s="55"/>
      <c r="DU70" s="55"/>
      <c r="DY70" s="81"/>
      <c r="DZ70" s="81"/>
      <c r="EA70" s="81"/>
      <c r="EB70" s="81"/>
      <c r="EC70" s="81"/>
      <c r="ED70" s="81"/>
      <c r="EE70" s="81"/>
      <c r="EF70" s="81"/>
      <c r="EG70" s="81"/>
      <c r="EH70" s="81"/>
      <c r="EI70" s="81"/>
      <c r="EJ70" s="81"/>
    </row>
    <row r="71" spans="68:140" ht="15" customHeight="1" x14ac:dyDescent="0.25">
      <c r="BP71" s="59"/>
      <c r="BQ71" s="59"/>
      <c r="BR71" s="59"/>
      <c r="BS71" s="59"/>
      <c r="BT71" s="59"/>
      <c r="DT71" s="55"/>
      <c r="DU71" s="55"/>
      <c r="DY71" s="81"/>
      <c r="DZ71" s="81"/>
      <c r="EA71" s="81"/>
      <c r="EB71" s="81"/>
      <c r="EC71" s="81"/>
      <c r="ED71" s="81"/>
      <c r="EE71" s="81"/>
      <c r="EF71" s="81"/>
      <c r="EG71" s="81"/>
      <c r="EH71" s="81"/>
      <c r="EI71" s="81"/>
      <c r="EJ71" s="81"/>
    </row>
    <row r="72" spans="68:140" ht="15" customHeight="1" x14ac:dyDescent="0.25">
      <c r="BP72" s="59"/>
      <c r="BQ72" s="59"/>
      <c r="BR72" s="59"/>
      <c r="BS72" s="59"/>
      <c r="BT72" s="59"/>
      <c r="CO72" s="97" t="s">
        <v>62</v>
      </c>
      <c r="CP72" s="98"/>
      <c r="CQ72" s="99" t="s">
        <v>293</v>
      </c>
      <c r="DT72" s="55"/>
      <c r="DU72" s="55"/>
      <c r="DY72" s="81"/>
      <c r="DZ72" s="81"/>
      <c r="EA72" s="81"/>
      <c r="EB72" s="81"/>
      <c r="EC72" s="81"/>
      <c r="ED72" s="81"/>
      <c r="EE72" s="81"/>
      <c r="EF72" s="81"/>
      <c r="EG72" s="81"/>
      <c r="EH72" s="81"/>
      <c r="EI72" s="81"/>
      <c r="EJ72" s="81"/>
    </row>
    <row r="73" spans="68:140" ht="15" customHeight="1" x14ac:dyDescent="0.25">
      <c r="BP73" s="59"/>
      <c r="BQ73" s="59"/>
      <c r="BR73" s="59"/>
      <c r="BS73" s="59"/>
      <c r="BT73" s="59"/>
      <c r="CO73" s="237" t="str">
        <f>IF(Settings!K26="","",Settings!K26)</f>
        <v>Married</v>
      </c>
      <c r="CP73" s="237">
        <f ca="1">IFERROR(IF(LEN(CO73)=0,0,COUNTIFS((OFFSET($C$8,0,$CP$21,19)),$CO73,$CH$8:$CH$26,1)),"")</f>
        <v>10</v>
      </c>
      <c r="CQ73" s="242">
        <f ca="1">IFERROR(IF(CP73/$CP$77=0,"",CP73/$CP$77),"")</f>
        <v>0.66666666666666663</v>
      </c>
      <c r="DT73" s="55"/>
      <c r="DU73" s="55"/>
      <c r="DY73" s="81"/>
      <c r="DZ73" s="81"/>
      <c r="EA73" s="81"/>
      <c r="EB73" s="81"/>
      <c r="EC73" s="81"/>
      <c r="ED73" s="81"/>
      <c r="EE73" s="81"/>
      <c r="EF73" s="81"/>
      <c r="EG73" s="81"/>
      <c r="EH73" s="81"/>
      <c r="EI73" s="81"/>
      <c r="EJ73" s="81"/>
    </row>
    <row r="74" spans="68:140" ht="15" customHeight="1" x14ac:dyDescent="0.25">
      <c r="BP74" s="59"/>
      <c r="BQ74" s="59"/>
      <c r="BR74" s="59"/>
      <c r="BS74" s="59"/>
      <c r="BT74" s="59"/>
      <c r="CO74" s="237" t="str">
        <f>IF(Settings!K27="","",Settings!K27)</f>
        <v>Single</v>
      </c>
      <c r="CP74" s="237">
        <f ca="1">IFERROR(IF(LEN(CO74)=0,0,COUNTIFS((OFFSET($C$8,0,$CP$21,19)),$CO74,$CH$8:$CH$26,1)),"")</f>
        <v>3</v>
      </c>
      <c r="CQ74" s="242">
        <f ca="1">IFERROR(IF(CP74/$CP$77=0,"",CP74/$CP$77),"")</f>
        <v>0.2</v>
      </c>
      <c r="DT74" s="55"/>
      <c r="DU74" s="55"/>
      <c r="DY74" s="81"/>
      <c r="DZ74" s="81"/>
      <c r="EA74" s="81"/>
      <c r="EB74" s="81"/>
      <c r="EC74" s="81"/>
      <c r="ED74" s="81"/>
      <c r="EE74" s="81"/>
      <c r="EF74" s="81"/>
      <c r="EG74" s="81"/>
      <c r="EH74" s="81"/>
      <c r="EI74" s="81"/>
      <c r="EJ74" s="81"/>
    </row>
    <row r="75" spans="68:140" ht="15" customHeight="1" x14ac:dyDescent="0.25">
      <c r="BP75" s="59"/>
      <c r="BQ75" s="59"/>
      <c r="BR75" s="59"/>
      <c r="BS75" s="59"/>
      <c r="BT75" s="59"/>
      <c r="CO75" s="237" t="str">
        <f>IF(Settings!K28="","",Settings!K28)</f>
        <v>Divorced</v>
      </c>
      <c r="CP75" s="237">
        <f ca="1">IFERROR(IF(LEN(CO75)=0,0,COUNTIFS((OFFSET($C$8,0,$CP$21,19)),$CO75,$CH$8:$CH$26,1)),"")</f>
        <v>2</v>
      </c>
      <c r="CQ75" s="242">
        <f ca="1">IFERROR(IF(CP75/$CP$77=0,"",CP75/$CP$77),"")</f>
        <v>0.13333333333333333</v>
      </c>
      <c r="DT75" s="55"/>
      <c r="DU75" s="55"/>
      <c r="DY75" s="81"/>
      <c r="DZ75" s="81"/>
      <c r="EA75" s="81"/>
      <c r="EB75" s="81"/>
      <c r="EC75" s="81"/>
      <c r="ED75" s="81"/>
      <c r="EE75" s="81"/>
      <c r="EF75" s="81"/>
      <c r="EG75" s="81"/>
      <c r="EH75" s="81"/>
      <c r="EI75" s="81"/>
      <c r="EJ75" s="81"/>
    </row>
    <row r="76" spans="68:140" ht="15" customHeight="1" x14ac:dyDescent="0.25">
      <c r="BP76" s="59"/>
      <c r="BQ76" s="59"/>
      <c r="BR76" s="59"/>
      <c r="BS76" s="59"/>
      <c r="BT76" s="59"/>
      <c r="CO76" s="237" t="str">
        <f>IF(Settings!K29="","",Settings!K29)</f>
        <v/>
      </c>
      <c r="CP76" s="237">
        <f ca="1">IFERROR(IF(LEN(CO76)=0,0,COUNTIFS((OFFSET($C$8,0,$CP$21,19)),$CO76,$CH$8:$CH$26,1)),"")</f>
        <v>0</v>
      </c>
      <c r="CQ76" s="242" t="str">
        <f ca="1">IFERROR(IF(CP76/$CP$77=0,"",CP76/$CP$77),"")</f>
        <v/>
      </c>
      <c r="DT76" s="55"/>
      <c r="DU76" s="55"/>
      <c r="DY76" s="81"/>
      <c r="DZ76" s="81"/>
      <c r="EA76" s="81"/>
      <c r="EB76" s="81"/>
      <c r="EC76" s="81"/>
      <c r="ED76" s="81"/>
      <c r="EE76" s="81"/>
      <c r="EF76" s="81"/>
      <c r="EG76" s="81"/>
      <c r="EH76" s="81"/>
      <c r="EI76" s="81"/>
      <c r="EJ76" s="81"/>
    </row>
    <row r="77" spans="68:140" ht="15" customHeight="1" x14ac:dyDescent="0.25">
      <c r="BP77" s="59"/>
      <c r="BQ77" s="59"/>
      <c r="BR77" s="59"/>
      <c r="BS77" s="59"/>
      <c r="BT77" s="59"/>
      <c r="CO77" s="243">
        <f>COUNTIF(CO73:CO76,"?*")</f>
        <v>3</v>
      </c>
      <c r="CP77" s="243">
        <f ca="1">SUM(CP73:CP76)</f>
        <v>15</v>
      </c>
      <c r="CQ77" s="90"/>
      <c r="DT77" s="55"/>
      <c r="DU77" s="55"/>
      <c r="DY77" s="81"/>
      <c r="DZ77" s="81"/>
      <c r="EA77" s="81"/>
      <c r="EB77" s="81"/>
      <c r="EC77" s="81"/>
      <c r="ED77" s="81"/>
      <c r="EE77" s="81"/>
      <c r="EF77" s="81"/>
      <c r="EG77" s="81"/>
      <c r="EH77" s="81"/>
      <c r="EI77" s="81"/>
      <c r="EJ77" s="81"/>
    </row>
    <row r="78" spans="68:140" ht="15" customHeight="1" x14ac:dyDescent="0.25">
      <c r="BP78" s="59"/>
      <c r="BQ78" s="59"/>
      <c r="BR78" s="59"/>
      <c r="BS78" s="59"/>
      <c r="BT78" s="59"/>
      <c r="CO78" s="89" t="s">
        <v>95</v>
      </c>
      <c r="CP78" s="89" t="s">
        <v>94</v>
      </c>
      <c r="CQ78" s="90"/>
      <c r="DT78" s="55"/>
      <c r="DU78" s="55"/>
      <c r="DY78" s="81"/>
      <c r="DZ78" s="81"/>
      <c r="EA78" s="81"/>
      <c r="EB78" s="81"/>
      <c r="EC78" s="81"/>
      <c r="ED78" s="81"/>
      <c r="EE78" s="81"/>
      <c r="EF78" s="81"/>
      <c r="EG78" s="81"/>
      <c r="EH78" s="81"/>
      <c r="EI78" s="81"/>
      <c r="EJ78" s="81"/>
    </row>
    <row r="79" spans="68:140" ht="15" customHeight="1" x14ac:dyDescent="0.25">
      <c r="BP79" s="59"/>
      <c r="BQ79" s="59"/>
      <c r="BR79" s="59"/>
      <c r="BS79" s="59"/>
      <c r="BT79" s="59"/>
      <c r="CQ79" s="90"/>
      <c r="DT79" s="55"/>
      <c r="DU79" s="55"/>
      <c r="DY79" s="81"/>
      <c r="DZ79" s="81"/>
      <c r="EA79" s="81"/>
      <c r="EB79" s="81"/>
      <c r="EC79" s="81"/>
      <c r="ED79" s="81"/>
      <c r="EE79" s="81"/>
      <c r="EF79" s="81"/>
      <c r="EG79" s="81"/>
      <c r="EH79" s="81"/>
      <c r="EI79" s="81"/>
      <c r="EJ79" s="81"/>
    </row>
    <row r="80" spans="68:140" ht="15" customHeight="1" x14ac:dyDescent="0.25">
      <c r="BP80" s="59"/>
      <c r="BQ80" s="59"/>
      <c r="BR80" s="59"/>
      <c r="BS80" s="59"/>
      <c r="BT80" s="59"/>
      <c r="CO80" s="97" t="s">
        <v>144</v>
      </c>
      <c r="CP80" s="98"/>
      <c r="CQ80" s="99" t="s">
        <v>293</v>
      </c>
      <c r="DT80" s="55"/>
      <c r="DU80" s="55"/>
      <c r="DY80" s="81"/>
      <c r="DZ80" s="81"/>
      <c r="EA80" s="81"/>
      <c r="EB80" s="81"/>
      <c r="EC80" s="81"/>
      <c r="ED80" s="81"/>
      <c r="EE80" s="81"/>
      <c r="EF80" s="81"/>
      <c r="EG80" s="81"/>
      <c r="EH80" s="81"/>
      <c r="EI80" s="81"/>
      <c r="EJ80" s="81"/>
    </row>
    <row r="81" spans="68:140" ht="15" customHeight="1" x14ac:dyDescent="0.25">
      <c r="BP81" s="59"/>
      <c r="BQ81" s="59"/>
      <c r="BR81" s="59"/>
      <c r="BS81" s="59"/>
      <c r="BT81" s="59"/>
      <c r="CO81" s="237" t="str">
        <f>IF(Settings!I10="","",Settings!I10)</f>
        <v>Full Time</v>
      </c>
      <c r="CP81" s="237">
        <f t="shared" ref="CP81:CP86" ca="1" si="33">IFERROR(IF(LEN(CO81)=0,0,COUNTIFS((OFFSET($C$8,0,$CP$22,19)),$CO81,$CH$8:$CH$26,1)),"")</f>
        <v>11</v>
      </c>
      <c r="CQ81" s="242">
        <f t="shared" ref="CQ81:CQ86" ca="1" si="34">IFERROR(IF(CP81/$CP$87=0,"",CP81/$CP$87),"")</f>
        <v>0.73333333333333328</v>
      </c>
      <c r="DT81" s="55"/>
      <c r="DU81" s="55"/>
      <c r="DY81" s="81"/>
      <c r="DZ81" s="81"/>
      <c r="EA81" s="81"/>
      <c r="EB81" s="81"/>
      <c r="EC81" s="81"/>
      <c r="ED81" s="81"/>
      <c r="EE81" s="81"/>
      <c r="EF81" s="81"/>
      <c r="EG81" s="81"/>
      <c r="EH81" s="81"/>
      <c r="EI81" s="81"/>
      <c r="EJ81" s="81"/>
    </row>
    <row r="82" spans="68:140" ht="15" customHeight="1" x14ac:dyDescent="0.25">
      <c r="BP82" s="59"/>
      <c r="BQ82" s="59"/>
      <c r="BR82" s="59"/>
      <c r="BS82" s="59"/>
      <c r="BT82" s="59"/>
      <c r="CO82" s="237" t="str">
        <f>IF(Settings!I11="","",Settings!I11)</f>
        <v>Part Time</v>
      </c>
      <c r="CP82" s="237">
        <f t="shared" ca="1" si="33"/>
        <v>3</v>
      </c>
      <c r="CQ82" s="242">
        <f t="shared" ca="1" si="34"/>
        <v>0.2</v>
      </c>
      <c r="DT82" s="55"/>
      <c r="DU82" s="55"/>
      <c r="DY82" s="81"/>
      <c r="DZ82" s="81"/>
      <c r="EA82" s="81"/>
      <c r="EB82" s="81"/>
      <c r="EC82" s="81"/>
      <c r="ED82" s="81"/>
      <c r="EE82" s="81"/>
      <c r="EF82" s="81"/>
      <c r="EG82" s="81"/>
      <c r="EH82" s="81"/>
      <c r="EI82" s="81"/>
      <c r="EJ82" s="81"/>
    </row>
    <row r="83" spans="68:140" ht="15" customHeight="1" x14ac:dyDescent="0.25">
      <c r="BP83" s="59"/>
      <c r="BQ83" s="59"/>
      <c r="BR83" s="59"/>
      <c r="BS83" s="59"/>
      <c r="BT83" s="59"/>
      <c r="CO83" s="237" t="str">
        <f>IF(Settings!I12="","",Settings!I12)</f>
        <v>Home Office</v>
      </c>
      <c r="CP83" s="237">
        <f t="shared" ca="1" si="33"/>
        <v>1</v>
      </c>
      <c r="CQ83" s="242">
        <f t="shared" ca="1" si="34"/>
        <v>6.6666666666666666E-2</v>
      </c>
      <c r="DT83" s="55"/>
      <c r="DU83" s="55"/>
      <c r="DY83" s="81"/>
      <c r="DZ83" s="81"/>
      <c r="EA83" s="81"/>
      <c r="EB83" s="81"/>
      <c r="EC83" s="81"/>
      <c r="ED83" s="81"/>
      <c r="EE83" s="81"/>
      <c r="EF83" s="81"/>
      <c r="EG83" s="81"/>
      <c r="EH83" s="81"/>
      <c r="EI83" s="81"/>
      <c r="EJ83" s="81"/>
    </row>
    <row r="84" spans="68:140" ht="15" customHeight="1" x14ac:dyDescent="0.25">
      <c r="BP84" s="59"/>
      <c r="BQ84" s="59"/>
      <c r="BR84" s="59"/>
      <c r="BS84" s="59"/>
      <c r="BT84" s="59"/>
      <c r="CO84" s="237" t="str">
        <f>IF(Settings!I13="","",Settings!I13)</f>
        <v/>
      </c>
      <c r="CP84" s="237">
        <f t="shared" ca="1" si="33"/>
        <v>0</v>
      </c>
      <c r="CQ84" s="242" t="str">
        <f t="shared" ca="1" si="34"/>
        <v/>
      </c>
      <c r="DT84" s="55"/>
      <c r="DU84" s="55"/>
      <c r="DY84" s="81"/>
      <c r="DZ84" s="81"/>
      <c r="EA84" s="81"/>
      <c r="EB84" s="81"/>
      <c r="EC84" s="81"/>
      <c r="ED84" s="81"/>
      <c r="EE84" s="81"/>
      <c r="EF84" s="81"/>
      <c r="EG84" s="81"/>
      <c r="EH84" s="81"/>
      <c r="EI84" s="81"/>
      <c r="EJ84" s="81"/>
    </row>
    <row r="85" spans="68:140" ht="15" customHeight="1" x14ac:dyDescent="0.25">
      <c r="BP85" s="59"/>
      <c r="BQ85" s="59"/>
      <c r="BR85" s="59"/>
      <c r="BS85" s="59"/>
      <c r="BT85" s="59"/>
      <c r="CO85" s="237" t="str">
        <f>IF(Settings!I14="","",Settings!I14)</f>
        <v/>
      </c>
      <c r="CP85" s="237">
        <f t="shared" ca="1" si="33"/>
        <v>0</v>
      </c>
      <c r="CQ85" s="242" t="str">
        <f t="shared" ca="1" si="34"/>
        <v/>
      </c>
      <c r="DT85" s="55"/>
      <c r="DU85" s="55"/>
      <c r="DY85" s="81"/>
      <c r="DZ85" s="81"/>
      <c r="EA85" s="81"/>
      <c r="EB85" s="81"/>
      <c r="EC85" s="81"/>
      <c r="ED85" s="81"/>
      <c r="EE85" s="81"/>
      <c r="EF85" s="81"/>
      <c r="EG85" s="81"/>
      <c r="EH85" s="81"/>
      <c r="EI85" s="81"/>
      <c r="EJ85" s="81"/>
    </row>
    <row r="86" spans="68:140" ht="15" customHeight="1" x14ac:dyDescent="0.25">
      <c r="BP86" s="59"/>
      <c r="BQ86" s="59"/>
      <c r="BR86" s="59"/>
      <c r="BS86" s="59"/>
      <c r="BT86" s="59"/>
      <c r="CO86" s="237" t="str">
        <f>IF(Settings!I15="","",Settings!I15)</f>
        <v/>
      </c>
      <c r="CP86" s="237">
        <f t="shared" ca="1" si="33"/>
        <v>0</v>
      </c>
      <c r="CQ86" s="242" t="str">
        <f t="shared" ca="1" si="34"/>
        <v/>
      </c>
      <c r="DT86" s="55"/>
      <c r="DU86" s="55"/>
      <c r="DY86" s="81"/>
      <c r="DZ86" s="81"/>
      <c r="EA86" s="81"/>
      <c r="EB86" s="81"/>
      <c r="EC86" s="81"/>
      <c r="ED86" s="81"/>
      <c r="EE86" s="81"/>
      <c r="EF86" s="81"/>
      <c r="EG86" s="81"/>
      <c r="EH86" s="81"/>
      <c r="EI86" s="81"/>
      <c r="EJ86" s="81"/>
    </row>
    <row r="87" spans="68:140" ht="15" customHeight="1" x14ac:dyDescent="0.25">
      <c r="BP87" s="59"/>
      <c r="BQ87" s="59"/>
      <c r="BR87" s="59"/>
      <c r="BS87" s="59"/>
      <c r="BT87" s="59"/>
      <c r="CO87" s="250">
        <f>COUNTIF(CO81:CO86,"?*")</f>
        <v>3</v>
      </c>
      <c r="CP87" s="250">
        <f ca="1">SUM(CP81:CP86)</f>
        <v>15</v>
      </c>
      <c r="CQ87" s="90"/>
      <c r="DT87" s="55"/>
      <c r="DU87" s="55"/>
      <c r="DY87" s="81"/>
      <c r="DZ87" s="81"/>
      <c r="EA87" s="81"/>
      <c r="EB87" s="81"/>
      <c r="EC87" s="81"/>
      <c r="ED87" s="81"/>
      <c r="EE87" s="81"/>
      <c r="EF87" s="81"/>
      <c r="EG87" s="81"/>
      <c r="EH87" s="81"/>
      <c r="EI87" s="81"/>
      <c r="EJ87" s="81"/>
    </row>
    <row r="88" spans="68:140" ht="15" customHeight="1" x14ac:dyDescent="0.25">
      <c r="BP88" s="59"/>
      <c r="BQ88" s="59"/>
      <c r="BR88" s="59"/>
      <c r="BS88" s="59"/>
      <c r="BT88" s="59"/>
      <c r="CO88" s="89" t="s">
        <v>95</v>
      </c>
      <c r="CP88" s="89" t="s">
        <v>94</v>
      </c>
      <c r="DT88" s="55"/>
      <c r="DU88" s="55"/>
      <c r="DY88" s="81"/>
      <c r="DZ88" s="81"/>
      <c r="EA88" s="81"/>
      <c r="EB88" s="81"/>
      <c r="EC88" s="81"/>
      <c r="ED88" s="81"/>
      <c r="EE88" s="81"/>
      <c r="EF88" s="81"/>
      <c r="EG88" s="81"/>
      <c r="EH88" s="81"/>
      <c r="EI88" s="81"/>
      <c r="EJ88" s="81"/>
    </row>
    <row r="89" spans="68:140" ht="15" customHeight="1" x14ac:dyDescent="0.25">
      <c r="BP89" s="59"/>
      <c r="BQ89" s="59"/>
      <c r="BR89" s="59"/>
      <c r="BS89" s="59"/>
      <c r="BT89" s="59"/>
      <c r="CO89" s="91"/>
      <c r="CP89" s="91"/>
      <c r="DT89" s="55"/>
      <c r="DU89" s="55"/>
      <c r="DY89" s="81"/>
      <c r="DZ89" s="81"/>
      <c r="EA89" s="81"/>
      <c r="EB89" s="81"/>
      <c r="EC89" s="81"/>
      <c r="ED89" s="81"/>
      <c r="EE89" s="81"/>
      <c r="EF89" s="81"/>
      <c r="EG89" s="81"/>
      <c r="EH89" s="81"/>
      <c r="EI89" s="81"/>
      <c r="EJ89" s="81"/>
    </row>
    <row r="90" spans="68:140" ht="15" customHeight="1" x14ac:dyDescent="0.25">
      <c r="BP90" s="59"/>
      <c r="BQ90" s="59"/>
      <c r="BR90" s="59"/>
      <c r="BS90" s="59"/>
      <c r="BT90" s="59"/>
      <c r="DT90" s="55"/>
      <c r="DU90" s="55"/>
      <c r="DY90" s="81"/>
      <c r="DZ90" s="81"/>
      <c r="EA90" s="81"/>
      <c r="EB90" s="81"/>
      <c r="EC90" s="81"/>
      <c r="ED90" s="81"/>
      <c r="EE90" s="81"/>
      <c r="EF90" s="81"/>
      <c r="EG90" s="81"/>
      <c r="EH90" s="81"/>
      <c r="EI90" s="81"/>
      <c r="EJ90" s="81"/>
    </row>
    <row r="91" spans="68:140" ht="15" customHeight="1" x14ac:dyDescent="0.25">
      <c r="BP91" s="59"/>
      <c r="BQ91" s="59"/>
      <c r="BR91" s="59"/>
      <c r="BS91" s="59"/>
      <c r="BT91" s="59"/>
      <c r="CO91" s="97" t="s">
        <v>300</v>
      </c>
      <c r="CP91" s="100"/>
      <c r="CQ91" s="100"/>
      <c r="CR91" s="100"/>
      <c r="CS91" s="98"/>
      <c r="DT91" s="55"/>
      <c r="DU91" s="55"/>
      <c r="DY91" s="81"/>
      <c r="DZ91" s="81"/>
      <c r="EA91" s="81"/>
      <c r="EB91" s="81"/>
      <c r="EC91" s="81"/>
      <c r="ED91" s="81"/>
      <c r="EE91" s="81"/>
      <c r="EF91" s="81"/>
      <c r="EG91" s="81"/>
      <c r="EH91" s="81"/>
      <c r="EI91" s="81"/>
      <c r="EJ91" s="81"/>
    </row>
    <row r="92" spans="68:140" ht="15" customHeight="1" x14ac:dyDescent="0.25">
      <c r="BP92" s="59"/>
      <c r="BQ92" s="59"/>
      <c r="BR92" s="59"/>
      <c r="BS92" s="59"/>
      <c r="BT92" s="59"/>
      <c r="CO92" s="101"/>
      <c r="CP92" s="101" t="s">
        <v>98</v>
      </c>
      <c r="CQ92" s="101" t="s">
        <v>100</v>
      </c>
      <c r="CR92" s="101" t="s">
        <v>101</v>
      </c>
      <c r="CS92" s="101" t="s">
        <v>99</v>
      </c>
      <c r="DT92" s="55"/>
      <c r="DU92" s="55"/>
      <c r="DY92" s="81"/>
      <c r="DZ92" s="81"/>
      <c r="EA92" s="81"/>
      <c r="EB92" s="81"/>
      <c r="EC92" s="81"/>
      <c r="ED92" s="81"/>
      <c r="EE92" s="81"/>
      <c r="EF92" s="81"/>
      <c r="EG92" s="81"/>
      <c r="EH92" s="81"/>
      <c r="EI92" s="81"/>
      <c r="EJ92" s="81"/>
    </row>
    <row r="93" spans="68:140" ht="15" customHeight="1" x14ac:dyDescent="0.25">
      <c r="BP93" s="59"/>
      <c r="BQ93" s="59"/>
      <c r="BR93" s="59"/>
      <c r="BS93" s="59"/>
      <c r="BT93" s="59"/>
      <c r="CO93" s="236">
        <f ca="1">CM5</f>
        <v>2023</v>
      </c>
      <c r="CP93" s="236">
        <f ca="1">IFERROR(ROUNDUP(CJ7+CK7/2,0),"")</f>
        <v>10</v>
      </c>
      <c r="CQ93" s="236">
        <f ca="1">CL7</f>
        <v>3</v>
      </c>
      <c r="CR93" s="236">
        <f ca="1">CM7</f>
        <v>11</v>
      </c>
      <c r="CS93" s="251">
        <f ca="1">IFERROR(CQ93/CP93,0)</f>
        <v>0.3</v>
      </c>
      <c r="DT93" s="55"/>
      <c r="DU93" s="55"/>
      <c r="DY93" s="81"/>
      <c r="DZ93" s="81"/>
      <c r="EA93" s="81"/>
      <c r="EB93" s="81"/>
      <c r="EC93" s="81"/>
      <c r="ED93" s="81"/>
      <c r="EE93" s="81"/>
      <c r="EF93" s="81"/>
      <c r="EG93" s="81"/>
      <c r="EH93" s="81"/>
      <c r="EI93" s="81"/>
      <c r="EJ93" s="81"/>
    </row>
    <row r="94" spans="68:140" ht="15" customHeight="1" x14ac:dyDescent="0.25">
      <c r="BP94" s="59"/>
      <c r="BQ94" s="59"/>
      <c r="BR94" s="59"/>
      <c r="BS94" s="59"/>
      <c r="BT94" s="59"/>
      <c r="CO94" s="58"/>
      <c r="CP94" s="110"/>
      <c r="CQ94" s="110"/>
      <c r="CR94" s="110"/>
      <c r="CS94" s="111"/>
      <c r="DT94" s="55"/>
      <c r="DU94" s="55"/>
      <c r="DY94" s="81"/>
      <c r="DZ94" s="81"/>
      <c r="EA94" s="81"/>
      <c r="EB94" s="81"/>
      <c r="EC94" s="81"/>
      <c r="ED94" s="81"/>
      <c r="EE94" s="81"/>
      <c r="EF94" s="81"/>
      <c r="EG94" s="81"/>
      <c r="EH94" s="81"/>
      <c r="EI94" s="81"/>
      <c r="EJ94" s="81"/>
    </row>
    <row r="95" spans="68:140" ht="15" customHeight="1" x14ac:dyDescent="0.25">
      <c r="BP95" s="59"/>
      <c r="BQ95" s="59"/>
      <c r="BR95" s="59"/>
      <c r="BS95" s="59"/>
      <c r="BT95" s="59"/>
      <c r="DT95" s="55"/>
      <c r="DU95" s="55"/>
      <c r="DY95" s="81"/>
      <c r="DZ95" s="81"/>
      <c r="EA95" s="81"/>
      <c r="EB95" s="81"/>
      <c r="EC95" s="81"/>
      <c r="ED95" s="81"/>
      <c r="EE95" s="81"/>
      <c r="EF95" s="81"/>
      <c r="EG95" s="81"/>
      <c r="EH95" s="81"/>
      <c r="EI95" s="81"/>
      <c r="EJ95" s="81"/>
    </row>
    <row r="96" spans="68:140" ht="15" customHeight="1" x14ac:dyDescent="0.25">
      <c r="BP96" s="59"/>
      <c r="BQ96" s="59"/>
      <c r="BR96" s="59"/>
      <c r="BS96" s="59"/>
      <c r="BT96" s="59"/>
      <c r="DT96" s="55"/>
      <c r="DU96" s="55"/>
      <c r="DY96" s="81"/>
      <c r="DZ96" s="81"/>
      <c r="EA96" s="81"/>
      <c r="EB96" s="81"/>
      <c r="EC96" s="81"/>
      <c r="ED96" s="81"/>
      <c r="EE96" s="81"/>
      <c r="EF96" s="81"/>
      <c r="EG96" s="81"/>
      <c r="EH96" s="81"/>
      <c r="EI96" s="81"/>
      <c r="EJ96" s="81"/>
    </row>
    <row r="97" spans="68:140" ht="15" customHeight="1" x14ac:dyDescent="0.25">
      <c r="BP97" s="59"/>
      <c r="BQ97" s="59"/>
      <c r="BR97" s="59"/>
      <c r="BS97" s="59"/>
      <c r="BT97" s="59"/>
      <c r="DT97" s="55"/>
      <c r="DU97" s="55"/>
      <c r="DY97" s="81"/>
      <c r="DZ97" s="81"/>
      <c r="EA97" s="81"/>
      <c r="EB97" s="81"/>
      <c r="EC97" s="81"/>
      <c r="ED97" s="81"/>
      <c r="EE97" s="81"/>
      <c r="EF97" s="81"/>
      <c r="EG97" s="81"/>
      <c r="EH97" s="81"/>
      <c r="EI97" s="81"/>
      <c r="EJ97" s="81"/>
    </row>
    <row r="98" spans="68:140" ht="15" customHeight="1" x14ac:dyDescent="0.25">
      <c r="BP98" s="59"/>
      <c r="BQ98" s="59"/>
      <c r="BR98" s="59"/>
      <c r="BS98" s="59"/>
      <c r="BT98" s="59"/>
      <c r="DT98" s="55"/>
      <c r="DU98" s="55"/>
      <c r="DY98" s="81"/>
      <c r="DZ98" s="81"/>
      <c r="EA98" s="81"/>
      <c r="EB98" s="81"/>
      <c r="EC98" s="81"/>
      <c r="ED98" s="81"/>
      <c r="EE98" s="81"/>
      <c r="EF98" s="81"/>
      <c r="EG98" s="81"/>
      <c r="EH98" s="81"/>
      <c r="EI98" s="81"/>
      <c r="EJ98" s="81"/>
    </row>
    <row r="99" spans="68:140" ht="15" customHeight="1" x14ac:dyDescent="0.25">
      <c r="BP99" s="59"/>
      <c r="BQ99" s="59"/>
      <c r="BR99" s="59"/>
      <c r="BS99" s="59"/>
      <c r="BT99" s="59"/>
      <c r="DT99" s="55"/>
      <c r="DU99" s="55"/>
      <c r="DY99" s="81"/>
      <c r="DZ99" s="81"/>
      <c r="EA99" s="81"/>
      <c r="EB99" s="81"/>
      <c r="EC99" s="81"/>
      <c r="ED99" s="81"/>
      <c r="EE99" s="81"/>
      <c r="EF99" s="81"/>
      <c r="EG99" s="81"/>
      <c r="EH99" s="81"/>
      <c r="EI99" s="81"/>
      <c r="EJ99" s="81"/>
    </row>
    <row r="100" spans="68:140" ht="15" customHeight="1" x14ac:dyDescent="0.25">
      <c r="BP100" s="59"/>
      <c r="BQ100" s="59"/>
      <c r="BR100" s="59"/>
      <c r="BS100" s="59"/>
      <c r="BT100" s="59"/>
      <c r="DT100" s="55"/>
      <c r="DU100" s="55"/>
      <c r="DY100" s="81"/>
      <c r="DZ100" s="81"/>
      <c r="EA100" s="81"/>
      <c r="EB100" s="81"/>
      <c r="EC100" s="81"/>
      <c r="ED100" s="81"/>
      <c r="EE100" s="81"/>
      <c r="EF100" s="81"/>
      <c r="EG100" s="81"/>
      <c r="EH100" s="81"/>
      <c r="EI100" s="81"/>
      <c r="EJ100" s="81"/>
    </row>
    <row r="101" spans="68:140" ht="15" customHeight="1" x14ac:dyDescent="0.25">
      <c r="BP101" s="59"/>
      <c r="BQ101" s="59"/>
      <c r="BR101" s="59"/>
      <c r="BS101" s="59"/>
      <c r="BT101" s="59"/>
      <c r="DT101" s="55"/>
      <c r="DU101" s="55"/>
      <c r="DY101" s="81"/>
      <c r="DZ101" s="81"/>
      <c r="EA101" s="81"/>
      <c r="EB101" s="81"/>
      <c r="EC101" s="81"/>
      <c r="ED101" s="81"/>
      <c r="EE101" s="81"/>
      <c r="EF101" s="81"/>
      <c r="EG101" s="81"/>
      <c r="EH101" s="81"/>
      <c r="EI101" s="81"/>
      <c r="EJ101" s="81"/>
    </row>
    <row r="102" spans="68:140" ht="15" customHeight="1" x14ac:dyDescent="0.25">
      <c r="BP102" s="59"/>
      <c r="BQ102" s="59"/>
      <c r="BR102" s="59"/>
      <c r="BS102" s="59"/>
      <c r="BT102" s="59"/>
      <c r="DT102" s="55"/>
      <c r="DU102" s="55"/>
      <c r="DY102" s="81"/>
      <c r="DZ102" s="81"/>
      <c r="EA102" s="81"/>
      <c r="EB102" s="81"/>
      <c r="EC102" s="81"/>
      <c r="ED102" s="81"/>
      <c r="EE102" s="81"/>
      <c r="EF102" s="81"/>
      <c r="EG102" s="81"/>
      <c r="EH102" s="81"/>
      <c r="EI102" s="81"/>
      <c r="EJ102" s="81"/>
    </row>
    <row r="103" spans="68:140" ht="15" customHeight="1" x14ac:dyDescent="0.25">
      <c r="BP103" s="59"/>
      <c r="BQ103" s="59"/>
      <c r="BR103" s="59"/>
      <c r="BS103" s="59"/>
      <c r="BT103" s="59"/>
      <c r="DY103" s="81"/>
      <c r="DZ103" s="81"/>
      <c r="EA103" s="81"/>
      <c r="EB103" s="81"/>
      <c r="EC103" s="81"/>
      <c r="ED103" s="81"/>
      <c r="EE103" s="81"/>
      <c r="EF103" s="81"/>
      <c r="EG103" s="81"/>
      <c r="EH103" s="81"/>
      <c r="EI103" s="81"/>
      <c r="EJ103" s="81"/>
    </row>
    <row r="104" spans="68:140" ht="15" customHeight="1" x14ac:dyDescent="0.25">
      <c r="BP104" s="59"/>
      <c r="BQ104" s="59"/>
      <c r="BR104" s="59"/>
      <c r="BS104" s="59"/>
      <c r="BT104" s="59"/>
      <c r="DY104" s="81"/>
      <c r="DZ104" s="81"/>
      <c r="EA104" s="81"/>
      <c r="EB104" s="81"/>
      <c r="EC104" s="81"/>
      <c r="ED104" s="81"/>
      <c r="EE104" s="81"/>
      <c r="EF104" s="81"/>
      <c r="EG104" s="81"/>
      <c r="EH104" s="81"/>
      <c r="EI104" s="81"/>
      <c r="EJ104" s="81"/>
    </row>
    <row r="105" spans="68:140" ht="15" customHeight="1" x14ac:dyDescent="0.25">
      <c r="BP105" s="59"/>
      <c r="BQ105" s="59"/>
      <c r="BR105" s="59"/>
      <c r="BS105" s="59"/>
      <c r="BT105" s="59"/>
      <c r="DY105" s="81"/>
      <c r="DZ105" s="81"/>
      <c r="EA105" s="81"/>
      <c r="EB105" s="81"/>
      <c r="EC105" s="81"/>
      <c r="ED105" s="81"/>
      <c r="EE105" s="81"/>
      <c r="EF105" s="81"/>
      <c r="EG105" s="81"/>
      <c r="EH105" s="81"/>
      <c r="EI105" s="81"/>
      <c r="EJ105" s="81"/>
    </row>
    <row r="106" spans="68:140" ht="15" customHeight="1" x14ac:dyDescent="0.25">
      <c r="BP106" s="59"/>
      <c r="BQ106" s="59"/>
      <c r="BR106" s="59"/>
      <c r="BS106" s="59"/>
      <c r="BT106" s="59"/>
      <c r="DT106" s="94" t="s">
        <v>129</v>
      </c>
      <c r="DU106" s="236">
        <f>IFERROR(IF(COUNTIF(List!D6:D1005,"?*")&lt;=12,13,COUNTIF(List!D6:D1005,"?*")+1),1001)</f>
        <v>16</v>
      </c>
      <c r="DY106" s="81"/>
      <c r="DZ106" s="81"/>
      <c r="EA106" s="81"/>
      <c r="EB106" s="81"/>
      <c r="EC106" s="81"/>
      <c r="ED106" s="81"/>
      <c r="EE106" s="81"/>
      <c r="EF106" s="81"/>
      <c r="EG106" s="81"/>
      <c r="EH106" s="81"/>
      <c r="EI106" s="81"/>
      <c r="EJ106" s="81"/>
    </row>
    <row r="107" spans="68:140" ht="15" customHeight="1" x14ac:dyDescent="0.25">
      <c r="BP107" s="59"/>
      <c r="BQ107" s="59"/>
      <c r="BR107" s="59"/>
      <c r="BS107" s="59"/>
      <c r="BT107" s="59"/>
      <c r="DT107" s="94" t="s">
        <v>130</v>
      </c>
      <c r="DU107" s="236">
        <f>IFERROR(IF(Settings!$E$38="Print with filters",(COUNTIF(List!D5:M5,"?*"))+2,COUNTIF(List!D5:M5,"?*")),10)</f>
        <v>8</v>
      </c>
      <c r="DY107" s="81"/>
      <c r="DZ107" s="81"/>
      <c r="EA107" s="81"/>
      <c r="EB107" s="81"/>
      <c r="EC107" s="81"/>
      <c r="ED107" s="81"/>
      <c r="EE107" s="81"/>
      <c r="EF107" s="81"/>
      <c r="EG107" s="81"/>
      <c r="EH107" s="81"/>
      <c r="EI107" s="81"/>
      <c r="EJ107" s="81"/>
    </row>
    <row r="108" spans="68:140" ht="15" customHeight="1" x14ac:dyDescent="0.25">
      <c r="BP108" s="59"/>
      <c r="BQ108" s="59"/>
      <c r="BR108" s="59"/>
      <c r="BS108" s="59"/>
      <c r="BT108" s="59"/>
      <c r="DT108" s="94" t="s">
        <v>155</v>
      </c>
      <c r="DU108" s="236">
        <f>IFERROR(IF(Settings!$E$38="Print with filters",0,2),2)</f>
        <v>0</v>
      </c>
      <c r="DY108" s="81"/>
      <c r="DZ108" s="81"/>
      <c r="EA108" s="81"/>
      <c r="EB108" s="81"/>
      <c r="EC108" s="81"/>
      <c r="ED108" s="81"/>
      <c r="EE108" s="81"/>
      <c r="EF108" s="81"/>
      <c r="EG108" s="81"/>
      <c r="EH108" s="81"/>
      <c r="EI108" s="81"/>
      <c r="EJ108" s="81"/>
    </row>
    <row r="109" spans="68:140" ht="15" customHeight="1" x14ac:dyDescent="0.25">
      <c r="BP109" s="59"/>
      <c r="BQ109" s="59"/>
      <c r="BR109" s="59"/>
      <c r="BS109" s="59"/>
      <c r="BT109" s="59"/>
      <c r="DU109" s="58"/>
      <c r="DY109" s="81"/>
      <c r="DZ109" s="81"/>
      <c r="EA109" s="81"/>
      <c r="EB109" s="81"/>
      <c r="EC109" s="81"/>
      <c r="ED109" s="81"/>
      <c r="EE109" s="81"/>
      <c r="EF109" s="81"/>
      <c r="EG109" s="81"/>
      <c r="EH109" s="81"/>
      <c r="EI109" s="81"/>
      <c r="EJ109" s="81"/>
    </row>
    <row r="110" spans="68:140" ht="15" customHeight="1" x14ac:dyDescent="0.25">
      <c r="BP110" s="59"/>
      <c r="BQ110" s="59"/>
      <c r="BR110" s="59"/>
      <c r="BS110" s="59"/>
      <c r="BT110" s="59"/>
      <c r="DT110" s="97" t="s">
        <v>322</v>
      </c>
      <c r="DU110" s="236">
        <f>MATCH(Settings!$E$42,$D$7:$AW$7,0)</f>
        <v>2</v>
      </c>
      <c r="DY110" s="81"/>
      <c r="DZ110" s="81"/>
      <c r="EA110" s="81"/>
      <c r="EB110" s="81"/>
      <c r="EC110" s="81"/>
      <c r="ED110" s="81"/>
      <c r="EE110" s="81"/>
      <c r="EF110" s="81"/>
      <c r="EG110" s="81"/>
      <c r="EH110" s="81"/>
      <c r="EI110" s="81"/>
      <c r="EJ110" s="81"/>
    </row>
    <row r="111" spans="68:140" ht="15" customHeight="1" x14ac:dyDescent="0.25">
      <c r="BP111" s="59"/>
      <c r="BQ111" s="59"/>
      <c r="BR111" s="59"/>
      <c r="BS111" s="59"/>
      <c r="BT111" s="59"/>
      <c r="DT111" s="97" t="s">
        <v>152</v>
      </c>
      <c r="DU111" s="236">
        <f ca="1">IFERROR(MATCH(Form!$D$6,OFFSET(C8,0,DU110,1050,1),0),"")</f>
        <v>10</v>
      </c>
      <c r="DY111" s="81"/>
      <c r="DZ111" s="81"/>
      <c r="EA111" s="81"/>
      <c r="EB111" s="81"/>
      <c r="EC111" s="81"/>
      <c r="ED111" s="81"/>
      <c r="EE111" s="81"/>
      <c r="EF111" s="81"/>
      <c r="EG111" s="81"/>
      <c r="EH111" s="81"/>
      <c r="EI111" s="81"/>
      <c r="EJ111" s="81"/>
    </row>
    <row r="112" spans="68:140" ht="15" customHeight="1" x14ac:dyDescent="0.25">
      <c r="BP112" s="59"/>
      <c r="BQ112" s="59"/>
      <c r="BR112" s="59"/>
      <c r="BS112" s="59"/>
      <c r="BT112" s="59"/>
      <c r="DY112" s="81"/>
      <c r="DZ112" s="81"/>
      <c r="EA112" s="81"/>
      <c r="EB112" s="81"/>
      <c r="EC112" s="81"/>
      <c r="ED112" s="81"/>
      <c r="EE112" s="81"/>
      <c r="EF112" s="81"/>
      <c r="EG112" s="81"/>
      <c r="EH112" s="81"/>
      <c r="EI112" s="81"/>
      <c r="EJ112" s="81"/>
    </row>
    <row r="113" spans="68:140" ht="15" customHeight="1" x14ac:dyDescent="0.25">
      <c r="BP113" s="59"/>
      <c r="BQ113" s="59"/>
      <c r="BR113" s="59"/>
      <c r="BS113" s="59"/>
      <c r="BT113" s="59"/>
      <c r="DT113" s="94" t="s">
        <v>317</v>
      </c>
      <c r="DU113" s="237">
        <f>IFERROR(COUNTIF(Database!$B$7:$AS$7,"?*"),45)</f>
        <v>37</v>
      </c>
      <c r="DY113" s="81"/>
      <c r="DZ113" s="81"/>
      <c r="EA113" s="81"/>
      <c r="EB113" s="81"/>
      <c r="EC113" s="81"/>
      <c r="ED113" s="81"/>
      <c r="EE113" s="81"/>
      <c r="EF113" s="81"/>
      <c r="EG113" s="81"/>
      <c r="EH113" s="81"/>
      <c r="EI113" s="81"/>
      <c r="EJ113" s="81"/>
    </row>
    <row r="114" spans="68:140" ht="15" customHeight="1" x14ac:dyDescent="0.25">
      <c r="BP114" s="59"/>
      <c r="BQ114" s="59"/>
      <c r="BR114" s="59"/>
      <c r="BS114" s="59"/>
      <c r="BT114" s="59"/>
      <c r="DT114" s="94" t="s">
        <v>316</v>
      </c>
      <c r="DU114" s="237">
        <f>IFERROR(COUNTIF(Database!$C$8:$C$1007,"?*")+2,1052)</f>
        <v>17</v>
      </c>
      <c r="DY114" s="81"/>
      <c r="DZ114" s="81"/>
      <c r="EA114" s="81"/>
      <c r="EB114" s="81"/>
      <c r="EC114" s="81"/>
      <c r="ED114" s="81"/>
      <c r="EE114" s="81"/>
      <c r="EF114" s="81"/>
      <c r="EG114" s="81"/>
      <c r="EH114" s="81"/>
      <c r="EI114" s="81"/>
      <c r="EJ114" s="81"/>
    </row>
    <row r="115" spans="68:140" ht="15" customHeight="1" x14ac:dyDescent="0.25">
      <c r="BP115" s="59"/>
      <c r="BQ115" s="59"/>
      <c r="BR115" s="59"/>
      <c r="BS115" s="59"/>
      <c r="BT115" s="59"/>
      <c r="DY115" s="81"/>
      <c r="DZ115" s="81"/>
      <c r="EA115" s="81"/>
      <c r="EB115" s="81"/>
      <c r="EC115" s="81"/>
      <c r="ED115" s="81"/>
      <c r="EE115" s="81"/>
      <c r="EF115" s="81"/>
      <c r="EG115" s="81"/>
      <c r="EH115" s="81"/>
      <c r="EI115" s="81"/>
      <c r="EJ115" s="81"/>
    </row>
    <row r="116" spans="68:140" ht="15" customHeight="1" x14ac:dyDescent="0.25">
      <c r="BP116" s="59"/>
      <c r="BQ116" s="59"/>
      <c r="BR116" s="59"/>
      <c r="BS116" s="59"/>
      <c r="BT116" s="59"/>
      <c r="DT116" s="94" t="s">
        <v>151</v>
      </c>
      <c r="DU116" s="237">
        <f>IFERROR(COUNTIF(AW8:AW26,"?*"),1050)</f>
        <v>15</v>
      </c>
      <c r="DY116" s="81"/>
      <c r="DZ116" s="81"/>
      <c r="EA116" s="81"/>
      <c r="EB116" s="81"/>
      <c r="EC116" s="81"/>
      <c r="ED116" s="81"/>
      <c r="EE116" s="81"/>
      <c r="EF116" s="81"/>
      <c r="EG116" s="81"/>
      <c r="EH116" s="81"/>
      <c r="EI116" s="81"/>
      <c r="EJ116" s="81"/>
    </row>
    <row r="117" spans="68:140" ht="15" customHeight="1" x14ac:dyDescent="0.25">
      <c r="BP117" s="59"/>
      <c r="BQ117" s="59"/>
      <c r="BR117" s="59"/>
      <c r="BS117" s="59"/>
      <c r="BT117" s="59"/>
      <c r="DY117" s="81"/>
      <c r="DZ117" s="81"/>
      <c r="EA117" s="81"/>
      <c r="EB117" s="81"/>
      <c r="EC117" s="81"/>
      <c r="ED117" s="81"/>
      <c r="EE117" s="81"/>
      <c r="EF117" s="81"/>
      <c r="EG117" s="81"/>
      <c r="EH117" s="81"/>
      <c r="EI117" s="81"/>
      <c r="EJ117" s="81"/>
    </row>
    <row r="118" spans="68:140" ht="15" customHeight="1" x14ac:dyDescent="0.25">
      <c r="BP118" s="59"/>
      <c r="BQ118" s="59"/>
      <c r="BR118" s="59"/>
      <c r="BS118" s="59"/>
      <c r="BT118" s="59"/>
      <c r="DY118" s="81"/>
      <c r="DZ118" s="81"/>
      <c r="EA118" s="81"/>
      <c r="EB118" s="81"/>
      <c r="EC118" s="81"/>
      <c r="ED118" s="81"/>
      <c r="EE118" s="81"/>
      <c r="EF118" s="81"/>
      <c r="EG118" s="81"/>
      <c r="EH118" s="81"/>
      <c r="EI118" s="81"/>
      <c r="EJ118" s="81"/>
    </row>
    <row r="119" spans="68:140" ht="15" customHeight="1" x14ac:dyDescent="0.25">
      <c r="BP119" s="59"/>
      <c r="BQ119" s="59"/>
      <c r="BR119" s="59"/>
      <c r="BS119" s="59"/>
      <c r="BT119" s="59"/>
      <c r="DY119" s="81"/>
      <c r="DZ119" s="81"/>
      <c r="EA119" s="81"/>
      <c r="EB119" s="81"/>
      <c r="EC119" s="81"/>
      <c r="ED119" s="81"/>
      <c r="EE119" s="81"/>
      <c r="EF119" s="81"/>
      <c r="EG119" s="81"/>
      <c r="EH119" s="81"/>
      <c r="EI119" s="81"/>
      <c r="EJ119" s="81"/>
    </row>
    <row r="120" spans="68:140" ht="15" customHeight="1" x14ac:dyDescent="0.25">
      <c r="BP120" s="59"/>
      <c r="BQ120" s="59"/>
      <c r="BR120" s="59"/>
      <c r="BS120" s="59"/>
      <c r="BT120" s="59"/>
      <c r="DY120" s="81"/>
      <c r="DZ120" s="81"/>
      <c r="EA120" s="81"/>
      <c r="EB120" s="81"/>
      <c r="EC120" s="81"/>
      <c r="ED120" s="81"/>
      <c r="EE120" s="81"/>
      <c r="EF120" s="81"/>
      <c r="EG120" s="81"/>
      <c r="EH120" s="81"/>
      <c r="EI120" s="81"/>
      <c r="EJ120" s="81"/>
    </row>
    <row r="121" spans="68:140" ht="15" customHeight="1" x14ac:dyDescent="0.25">
      <c r="BP121" s="59"/>
      <c r="BQ121" s="59"/>
      <c r="BR121" s="59"/>
      <c r="BS121" s="59"/>
      <c r="BT121" s="59"/>
      <c r="DY121" s="81"/>
      <c r="DZ121" s="81"/>
      <c r="EA121" s="81"/>
      <c r="EB121" s="81"/>
      <c r="EC121" s="81"/>
      <c r="ED121" s="81"/>
      <c r="EE121" s="81"/>
      <c r="EF121" s="81"/>
      <c r="EG121" s="81"/>
      <c r="EH121" s="81"/>
      <c r="EI121" s="81"/>
      <c r="EJ121" s="81"/>
    </row>
    <row r="122" spans="68:140" ht="15" customHeight="1" x14ac:dyDescent="0.25">
      <c r="BP122" s="59"/>
      <c r="BQ122" s="59"/>
      <c r="BR122" s="59"/>
      <c r="BS122" s="59"/>
      <c r="BT122" s="59"/>
      <c r="DY122" s="81"/>
      <c r="DZ122" s="81"/>
      <c r="EA122" s="81"/>
      <c r="EB122" s="81"/>
      <c r="EC122" s="81"/>
      <c r="ED122" s="81"/>
      <c r="EE122" s="81"/>
      <c r="EF122" s="81"/>
      <c r="EG122" s="81"/>
      <c r="EH122" s="81"/>
      <c r="EI122" s="81"/>
      <c r="EJ122" s="81"/>
    </row>
    <row r="123" spans="68:140" ht="15" customHeight="1" x14ac:dyDescent="0.25">
      <c r="BP123" s="59"/>
      <c r="BQ123" s="59"/>
      <c r="BR123" s="59"/>
      <c r="BS123" s="59"/>
      <c r="BT123" s="59"/>
      <c r="DY123" s="81"/>
      <c r="DZ123" s="81"/>
      <c r="EA123" s="81"/>
      <c r="EB123" s="81"/>
      <c r="EC123" s="81"/>
      <c r="ED123" s="81"/>
      <c r="EE123" s="81"/>
      <c r="EF123" s="81"/>
      <c r="EG123" s="81"/>
      <c r="EH123" s="81"/>
      <c r="EI123" s="81"/>
      <c r="EJ123" s="81"/>
    </row>
    <row r="124" spans="68:140" ht="15" customHeight="1" x14ac:dyDescent="0.25">
      <c r="BP124" s="59"/>
      <c r="BQ124" s="59"/>
      <c r="BR124" s="59"/>
      <c r="BS124" s="59"/>
      <c r="BT124" s="59"/>
      <c r="DY124" s="81"/>
      <c r="DZ124" s="81"/>
      <c r="EA124" s="81"/>
      <c r="EB124" s="81"/>
      <c r="EC124" s="81"/>
      <c r="ED124" s="81"/>
      <c r="EE124" s="81"/>
      <c r="EF124" s="81"/>
      <c r="EG124" s="81"/>
      <c r="EH124" s="81"/>
      <c r="EI124" s="81"/>
      <c r="EJ124" s="81"/>
    </row>
    <row r="125" spans="68:140" ht="15" customHeight="1" x14ac:dyDescent="0.25">
      <c r="BP125" s="59"/>
      <c r="BQ125" s="59"/>
      <c r="BR125" s="59"/>
      <c r="BS125" s="59"/>
      <c r="BT125" s="59"/>
      <c r="DY125" s="81"/>
      <c r="DZ125" s="81"/>
      <c r="EA125" s="81"/>
      <c r="EB125" s="81"/>
      <c r="EC125" s="81"/>
      <c r="ED125" s="81"/>
      <c r="EE125" s="81"/>
      <c r="EF125" s="81"/>
      <c r="EG125" s="81"/>
      <c r="EH125" s="81"/>
      <c r="EI125" s="81"/>
      <c r="EJ125" s="81"/>
    </row>
    <row r="126" spans="68:140" ht="15" customHeight="1" x14ac:dyDescent="0.25">
      <c r="BP126" s="59"/>
      <c r="BQ126" s="59"/>
      <c r="BR126" s="59"/>
      <c r="BS126" s="59"/>
      <c r="BT126" s="59"/>
      <c r="DY126" s="81"/>
      <c r="DZ126" s="81"/>
      <c r="EA126" s="81"/>
      <c r="EB126" s="81"/>
      <c r="EC126" s="81"/>
      <c r="ED126" s="81"/>
      <c r="EE126" s="81"/>
      <c r="EF126" s="81"/>
      <c r="EG126" s="81"/>
      <c r="EH126" s="81"/>
      <c r="EI126" s="81"/>
      <c r="EJ126" s="81"/>
    </row>
    <row r="127" spans="68:140" ht="15" customHeight="1" x14ac:dyDescent="0.25">
      <c r="BP127" s="59"/>
      <c r="BQ127" s="59"/>
      <c r="BR127" s="59"/>
      <c r="BS127" s="59"/>
      <c r="BT127" s="59"/>
      <c r="DY127" s="81"/>
      <c r="DZ127" s="81"/>
      <c r="EA127" s="81"/>
      <c r="EB127" s="81"/>
      <c r="EC127" s="81"/>
      <c r="ED127" s="81"/>
      <c r="EE127" s="81"/>
      <c r="EF127" s="81"/>
      <c r="EG127" s="81"/>
      <c r="EH127" s="81"/>
      <c r="EI127" s="81"/>
      <c r="EJ127" s="81"/>
    </row>
    <row r="128" spans="68:140" ht="15" customHeight="1" x14ac:dyDescent="0.25">
      <c r="BP128" s="59"/>
      <c r="BQ128" s="59"/>
      <c r="BR128" s="59"/>
      <c r="BS128" s="59"/>
      <c r="BT128" s="59"/>
      <c r="DY128" s="81"/>
      <c r="DZ128" s="81"/>
      <c r="EA128" s="81"/>
      <c r="EB128" s="81"/>
      <c r="EC128" s="81"/>
      <c r="ED128" s="81"/>
      <c r="EE128" s="81"/>
      <c r="EF128" s="81"/>
      <c r="EG128" s="81"/>
      <c r="EH128" s="81"/>
      <c r="EI128" s="81"/>
      <c r="EJ128" s="81"/>
    </row>
    <row r="129" spans="68:140" ht="15" customHeight="1" x14ac:dyDescent="0.25">
      <c r="BP129" s="59"/>
      <c r="BQ129" s="59"/>
      <c r="BR129" s="59"/>
      <c r="BS129" s="59"/>
      <c r="BT129" s="59"/>
      <c r="DY129" s="81"/>
      <c r="DZ129" s="81"/>
      <c r="EA129" s="81"/>
      <c r="EB129" s="81"/>
      <c r="EC129" s="81"/>
      <c r="ED129" s="81"/>
      <c r="EE129" s="81"/>
      <c r="EF129" s="81"/>
      <c r="EG129" s="81"/>
      <c r="EH129" s="81"/>
      <c r="EI129" s="81"/>
      <c r="EJ129" s="81"/>
    </row>
    <row r="130" spans="68:140" ht="15" customHeight="1" x14ac:dyDescent="0.25">
      <c r="BP130" s="59"/>
      <c r="BQ130" s="59"/>
      <c r="BR130" s="59"/>
      <c r="BS130" s="59"/>
      <c r="BT130" s="59"/>
      <c r="DY130" s="81"/>
      <c r="DZ130" s="81"/>
      <c r="EA130" s="81"/>
      <c r="EB130" s="81"/>
      <c r="EC130" s="81"/>
      <c r="ED130" s="81"/>
      <c r="EE130" s="81"/>
      <c r="EF130" s="81"/>
      <c r="EG130" s="81"/>
      <c r="EH130" s="81"/>
      <c r="EI130" s="81"/>
      <c r="EJ130" s="81"/>
    </row>
    <row r="131" spans="68:140" ht="15" customHeight="1" x14ac:dyDescent="0.25">
      <c r="BP131" s="59"/>
      <c r="BQ131" s="59"/>
      <c r="BR131" s="59"/>
      <c r="BS131" s="59"/>
      <c r="BT131" s="59"/>
      <c r="DY131" s="81"/>
      <c r="DZ131" s="81"/>
      <c r="EA131" s="81"/>
      <c r="EB131" s="81"/>
      <c r="EC131" s="81"/>
      <c r="ED131" s="81"/>
      <c r="EE131" s="81"/>
      <c r="EF131" s="81"/>
      <c r="EG131" s="81"/>
      <c r="EH131" s="81"/>
      <c r="EI131" s="81"/>
      <c r="EJ131" s="81"/>
    </row>
    <row r="132" spans="68:140" ht="15" customHeight="1" x14ac:dyDescent="0.25">
      <c r="BP132" s="59"/>
      <c r="BQ132" s="59"/>
      <c r="BR132" s="59"/>
      <c r="BS132" s="59"/>
      <c r="BT132" s="59"/>
      <c r="DY132" s="81"/>
      <c r="DZ132" s="81"/>
      <c r="EA132" s="81"/>
      <c r="EB132" s="81"/>
      <c r="EC132" s="81"/>
      <c r="ED132" s="81"/>
      <c r="EE132" s="81"/>
      <c r="EF132" s="81"/>
      <c r="EG132" s="81"/>
      <c r="EH132" s="81"/>
      <c r="EI132" s="81"/>
      <c r="EJ132" s="81"/>
    </row>
    <row r="133" spans="68:140" ht="15" customHeight="1" x14ac:dyDescent="0.25">
      <c r="BP133" s="59"/>
      <c r="BQ133" s="59"/>
      <c r="BR133" s="59"/>
      <c r="BS133" s="59"/>
      <c r="BT133" s="59"/>
      <c r="DY133" s="81"/>
      <c r="DZ133" s="81"/>
      <c r="EA133" s="81"/>
      <c r="EB133" s="81"/>
      <c r="EC133" s="81"/>
      <c r="ED133" s="81"/>
      <c r="EE133" s="81"/>
      <c r="EF133" s="81"/>
      <c r="EG133" s="81"/>
      <c r="EH133" s="81"/>
      <c r="EI133" s="81"/>
      <c r="EJ133" s="81"/>
    </row>
    <row r="134" spans="68:140" ht="15" customHeight="1" x14ac:dyDescent="0.25">
      <c r="BP134" s="59"/>
      <c r="BQ134" s="59"/>
      <c r="BR134" s="59"/>
      <c r="BS134" s="59"/>
      <c r="BT134" s="59"/>
      <c r="DY134" s="81"/>
      <c r="DZ134" s="81"/>
      <c r="EA134" s="81"/>
      <c r="EB134" s="81"/>
      <c r="EC134" s="81"/>
      <c r="ED134" s="81"/>
      <c r="EE134" s="81"/>
      <c r="EF134" s="81"/>
      <c r="EG134" s="81"/>
      <c r="EH134" s="81"/>
      <c r="EI134" s="81"/>
      <c r="EJ134" s="81"/>
    </row>
    <row r="135" spans="68:140" ht="15" customHeight="1" x14ac:dyDescent="0.25">
      <c r="BP135" s="59"/>
      <c r="BQ135" s="59"/>
      <c r="BR135" s="59"/>
      <c r="BS135" s="59"/>
      <c r="BT135" s="59"/>
      <c r="DY135" s="81"/>
      <c r="DZ135" s="81"/>
      <c r="EA135" s="81"/>
      <c r="EB135" s="81"/>
      <c r="EC135" s="81"/>
      <c r="ED135" s="81"/>
      <c r="EE135" s="81"/>
      <c r="EF135" s="81"/>
      <c r="EG135" s="81"/>
      <c r="EH135" s="81"/>
      <c r="EI135" s="81"/>
      <c r="EJ135" s="81"/>
    </row>
    <row r="136" spans="68:140" ht="15" customHeight="1" x14ac:dyDescent="0.25">
      <c r="BP136" s="59"/>
      <c r="BQ136" s="59"/>
      <c r="BR136" s="59"/>
      <c r="BS136" s="59"/>
      <c r="BT136" s="59"/>
      <c r="DY136" s="81"/>
      <c r="DZ136" s="81"/>
      <c r="EA136" s="81"/>
      <c r="EB136" s="81"/>
      <c r="EC136" s="81"/>
      <c r="ED136" s="81"/>
      <c r="EE136" s="81"/>
      <c r="EF136" s="81"/>
      <c r="EG136" s="81"/>
      <c r="EH136" s="81"/>
      <c r="EI136" s="81"/>
      <c r="EJ136" s="81"/>
    </row>
    <row r="137" spans="68:140" ht="15" customHeight="1" x14ac:dyDescent="0.25">
      <c r="BP137" s="59"/>
      <c r="BQ137" s="59"/>
      <c r="BR137" s="59"/>
      <c r="BS137" s="59"/>
      <c r="BT137" s="59"/>
      <c r="DY137" s="81"/>
      <c r="DZ137" s="81"/>
      <c r="EA137" s="81"/>
      <c r="EB137" s="81"/>
      <c r="EC137" s="81"/>
      <c r="ED137" s="81"/>
      <c r="EE137" s="81"/>
      <c r="EF137" s="81"/>
      <c r="EG137" s="81"/>
      <c r="EH137" s="81"/>
      <c r="EI137" s="81"/>
      <c r="EJ137" s="81"/>
    </row>
    <row r="138" spans="68:140" ht="15" customHeight="1" x14ac:dyDescent="0.25">
      <c r="BP138" s="59"/>
      <c r="BQ138" s="59"/>
      <c r="BR138" s="59"/>
      <c r="BS138" s="59"/>
      <c r="BT138" s="59"/>
      <c r="DY138" s="81"/>
      <c r="DZ138" s="81"/>
      <c r="EA138" s="81"/>
      <c r="EB138" s="81"/>
      <c r="EC138" s="81"/>
      <c r="ED138" s="81"/>
      <c r="EE138" s="81"/>
      <c r="EF138" s="81"/>
      <c r="EG138" s="81"/>
      <c r="EH138" s="81"/>
      <c r="EI138" s="81"/>
      <c r="EJ138" s="81"/>
    </row>
    <row r="139" spans="68:140" ht="15" customHeight="1" x14ac:dyDescent="0.25">
      <c r="BP139" s="59"/>
      <c r="BQ139" s="59"/>
      <c r="BR139" s="59"/>
      <c r="BS139" s="59"/>
      <c r="BT139" s="59"/>
      <c r="DY139" s="81"/>
      <c r="DZ139" s="81"/>
      <c r="EA139" s="81"/>
      <c r="EB139" s="81"/>
      <c r="EC139" s="81"/>
      <c r="ED139" s="81"/>
      <c r="EE139" s="81"/>
      <c r="EF139" s="81"/>
      <c r="EG139" s="81"/>
      <c r="EH139" s="81"/>
      <c r="EI139" s="81"/>
      <c r="EJ139" s="81"/>
    </row>
    <row r="140" spans="68:140" ht="15" customHeight="1" x14ac:dyDescent="0.25">
      <c r="BP140" s="59"/>
      <c r="BQ140" s="59"/>
      <c r="BR140" s="59"/>
      <c r="BS140" s="59"/>
      <c r="BT140" s="59"/>
      <c r="DY140" s="81"/>
      <c r="DZ140" s="81"/>
      <c r="EA140" s="81"/>
      <c r="EB140" s="81"/>
      <c r="EC140" s="81"/>
      <c r="ED140" s="81"/>
      <c r="EE140" s="81"/>
      <c r="EF140" s="81"/>
      <c r="EG140" s="81"/>
      <c r="EH140" s="81"/>
      <c r="EI140" s="81"/>
      <c r="EJ140" s="81"/>
    </row>
    <row r="141" spans="68:140" ht="15" customHeight="1" x14ac:dyDescent="0.25">
      <c r="BP141" s="59"/>
      <c r="BQ141" s="59"/>
      <c r="BR141" s="59"/>
      <c r="BS141" s="59"/>
      <c r="BT141" s="59"/>
      <c r="DY141" s="81"/>
      <c r="DZ141" s="81"/>
      <c r="EA141" s="81"/>
      <c r="EB141" s="81"/>
      <c r="EC141" s="81"/>
      <c r="ED141" s="81"/>
      <c r="EE141" s="81"/>
      <c r="EF141" s="81"/>
      <c r="EG141" s="81"/>
      <c r="EH141" s="81"/>
      <c r="EI141" s="81"/>
      <c r="EJ141" s="81"/>
    </row>
    <row r="142" spans="68:140" ht="15" customHeight="1" x14ac:dyDescent="0.25">
      <c r="BP142" s="59"/>
      <c r="BQ142" s="59"/>
      <c r="BR142" s="59"/>
      <c r="BS142" s="59"/>
      <c r="BT142" s="59"/>
      <c r="DY142" s="81"/>
      <c r="DZ142" s="81"/>
      <c r="EA142" s="81"/>
      <c r="EB142" s="81"/>
      <c r="EC142" s="81"/>
      <c r="ED142" s="81"/>
      <c r="EE142" s="81"/>
      <c r="EF142" s="81"/>
      <c r="EG142" s="81"/>
      <c r="EH142" s="81"/>
      <c r="EI142" s="81"/>
      <c r="EJ142" s="81"/>
    </row>
    <row r="143" spans="68:140" ht="15" customHeight="1" x14ac:dyDescent="0.25">
      <c r="BP143" s="59"/>
      <c r="BQ143" s="59"/>
      <c r="BR143" s="59"/>
      <c r="BS143" s="59"/>
      <c r="BT143" s="59"/>
      <c r="DY143" s="81"/>
      <c r="DZ143" s="81"/>
      <c r="EA143" s="81"/>
      <c r="EB143" s="81"/>
      <c r="EC143" s="81"/>
      <c r="ED143" s="81"/>
      <c r="EE143" s="81"/>
      <c r="EF143" s="81"/>
      <c r="EG143" s="81"/>
      <c r="EH143" s="81"/>
      <c r="EI143" s="81"/>
      <c r="EJ143" s="81"/>
    </row>
    <row r="144" spans="68:140" ht="15" customHeight="1" x14ac:dyDescent="0.25">
      <c r="BP144" s="59"/>
      <c r="BQ144" s="59"/>
      <c r="BR144" s="59"/>
      <c r="BS144" s="59"/>
      <c r="BT144" s="59"/>
      <c r="DY144" s="81"/>
      <c r="DZ144" s="81"/>
      <c r="EA144" s="81"/>
      <c r="EB144" s="81"/>
      <c r="EC144" s="81"/>
      <c r="ED144" s="81"/>
      <c r="EE144" s="81"/>
      <c r="EF144" s="81"/>
      <c r="EG144" s="81"/>
      <c r="EH144" s="81"/>
      <c r="EI144" s="81"/>
      <c r="EJ144" s="81"/>
    </row>
    <row r="145" spans="68:140" ht="15" customHeight="1" x14ac:dyDescent="0.25">
      <c r="BP145" s="59"/>
      <c r="BQ145" s="59"/>
      <c r="BR145" s="59"/>
      <c r="BS145" s="59"/>
      <c r="BT145" s="59"/>
      <c r="DY145" s="81"/>
      <c r="DZ145" s="81"/>
      <c r="EA145" s="81"/>
      <c r="EB145" s="81"/>
      <c r="EC145" s="81"/>
      <c r="ED145" s="81"/>
      <c r="EE145" s="81"/>
      <c r="EF145" s="81"/>
      <c r="EG145" s="81"/>
      <c r="EH145" s="81"/>
      <c r="EI145" s="81"/>
      <c r="EJ145" s="81"/>
    </row>
    <row r="146" spans="68:140" ht="15" customHeight="1" x14ac:dyDescent="0.25">
      <c r="BP146" s="59"/>
      <c r="BQ146" s="59"/>
      <c r="BR146" s="59"/>
      <c r="BS146" s="59"/>
      <c r="BT146" s="59"/>
      <c r="DY146" s="81"/>
      <c r="DZ146" s="81"/>
      <c r="EA146" s="81"/>
      <c r="EB146" s="81"/>
      <c r="EC146" s="81"/>
      <c r="ED146" s="81"/>
      <c r="EE146" s="81"/>
      <c r="EF146" s="81"/>
      <c r="EG146" s="81"/>
      <c r="EH146" s="81"/>
      <c r="EI146" s="81"/>
      <c r="EJ146" s="81"/>
    </row>
    <row r="147" spans="68:140" ht="15" customHeight="1" x14ac:dyDescent="0.25">
      <c r="BP147" s="59"/>
      <c r="BQ147" s="59"/>
      <c r="BR147" s="59"/>
      <c r="BS147" s="59"/>
      <c r="BT147" s="59"/>
      <c r="DY147" s="81"/>
      <c r="DZ147" s="81"/>
      <c r="EA147" s="81"/>
      <c r="EB147" s="81"/>
      <c r="EC147" s="81"/>
      <c r="ED147" s="81"/>
      <c r="EE147" s="81"/>
      <c r="EF147" s="81"/>
      <c r="EG147" s="81"/>
      <c r="EH147" s="81"/>
      <c r="EI147" s="81"/>
      <c r="EJ147" s="81"/>
    </row>
    <row r="148" spans="68:140" ht="15" customHeight="1" x14ac:dyDescent="0.25">
      <c r="BP148" s="59"/>
      <c r="BQ148" s="59"/>
      <c r="BR148" s="59"/>
      <c r="BS148" s="59"/>
      <c r="BT148" s="59"/>
      <c r="DY148" s="81"/>
      <c r="DZ148" s="81"/>
      <c r="EA148" s="81"/>
      <c r="EB148" s="81"/>
      <c r="EC148" s="81"/>
      <c r="ED148" s="81"/>
      <c r="EE148" s="81"/>
      <c r="EF148" s="81"/>
      <c r="EG148" s="81"/>
      <c r="EH148" s="81"/>
      <c r="EI148" s="81"/>
      <c r="EJ148" s="81"/>
    </row>
    <row r="149" spans="68:140" ht="15" customHeight="1" x14ac:dyDescent="0.25">
      <c r="BP149" s="59"/>
      <c r="BQ149" s="59"/>
      <c r="BR149" s="59"/>
      <c r="BS149" s="59"/>
      <c r="BT149" s="59"/>
      <c r="DY149" s="81"/>
      <c r="DZ149" s="81"/>
      <c r="EA149" s="81"/>
      <c r="EB149" s="81"/>
      <c r="EC149" s="81"/>
      <c r="ED149" s="81"/>
      <c r="EE149" s="81"/>
      <c r="EF149" s="81"/>
      <c r="EG149" s="81"/>
      <c r="EH149" s="81"/>
      <c r="EI149" s="81"/>
      <c r="EJ149" s="81"/>
    </row>
    <row r="150" spans="68:140" ht="15" customHeight="1" x14ac:dyDescent="0.25">
      <c r="BP150" s="59"/>
      <c r="BQ150" s="59"/>
      <c r="BR150" s="59"/>
      <c r="BS150" s="59"/>
      <c r="BT150" s="59"/>
      <c r="DY150" s="81"/>
      <c r="DZ150" s="81"/>
      <c r="EA150" s="81"/>
      <c r="EB150" s="81"/>
      <c r="EC150" s="81"/>
      <c r="ED150" s="81"/>
      <c r="EE150" s="81"/>
      <c r="EF150" s="81"/>
      <c r="EG150" s="81"/>
      <c r="EH150" s="81"/>
      <c r="EI150" s="81"/>
      <c r="EJ150" s="81"/>
    </row>
    <row r="151" spans="68:140" ht="15" customHeight="1" x14ac:dyDescent="0.25">
      <c r="BP151" s="59"/>
      <c r="BQ151" s="59"/>
      <c r="BR151" s="59"/>
      <c r="BS151" s="59"/>
      <c r="BT151" s="59"/>
      <c r="DY151" s="81"/>
      <c r="DZ151" s="81"/>
      <c r="EA151" s="81"/>
      <c r="EB151" s="81"/>
      <c r="EC151" s="81"/>
      <c r="ED151" s="81"/>
      <c r="EE151" s="81"/>
      <c r="EF151" s="81"/>
      <c r="EG151" s="81"/>
      <c r="EH151" s="81"/>
      <c r="EI151" s="81"/>
      <c r="EJ151" s="81"/>
    </row>
    <row r="152" spans="68:140" ht="15" customHeight="1" x14ac:dyDescent="0.25">
      <c r="BP152" s="59"/>
      <c r="BQ152" s="59"/>
      <c r="BR152" s="59"/>
      <c r="BS152" s="59"/>
      <c r="BT152" s="59"/>
      <c r="DY152" s="81"/>
      <c r="DZ152" s="81"/>
      <c r="EA152" s="81"/>
      <c r="EB152" s="81"/>
      <c r="EC152" s="81"/>
      <c r="ED152" s="81"/>
      <c r="EE152" s="81"/>
      <c r="EF152" s="81"/>
      <c r="EG152" s="81"/>
      <c r="EH152" s="81"/>
      <c r="EI152" s="81"/>
      <c r="EJ152" s="81"/>
    </row>
    <row r="153" spans="68:140" ht="15" customHeight="1" x14ac:dyDescent="0.25">
      <c r="BP153" s="59"/>
      <c r="BQ153" s="59"/>
      <c r="BR153" s="59"/>
      <c r="BS153" s="59"/>
      <c r="BT153" s="59"/>
      <c r="DY153" s="81"/>
      <c r="DZ153" s="81"/>
      <c r="EA153" s="81"/>
      <c r="EB153" s="81"/>
      <c r="EC153" s="81"/>
      <c r="ED153" s="81"/>
      <c r="EE153" s="81"/>
      <c r="EF153" s="81"/>
      <c r="EG153" s="81"/>
      <c r="EH153" s="81"/>
      <c r="EI153" s="81"/>
      <c r="EJ153" s="81"/>
    </row>
    <row r="154" spans="68:140" ht="15" customHeight="1" x14ac:dyDescent="0.25">
      <c r="BP154" s="59"/>
      <c r="BQ154" s="59"/>
      <c r="BR154" s="59"/>
      <c r="BS154" s="59"/>
      <c r="BT154" s="59"/>
      <c r="DY154" s="81"/>
      <c r="DZ154" s="81"/>
      <c r="EA154" s="81"/>
      <c r="EB154" s="81"/>
      <c r="EC154" s="81"/>
      <c r="ED154" s="81"/>
      <c r="EE154" s="81"/>
      <c r="EF154" s="81"/>
      <c r="EG154" s="81"/>
      <c r="EH154" s="81"/>
      <c r="EI154" s="81"/>
      <c r="EJ154" s="81"/>
    </row>
    <row r="155" spans="68:140" ht="15" customHeight="1" x14ac:dyDescent="0.25">
      <c r="BP155" s="59"/>
      <c r="BQ155" s="59"/>
      <c r="BR155" s="59"/>
      <c r="BS155" s="59"/>
      <c r="BT155" s="59"/>
      <c r="DY155" s="81"/>
      <c r="DZ155" s="81"/>
      <c r="EA155" s="81"/>
      <c r="EB155" s="81"/>
      <c r="EC155" s="81"/>
      <c r="ED155" s="81"/>
      <c r="EE155" s="81"/>
      <c r="EF155" s="81"/>
      <c r="EG155" s="81"/>
      <c r="EH155" s="81"/>
      <c r="EI155" s="81"/>
      <c r="EJ155" s="81"/>
    </row>
    <row r="156" spans="68:140" ht="15" customHeight="1" x14ac:dyDescent="0.25">
      <c r="BP156" s="59"/>
      <c r="BQ156" s="59"/>
      <c r="BR156" s="59"/>
      <c r="BS156" s="59"/>
      <c r="BT156" s="59"/>
      <c r="DY156" s="81"/>
      <c r="DZ156" s="81"/>
      <c r="EA156" s="81"/>
      <c r="EB156" s="81"/>
      <c r="EC156" s="81"/>
      <c r="ED156" s="81"/>
      <c r="EE156" s="81"/>
      <c r="EF156" s="81"/>
      <c r="EG156" s="81"/>
      <c r="EH156" s="81"/>
      <c r="EI156" s="81"/>
      <c r="EJ156" s="81"/>
    </row>
    <row r="157" spans="68:140" ht="15" customHeight="1" x14ac:dyDescent="0.25">
      <c r="BP157" s="59"/>
      <c r="BQ157" s="59"/>
      <c r="BR157" s="59"/>
      <c r="BS157" s="59"/>
      <c r="BT157" s="59"/>
      <c r="DY157" s="81"/>
      <c r="DZ157" s="81"/>
      <c r="EA157" s="81"/>
      <c r="EB157" s="81"/>
      <c r="EC157" s="81"/>
      <c r="ED157" s="81"/>
      <c r="EE157" s="81"/>
      <c r="EF157" s="81"/>
      <c r="EG157" s="81"/>
      <c r="EH157" s="81"/>
      <c r="EI157" s="81"/>
      <c r="EJ157" s="81"/>
    </row>
    <row r="158" spans="68:140" ht="15" customHeight="1" x14ac:dyDescent="0.25">
      <c r="BP158" s="59"/>
      <c r="BQ158" s="59"/>
      <c r="BR158" s="59"/>
      <c r="BS158" s="59"/>
      <c r="BT158" s="59"/>
      <c r="DY158" s="81"/>
      <c r="DZ158" s="81"/>
      <c r="EA158" s="81"/>
      <c r="EB158" s="81"/>
      <c r="EC158" s="81"/>
      <c r="ED158" s="81"/>
      <c r="EE158" s="81"/>
      <c r="EF158" s="81"/>
      <c r="EG158" s="81"/>
      <c r="EH158" s="81"/>
      <c r="EI158" s="81"/>
      <c r="EJ158" s="81"/>
    </row>
    <row r="159" spans="68:140" ht="15" customHeight="1" x14ac:dyDescent="0.25">
      <c r="BP159" s="59"/>
      <c r="BQ159" s="59"/>
      <c r="BR159" s="59"/>
      <c r="BS159" s="59"/>
      <c r="BT159" s="59"/>
      <c r="DY159" s="81"/>
      <c r="DZ159" s="81"/>
      <c r="EA159" s="81"/>
      <c r="EB159" s="81"/>
      <c r="EC159" s="81"/>
      <c r="ED159" s="81"/>
      <c r="EE159" s="81"/>
      <c r="EF159" s="81"/>
      <c r="EG159" s="81"/>
      <c r="EH159" s="81"/>
      <c r="EI159" s="81"/>
      <c r="EJ159" s="81"/>
    </row>
    <row r="160" spans="68:140" ht="15" customHeight="1" x14ac:dyDescent="0.25">
      <c r="BP160" s="59"/>
      <c r="BQ160" s="59"/>
      <c r="BR160" s="59"/>
      <c r="BS160" s="59"/>
      <c r="BT160" s="59"/>
      <c r="DY160" s="81"/>
      <c r="DZ160" s="81"/>
      <c r="EA160" s="81"/>
      <c r="EB160" s="81"/>
      <c r="EC160" s="81"/>
      <c r="ED160" s="81"/>
      <c r="EE160" s="81"/>
      <c r="EF160" s="81"/>
      <c r="EG160" s="81"/>
      <c r="EH160" s="81"/>
      <c r="EI160" s="81"/>
      <c r="EJ160" s="81"/>
    </row>
    <row r="161" spans="68:140" ht="15" customHeight="1" x14ac:dyDescent="0.25">
      <c r="BP161" s="59"/>
      <c r="BQ161" s="59"/>
      <c r="BR161" s="59"/>
      <c r="BS161" s="59"/>
      <c r="BT161" s="59"/>
      <c r="DY161" s="81"/>
      <c r="DZ161" s="81"/>
      <c r="EA161" s="81"/>
      <c r="EB161" s="81"/>
      <c r="EC161" s="81"/>
      <c r="ED161" s="81"/>
      <c r="EE161" s="81"/>
      <c r="EF161" s="81"/>
      <c r="EG161" s="81"/>
      <c r="EH161" s="81"/>
      <c r="EI161" s="81"/>
      <c r="EJ161" s="81"/>
    </row>
    <row r="162" spans="68:140" ht="15" customHeight="1" x14ac:dyDescent="0.25">
      <c r="BP162" s="59"/>
      <c r="BQ162" s="59"/>
      <c r="BR162" s="59"/>
      <c r="BS162" s="59"/>
      <c r="BT162" s="59"/>
      <c r="DY162" s="81"/>
      <c r="DZ162" s="81"/>
      <c r="EA162" s="81"/>
      <c r="EB162" s="81"/>
      <c r="EC162" s="81"/>
      <c r="ED162" s="81"/>
      <c r="EE162" s="81"/>
      <c r="EF162" s="81"/>
      <c r="EG162" s="81"/>
      <c r="EH162" s="81"/>
      <c r="EI162" s="81"/>
      <c r="EJ162" s="81"/>
    </row>
    <row r="163" spans="68:140" ht="15" customHeight="1" x14ac:dyDescent="0.25">
      <c r="BP163" s="59"/>
      <c r="BQ163" s="59"/>
      <c r="BR163" s="59"/>
      <c r="BS163" s="59"/>
      <c r="BT163" s="59"/>
      <c r="DY163" s="81"/>
      <c r="DZ163" s="81"/>
      <c r="EA163" s="81"/>
      <c r="EB163" s="81"/>
      <c r="EC163" s="81"/>
      <c r="ED163" s="81"/>
      <c r="EE163" s="81"/>
      <c r="EF163" s="81"/>
      <c r="EG163" s="81"/>
      <c r="EH163" s="81"/>
      <c r="EI163" s="81"/>
      <c r="EJ163" s="81"/>
    </row>
    <row r="164" spans="68:140" ht="15" customHeight="1" x14ac:dyDescent="0.25">
      <c r="BP164" s="59"/>
      <c r="BQ164" s="59"/>
      <c r="BR164" s="59"/>
      <c r="BS164" s="59"/>
      <c r="BT164" s="59"/>
      <c r="DY164" s="81"/>
      <c r="DZ164" s="81"/>
      <c r="EA164" s="81"/>
      <c r="EB164" s="81"/>
      <c r="EC164" s="81"/>
      <c r="ED164" s="81"/>
      <c r="EE164" s="81"/>
      <c r="EF164" s="81"/>
      <c r="EG164" s="81"/>
      <c r="EH164" s="81"/>
      <c r="EI164" s="81"/>
      <c r="EJ164" s="81"/>
    </row>
    <row r="165" spans="68:140" ht="15" customHeight="1" x14ac:dyDescent="0.25">
      <c r="BP165" s="59"/>
      <c r="BQ165" s="59"/>
      <c r="BR165" s="59"/>
      <c r="BS165" s="59"/>
      <c r="BT165" s="59"/>
      <c r="DY165" s="81"/>
      <c r="DZ165" s="81"/>
      <c r="EA165" s="81"/>
      <c r="EB165" s="81"/>
      <c r="EC165" s="81"/>
      <c r="ED165" s="81"/>
      <c r="EE165" s="81"/>
      <c r="EF165" s="81"/>
      <c r="EG165" s="81"/>
      <c r="EH165" s="81"/>
      <c r="EI165" s="81"/>
      <c r="EJ165" s="81"/>
    </row>
    <row r="166" spans="68:140" ht="15" customHeight="1" x14ac:dyDescent="0.25">
      <c r="BP166" s="59"/>
      <c r="BQ166" s="59"/>
      <c r="BR166" s="59"/>
      <c r="BS166" s="59"/>
      <c r="BT166" s="59"/>
      <c r="DY166" s="81"/>
      <c r="DZ166" s="81"/>
      <c r="EA166" s="81"/>
      <c r="EB166" s="81"/>
      <c r="EC166" s="81"/>
      <c r="ED166" s="81"/>
      <c r="EE166" s="81"/>
      <c r="EF166" s="81"/>
      <c r="EG166" s="81"/>
      <c r="EH166" s="81"/>
      <c r="EI166" s="81"/>
      <c r="EJ166" s="81"/>
    </row>
    <row r="167" spans="68:140" ht="15" customHeight="1" x14ac:dyDescent="0.25">
      <c r="BP167" s="59"/>
      <c r="BQ167" s="59"/>
      <c r="BR167" s="59"/>
      <c r="BS167" s="59"/>
      <c r="BT167" s="59"/>
      <c r="DY167" s="81"/>
      <c r="DZ167" s="81"/>
      <c r="EA167" s="81"/>
      <c r="EB167" s="81"/>
      <c r="EC167" s="81"/>
      <c r="ED167" s="81"/>
      <c r="EE167" s="81"/>
      <c r="EF167" s="81"/>
      <c r="EG167" s="81"/>
      <c r="EH167" s="81"/>
      <c r="EI167" s="81"/>
      <c r="EJ167" s="81"/>
    </row>
    <row r="168" spans="68:140" ht="15" customHeight="1" x14ac:dyDescent="0.25">
      <c r="BP168" s="59"/>
      <c r="BQ168" s="59"/>
      <c r="BR168" s="59"/>
      <c r="BS168" s="59"/>
      <c r="BT168" s="59"/>
      <c r="DY168" s="81"/>
      <c r="DZ168" s="81"/>
      <c r="EA168" s="81"/>
      <c r="EB168" s="81"/>
      <c r="EC168" s="81"/>
      <c r="ED168" s="81"/>
      <c r="EE168" s="81"/>
      <c r="EF168" s="81"/>
      <c r="EG168" s="81"/>
      <c r="EH168" s="81"/>
      <c r="EI168" s="81"/>
      <c r="EJ168" s="81"/>
    </row>
    <row r="169" spans="68:140" ht="15" customHeight="1" x14ac:dyDescent="0.25">
      <c r="BP169" s="59"/>
      <c r="BQ169" s="59"/>
      <c r="BR169" s="59"/>
      <c r="BS169" s="59"/>
      <c r="BT169" s="59"/>
      <c r="DY169" s="81"/>
      <c r="DZ169" s="81"/>
      <c r="EA169" s="81"/>
      <c r="EB169" s="81"/>
      <c r="EC169" s="81"/>
      <c r="ED169" s="81"/>
      <c r="EE169" s="81"/>
      <c r="EF169" s="81"/>
      <c r="EG169" s="81"/>
      <c r="EH169" s="81"/>
      <c r="EI169" s="81"/>
      <c r="EJ169" s="81"/>
    </row>
    <row r="170" spans="68:140" ht="15" customHeight="1" x14ac:dyDescent="0.25">
      <c r="BP170" s="59"/>
      <c r="BQ170" s="59"/>
      <c r="BR170" s="59"/>
      <c r="BS170" s="59"/>
      <c r="BT170" s="59"/>
      <c r="DY170" s="81"/>
      <c r="DZ170" s="81"/>
      <c r="EA170" s="81"/>
      <c r="EB170" s="81"/>
      <c r="EC170" s="81"/>
      <c r="ED170" s="81"/>
      <c r="EE170" s="81"/>
      <c r="EF170" s="81"/>
      <c r="EG170" s="81"/>
      <c r="EH170" s="81"/>
      <c r="EI170" s="81"/>
      <c r="EJ170" s="81"/>
    </row>
    <row r="171" spans="68:140" ht="15" customHeight="1" x14ac:dyDescent="0.25">
      <c r="BP171" s="59"/>
      <c r="BQ171" s="59"/>
      <c r="BR171" s="59"/>
      <c r="BS171" s="59"/>
      <c r="BT171" s="59"/>
      <c r="DY171" s="81"/>
      <c r="DZ171" s="81"/>
      <c r="EA171" s="81"/>
      <c r="EB171" s="81"/>
      <c r="EC171" s="81"/>
      <c r="ED171" s="81"/>
      <c r="EE171" s="81"/>
      <c r="EF171" s="81"/>
      <c r="EG171" s="81"/>
      <c r="EH171" s="81"/>
      <c r="EI171" s="81"/>
      <c r="EJ171" s="81"/>
    </row>
    <row r="172" spans="68:140" ht="15" customHeight="1" x14ac:dyDescent="0.25">
      <c r="BP172" s="59"/>
      <c r="BQ172" s="59"/>
      <c r="BR172" s="59"/>
      <c r="BS172" s="59"/>
      <c r="BT172" s="59"/>
      <c r="DY172" s="81"/>
      <c r="DZ172" s="81"/>
      <c r="EA172" s="81"/>
      <c r="EB172" s="81"/>
      <c r="EC172" s="81"/>
      <c r="ED172" s="81"/>
      <c r="EE172" s="81"/>
      <c r="EF172" s="81"/>
      <c r="EG172" s="81"/>
      <c r="EH172" s="81"/>
      <c r="EI172" s="81"/>
      <c r="EJ172" s="81"/>
    </row>
    <row r="173" spans="68:140" ht="15" customHeight="1" x14ac:dyDescent="0.25">
      <c r="BP173" s="59"/>
      <c r="BQ173" s="59"/>
      <c r="BR173" s="59"/>
      <c r="BS173" s="59"/>
      <c r="BT173" s="59"/>
      <c r="DY173" s="81"/>
      <c r="DZ173" s="81"/>
      <c r="EA173" s="81"/>
      <c r="EB173" s="81"/>
      <c r="EC173" s="81"/>
      <c r="ED173" s="81"/>
      <c r="EE173" s="81"/>
      <c r="EF173" s="81"/>
      <c r="EG173" s="81"/>
      <c r="EH173" s="81"/>
      <c r="EI173" s="81"/>
      <c r="EJ173" s="81"/>
    </row>
    <row r="174" spans="68:140" ht="15" customHeight="1" x14ac:dyDescent="0.25">
      <c r="BP174" s="59"/>
      <c r="BQ174" s="59"/>
      <c r="BR174" s="59"/>
      <c r="BS174" s="59"/>
      <c r="BT174" s="59"/>
      <c r="DY174" s="81"/>
      <c r="DZ174" s="81"/>
      <c r="EA174" s="81"/>
      <c r="EB174" s="81"/>
      <c r="EC174" s="81"/>
      <c r="ED174" s="81"/>
      <c r="EE174" s="81"/>
      <c r="EF174" s="81"/>
      <c r="EG174" s="81"/>
      <c r="EH174" s="81"/>
      <c r="EI174" s="81"/>
      <c r="EJ174" s="81"/>
    </row>
    <row r="175" spans="68:140" ht="15" customHeight="1" x14ac:dyDescent="0.25">
      <c r="BP175" s="59"/>
      <c r="BQ175" s="59"/>
      <c r="BR175" s="59"/>
      <c r="BS175" s="59"/>
      <c r="BT175" s="59"/>
      <c r="DY175" s="81"/>
      <c r="DZ175" s="81"/>
      <c r="EA175" s="81"/>
      <c r="EB175" s="81"/>
      <c r="EC175" s="81"/>
      <c r="ED175" s="81"/>
      <c r="EE175" s="81"/>
      <c r="EF175" s="81"/>
      <c r="EG175" s="81"/>
      <c r="EH175" s="81"/>
      <c r="EI175" s="81"/>
      <c r="EJ175" s="81"/>
    </row>
    <row r="176" spans="68:140" ht="15" customHeight="1" x14ac:dyDescent="0.25">
      <c r="BP176" s="59"/>
      <c r="BQ176" s="59"/>
      <c r="BR176" s="59"/>
      <c r="BS176" s="59"/>
      <c r="BT176" s="59"/>
      <c r="DY176" s="81"/>
      <c r="DZ176" s="81"/>
      <c r="EA176" s="81"/>
      <c r="EB176" s="81"/>
      <c r="EC176" s="81"/>
      <c r="ED176" s="81"/>
      <c r="EE176" s="81"/>
      <c r="EF176" s="81"/>
      <c r="EG176" s="81"/>
      <c r="EH176" s="81"/>
      <c r="EI176" s="81"/>
      <c r="EJ176" s="81"/>
    </row>
    <row r="177" spans="68:140" ht="15" customHeight="1" x14ac:dyDescent="0.25">
      <c r="BP177" s="59"/>
      <c r="BQ177" s="59"/>
      <c r="BR177" s="59"/>
      <c r="BS177" s="59"/>
      <c r="BT177" s="59"/>
      <c r="DY177" s="81"/>
      <c r="DZ177" s="81"/>
      <c r="EA177" s="81"/>
      <c r="EB177" s="81"/>
      <c r="EC177" s="81"/>
      <c r="ED177" s="81"/>
      <c r="EE177" s="81"/>
      <c r="EF177" s="81"/>
      <c r="EG177" s="81"/>
      <c r="EH177" s="81"/>
      <c r="EI177" s="81"/>
      <c r="EJ177" s="81"/>
    </row>
    <row r="178" spans="68:140" ht="15" customHeight="1" x14ac:dyDescent="0.25">
      <c r="BP178" s="59"/>
      <c r="BQ178" s="59"/>
      <c r="BR178" s="59"/>
      <c r="BS178" s="59"/>
      <c r="BT178" s="59"/>
      <c r="DY178" s="81"/>
      <c r="DZ178" s="81"/>
      <c r="EA178" s="81"/>
      <c r="EB178" s="81"/>
      <c r="EC178" s="81"/>
      <c r="ED178" s="81"/>
      <c r="EE178" s="81"/>
      <c r="EF178" s="81"/>
      <c r="EG178" s="81"/>
      <c r="EH178" s="81"/>
      <c r="EI178" s="81"/>
      <c r="EJ178" s="81"/>
    </row>
    <row r="179" spans="68:140" ht="15" customHeight="1" x14ac:dyDescent="0.25">
      <c r="BP179" s="59"/>
      <c r="BQ179" s="59"/>
      <c r="BR179" s="59"/>
      <c r="BS179" s="59"/>
      <c r="BT179" s="59"/>
      <c r="DY179" s="81"/>
      <c r="DZ179" s="81"/>
      <c r="EA179" s="81"/>
      <c r="EB179" s="81"/>
      <c r="EC179" s="81"/>
      <c r="ED179" s="81"/>
      <c r="EE179" s="81"/>
      <c r="EF179" s="81"/>
      <c r="EG179" s="81"/>
      <c r="EH179" s="81"/>
      <c r="EI179" s="81"/>
      <c r="EJ179" s="81"/>
    </row>
    <row r="180" spans="68:140" ht="15" customHeight="1" x14ac:dyDescent="0.25">
      <c r="BP180" s="59"/>
      <c r="BQ180" s="59"/>
      <c r="BR180" s="59"/>
      <c r="BS180" s="59"/>
      <c r="BT180" s="59"/>
      <c r="DY180" s="81"/>
      <c r="DZ180" s="81"/>
      <c r="EA180" s="81"/>
      <c r="EB180" s="81"/>
      <c r="EC180" s="81"/>
      <c r="ED180" s="81"/>
      <c r="EE180" s="81"/>
      <c r="EF180" s="81"/>
      <c r="EG180" s="81"/>
      <c r="EH180" s="81"/>
      <c r="EI180" s="81"/>
      <c r="EJ180" s="81"/>
    </row>
    <row r="181" spans="68:140" ht="15" customHeight="1" x14ac:dyDescent="0.25">
      <c r="BP181" s="59"/>
      <c r="BQ181" s="59"/>
      <c r="BR181" s="59"/>
      <c r="BS181" s="59"/>
      <c r="BT181" s="59"/>
      <c r="DY181" s="81"/>
      <c r="DZ181" s="81"/>
      <c r="EA181" s="81"/>
      <c r="EB181" s="81"/>
      <c r="EC181" s="81"/>
      <c r="ED181" s="81"/>
      <c r="EE181" s="81"/>
      <c r="EF181" s="81"/>
      <c r="EG181" s="81"/>
      <c r="EH181" s="81"/>
      <c r="EI181" s="81"/>
      <c r="EJ181" s="81"/>
    </row>
    <row r="182" spans="68:140" ht="15" customHeight="1" x14ac:dyDescent="0.25">
      <c r="BP182" s="59"/>
      <c r="BQ182" s="59"/>
      <c r="BR182" s="59"/>
      <c r="BS182" s="59"/>
      <c r="BT182" s="59"/>
      <c r="DY182" s="81"/>
      <c r="DZ182" s="81"/>
      <c r="EA182" s="81"/>
      <c r="EB182" s="81"/>
      <c r="EC182" s="81"/>
      <c r="ED182" s="81"/>
      <c r="EE182" s="81"/>
      <c r="EF182" s="81"/>
      <c r="EG182" s="81"/>
      <c r="EH182" s="81"/>
      <c r="EI182" s="81"/>
      <c r="EJ182" s="81"/>
    </row>
    <row r="183" spans="68:140" ht="15" customHeight="1" x14ac:dyDescent="0.25">
      <c r="BP183" s="59"/>
      <c r="BQ183" s="59"/>
      <c r="BR183" s="59"/>
      <c r="BS183" s="59"/>
      <c r="BT183" s="59"/>
      <c r="DY183" s="81"/>
      <c r="DZ183" s="81"/>
      <c r="EA183" s="81"/>
      <c r="EB183" s="81"/>
      <c r="EC183" s="81"/>
      <c r="ED183" s="81"/>
      <c r="EE183" s="81"/>
      <c r="EF183" s="81"/>
      <c r="EG183" s="81"/>
      <c r="EH183" s="81"/>
      <c r="EI183" s="81"/>
      <c r="EJ183" s="81"/>
    </row>
    <row r="184" spans="68:140" ht="15" customHeight="1" x14ac:dyDescent="0.25">
      <c r="BP184" s="59"/>
      <c r="BQ184" s="59"/>
      <c r="BR184" s="59"/>
      <c r="BS184" s="59"/>
      <c r="BT184" s="59"/>
      <c r="DY184" s="81"/>
      <c r="DZ184" s="81"/>
      <c r="EA184" s="81"/>
      <c r="EB184" s="81"/>
      <c r="EC184" s="81"/>
      <c r="ED184" s="81"/>
      <c r="EE184" s="81"/>
      <c r="EF184" s="81"/>
      <c r="EG184" s="81"/>
      <c r="EH184" s="81"/>
      <c r="EI184" s="81"/>
      <c r="EJ184" s="81"/>
    </row>
    <row r="185" spans="68:140" ht="15" customHeight="1" x14ac:dyDescent="0.25">
      <c r="BP185" s="59"/>
      <c r="BQ185" s="59"/>
      <c r="BR185" s="59"/>
      <c r="BS185" s="59"/>
      <c r="BT185" s="59"/>
      <c r="DY185" s="81"/>
      <c r="DZ185" s="81"/>
      <c r="EA185" s="81"/>
      <c r="EB185" s="81"/>
      <c r="EC185" s="81"/>
      <c r="ED185" s="81"/>
      <c r="EE185" s="81"/>
      <c r="EF185" s="81"/>
      <c r="EG185" s="81"/>
      <c r="EH185" s="81"/>
      <c r="EI185" s="81"/>
      <c r="EJ185" s="81"/>
    </row>
    <row r="186" spans="68:140" ht="15" customHeight="1" x14ac:dyDescent="0.25">
      <c r="BP186" s="59"/>
      <c r="BQ186" s="59"/>
      <c r="BR186" s="59"/>
      <c r="BS186" s="59"/>
      <c r="BT186" s="59"/>
      <c r="DY186" s="81"/>
      <c r="DZ186" s="81"/>
      <c r="EA186" s="81"/>
      <c r="EB186" s="81"/>
      <c r="EC186" s="81"/>
      <c r="ED186" s="81"/>
      <c r="EE186" s="81"/>
      <c r="EF186" s="81"/>
      <c r="EG186" s="81"/>
      <c r="EH186" s="81"/>
      <c r="EI186" s="81"/>
      <c r="EJ186" s="81"/>
    </row>
    <row r="187" spans="68:140" ht="15" customHeight="1" x14ac:dyDescent="0.25">
      <c r="BP187" s="59"/>
      <c r="BQ187" s="59"/>
      <c r="BR187" s="59"/>
      <c r="BS187" s="59"/>
      <c r="BT187" s="59"/>
      <c r="DY187" s="81"/>
      <c r="DZ187" s="81"/>
      <c r="EA187" s="81"/>
      <c r="EB187" s="81"/>
      <c r="EC187" s="81"/>
      <c r="ED187" s="81"/>
      <c r="EE187" s="81"/>
      <c r="EF187" s="81"/>
      <c r="EG187" s="81"/>
      <c r="EH187" s="81"/>
      <c r="EI187" s="81"/>
      <c r="EJ187" s="81"/>
    </row>
    <row r="188" spans="68:140" ht="15" customHeight="1" x14ac:dyDescent="0.25">
      <c r="BP188" s="59"/>
      <c r="BQ188" s="59"/>
      <c r="BR188" s="59"/>
      <c r="BS188" s="59"/>
      <c r="BT188" s="59"/>
      <c r="DY188" s="81"/>
      <c r="DZ188" s="81"/>
      <c r="EA188" s="81"/>
      <c r="EB188" s="81"/>
      <c r="EC188" s="81"/>
      <c r="ED188" s="81"/>
      <c r="EE188" s="81"/>
      <c r="EF188" s="81"/>
      <c r="EG188" s="81"/>
      <c r="EH188" s="81"/>
      <c r="EI188" s="81"/>
      <c r="EJ188" s="81"/>
    </row>
    <row r="189" spans="68:140" ht="15" customHeight="1" x14ac:dyDescent="0.25">
      <c r="BP189" s="59"/>
      <c r="BQ189" s="59"/>
      <c r="BR189" s="59"/>
      <c r="BS189" s="59"/>
      <c r="BT189" s="59"/>
      <c r="DY189" s="81"/>
      <c r="DZ189" s="81"/>
      <c r="EA189" s="81"/>
      <c r="EB189" s="81"/>
      <c r="EC189" s="81"/>
      <c r="ED189" s="81"/>
      <c r="EE189" s="81"/>
      <c r="EF189" s="81"/>
      <c r="EG189" s="81"/>
      <c r="EH189" s="81"/>
      <c r="EI189" s="81"/>
      <c r="EJ189" s="81"/>
    </row>
    <row r="190" spans="68:140" ht="15" customHeight="1" x14ac:dyDescent="0.25">
      <c r="BP190" s="59"/>
      <c r="BQ190" s="59"/>
      <c r="BR190" s="59"/>
      <c r="BS190" s="59"/>
      <c r="BT190" s="59"/>
      <c r="DY190" s="81"/>
      <c r="DZ190" s="81"/>
      <c r="EA190" s="81"/>
      <c r="EB190" s="81"/>
      <c r="EC190" s="81"/>
      <c r="ED190" s="81"/>
      <c r="EE190" s="81"/>
      <c r="EF190" s="81"/>
      <c r="EG190" s="81"/>
      <c r="EH190" s="81"/>
      <c r="EI190" s="81"/>
      <c r="EJ190" s="81"/>
    </row>
    <row r="191" spans="68:140" ht="15" customHeight="1" x14ac:dyDescent="0.25">
      <c r="BP191" s="59"/>
      <c r="BQ191" s="59"/>
      <c r="BR191" s="59"/>
      <c r="BS191" s="59"/>
      <c r="BT191" s="59"/>
      <c r="DY191" s="81"/>
      <c r="DZ191" s="81"/>
      <c r="EA191" s="81"/>
      <c r="EB191" s="81"/>
      <c r="EC191" s="81"/>
      <c r="ED191" s="81"/>
      <c r="EE191" s="81"/>
      <c r="EF191" s="81"/>
      <c r="EG191" s="81"/>
      <c r="EH191" s="81"/>
      <c r="EI191" s="81"/>
      <c r="EJ191" s="81"/>
    </row>
    <row r="192" spans="68:140" ht="15" customHeight="1" x14ac:dyDescent="0.25">
      <c r="BP192" s="59"/>
      <c r="BQ192" s="59"/>
      <c r="BR192" s="59"/>
      <c r="BS192" s="59"/>
      <c r="BT192" s="59"/>
      <c r="DY192" s="81"/>
      <c r="DZ192" s="81"/>
      <c r="EA192" s="81"/>
      <c r="EB192" s="81"/>
      <c r="EC192" s="81"/>
      <c r="ED192" s="81"/>
      <c r="EE192" s="81"/>
      <c r="EF192" s="81"/>
      <c r="EG192" s="81"/>
      <c r="EH192" s="81"/>
      <c r="EI192" s="81"/>
      <c r="EJ192" s="81"/>
    </row>
    <row r="193" spans="68:140" ht="15" customHeight="1" x14ac:dyDescent="0.25">
      <c r="BP193" s="59"/>
      <c r="BQ193" s="59"/>
      <c r="BR193" s="59"/>
      <c r="BS193" s="59"/>
      <c r="BT193" s="59"/>
      <c r="DY193" s="81"/>
      <c r="DZ193" s="81"/>
      <c r="EA193" s="81"/>
      <c r="EB193" s="81"/>
      <c r="EC193" s="81"/>
      <c r="ED193" s="81"/>
      <c r="EE193" s="81"/>
      <c r="EF193" s="81"/>
      <c r="EG193" s="81"/>
      <c r="EH193" s="81"/>
      <c r="EI193" s="81"/>
      <c r="EJ193" s="81"/>
    </row>
    <row r="194" spans="68:140" ht="15" customHeight="1" x14ac:dyDescent="0.25">
      <c r="BP194" s="59"/>
      <c r="BQ194" s="59"/>
      <c r="BR194" s="59"/>
      <c r="BS194" s="59"/>
      <c r="BT194" s="59"/>
      <c r="DY194" s="81"/>
      <c r="DZ194" s="81"/>
      <c r="EA194" s="81"/>
      <c r="EB194" s="81"/>
      <c r="EC194" s="81"/>
      <c r="ED194" s="81"/>
      <c r="EE194" s="81"/>
      <c r="EF194" s="81"/>
      <c r="EG194" s="81"/>
      <c r="EH194" s="81"/>
      <c r="EI194" s="81"/>
      <c r="EJ194" s="81"/>
    </row>
    <row r="195" spans="68:140" ht="15" customHeight="1" x14ac:dyDescent="0.25">
      <c r="BP195" s="59"/>
      <c r="BQ195" s="59"/>
      <c r="BR195" s="59"/>
      <c r="BS195" s="59"/>
      <c r="BT195" s="59"/>
      <c r="DY195" s="81"/>
      <c r="DZ195" s="81"/>
      <c r="EA195" s="81"/>
      <c r="EB195" s="81"/>
      <c r="EC195" s="81"/>
      <c r="ED195" s="81"/>
      <c r="EE195" s="81"/>
      <c r="EF195" s="81"/>
      <c r="EG195" s="81"/>
      <c r="EH195" s="81"/>
      <c r="EI195" s="81"/>
      <c r="EJ195" s="81"/>
    </row>
    <row r="196" spans="68:140" ht="15" customHeight="1" x14ac:dyDescent="0.25">
      <c r="BP196" s="59"/>
      <c r="BQ196" s="59"/>
      <c r="BR196" s="59"/>
      <c r="BS196" s="59"/>
      <c r="BT196" s="59"/>
      <c r="DY196" s="81"/>
      <c r="DZ196" s="81"/>
      <c r="EA196" s="81"/>
      <c r="EB196" s="81"/>
      <c r="EC196" s="81"/>
      <c r="ED196" s="81"/>
      <c r="EE196" s="81"/>
      <c r="EF196" s="81"/>
      <c r="EG196" s="81"/>
      <c r="EH196" s="81"/>
      <c r="EI196" s="81"/>
      <c r="EJ196" s="81"/>
    </row>
    <row r="197" spans="68:140" ht="15" customHeight="1" x14ac:dyDescent="0.25">
      <c r="BP197" s="59"/>
      <c r="BQ197" s="59"/>
      <c r="BR197" s="59"/>
      <c r="BS197" s="59"/>
      <c r="BT197" s="59"/>
      <c r="DY197" s="81"/>
      <c r="DZ197" s="81"/>
      <c r="EA197" s="81"/>
      <c r="EB197" s="81"/>
      <c r="EC197" s="81"/>
      <c r="ED197" s="81"/>
      <c r="EE197" s="81"/>
      <c r="EF197" s="81"/>
      <c r="EG197" s="81"/>
      <c r="EH197" s="81"/>
      <c r="EI197" s="81"/>
      <c r="EJ197" s="81"/>
    </row>
    <row r="198" spans="68:140" ht="15" customHeight="1" x14ac:dyDescent="0.25">
      <c r="BP198" s="59"/>
      <c r="BQ198" s="59"/>
      <c r="BR198" s="59"/>
      <c r="BS198" s="59"/>
      <c r="BT198" s="59"/>
      <c r="DY198" s="81"/>
      <c r="DZ198" s="81"/>
      <c r="EA198" s="81"/>
      <c r="EB198" s="81"/>
      <c r="EC198" s="81"/>
      <c r="ED198" s="81"/>
      <c r="EE198" s="81"/>
      <c r="EF198" s="81"/>
      <c r="EG198" s="81"/>
      <c r="EH198" s="81"/>
      <c r="EI198" s="81"/>
      <c r="EJ198" s="81"/>
    </row>
    <row r="199" spans="68:140" ht="15" customHeight="1" x14ac:dyDescent="0.25">
      <c r="BP199" s="59"/>
      <c r="BQ199" s="59"/>
      <c r="BR199" s="59"/>
      <c r="BS199" s="59"/>
      <c r="BT199" s="59"/>
      <c r="DY199" s="81"/>
      <c r="DZ199" s="81"/>
      <c r="EA199" s="81"/>
      <c r="EB199" s="81"/>
      <c r="EC199" s="81"/>
      <c r="ED199" s="81"/>
      <c r="EE199" s="81"/>
      <c r="EF199" s="81"/>
      <c r="EG199" s="81"/>
      <c r="EH199" s="81"/>
      <c r="EI199" s="81"/>
      <c r="EJ199" s="81"/>
    </row>
    <row r="200" spans="68:140" ht="15" customHeight="1" x14ac:dyDescent="0.25">
      <c r="BP200" s="59"/>
      <c r="BQ200" s="59"/>
      <c r="BR200" s="59"/>
      <c r="BS200" s="59"/>
      <c r="BT200" s="59"/>
      <c r="DY200" s="81"/>
      <c r="DZ200" s="81"/>
      <c r="EA200" s="81"/>
      <c r="EB200" s="81"/>
      <c r="EC200" s="81"/>
      <c r="ED200" s="81"/>
      <c r="EE200" s="81"/>
      <c r="EF200" s="81"/>
      <c r="EG200" s="81"/>
      <c r="EH200" s="81"/>
      <c r="EI200" s="81"/>
      <c r="EJ200" s="81"/>
    </row>
    <row r="201" spans="68:140" ht="15" customHeight="1" x14ac:dyDescent="0.25">
      <c r="BP201" s="59"/>
      <c r="BQ201" s="59"/>
      <c r="BR201" s="59"/>
      <c r="BS201" s="59"/>
      <c r="BT201" s="59"/>
      <c r="DY201" s="81"/>
      <c r="DZ201" s="81"/>
      <c r="EA201" s="81"/>
      <c r="EB201" s="81"/>
      <c r="EC201" s="81"/>
      <c r="ED201" s="81"/>
      <c r="EE201" s="81"/>
      <c r="EF201" s="81"/>
      <c r="EG201" s="81"/>
      <c r="EH201" s="81"/>
      <c r="EI201" s="81"/>
      <c r="EJ201" s="81"/>
    </row>
    <row r="202" spans="68:140" ht="15" customHeight="1" x14ac:dyDescent="0.25">
      <c r="BP202" s="59"/>
      <c r="BQ202" s="59"/>
      <c r="BR202" s="59"/>
      <c r="BS202" s="59"/>
      <c r="BT202" s="59"/>
      <c r="DY202" s="81"/>
      <c r="DZ202" s="81"/>
      <c r="EA202" s="81"/>
      <c r="EB202" s="81"/>
      <c r="EC202" s="81"/>
      <c r="ED202" s="81"/>
      <c r="EE202" s="81"/>
      <c r="EF202" s="81"/>
      <c r="EG202" s="81"/>
      <c r="EH202" s="81"/>
      <c r="EI202" s="81"/>
      <c r="EJ202" s="81"/>
    </row>
    <row r="203" spans="68:140" ht="15" customHeight="1" x14ac:dyDescent="0.25">
      <c r="BP203" s="59"/>
      <c r="BQ203" s="59"/>
      <c r="BR203" s="59"/>
      <c r="BS203" s="59"/>
      <c r="BT203" s="59"/>
      <c r="DY203" s="81"/>
      <c r="DZ203" s="81"/>
      <c r="EA203" s="81"/>
      <c r="EB203" s="81"/>
      <c r="EC203" s="81"/>
      <c r="ED203" s="81"/>
      <c r="EE203" s="81"/>
      <c r="EF203" s="81"/>
      <c r="EG203" s="81"/>
      <c r="EH203" s="81"/>
      <c r="EI203" s="81"/>
      <c r="EJ203" s="81"/>
    </row>
    <row r="204" spans="68:140" ht="15" customHeight="1" x14ac:dyDescent="0.25">
      <c r="BP204" s="59"/>
      <c r="BQ204" s="59"/>
      <c r="BR204" s="59"/>
      <c r="BS204" s="59"/>
      <c r="BT204" s="59"/>
      <c r="DY204" s="81"/>
      <c r="DZ204" s="81"/>
      <c r="EA204" s="81"/>
      <c r="EB204" s="81"/>
      <c r="EC204" s="81"/>
      <c r="ED204" s="81"/>
      <c r="EE204" s="81"/>
      <c r="EF204" s="81"/>
      <c r="EG204" s="81"/>
      <c r="EH204" s="81"/>
      <c r="EI204" s="81"/>
      <c r="EJ204" s="81"/>
    </row>
    <row r="205" spans="68:140" ht="15" customHeight="1" x14ac:dyDescent="0.25">
      <c r="BP205" s="59"/>
      <c r="BQ205" s="59"/>
      <c r="BR205" s="59"/>
      <c r="BS205" s="59"/>
      <c r="BT205" s="59"/>
      <c r="DY205" s="81"/>
      <c r="DZ205" s="81"/>
      <c r="EA205" s="81"/>
      <c r="EB205" s="81"/>
      <c r="EC205" s="81"/>
      <c r="ED205" s="81"/>
      <c r="EE205" s="81"/>
      <c r="EF205" s="81"/>
      <c r="EG205" s="81"/>
      <c r="EH205" s="81"/>
      <c r="EI205" s="81"/>
      <c r="EJ205" s="81"/>
    </row>
    <row r="206" spans="68:140" ht="15" customHeight="1" x14ac:dyDescent="0.25">
      <c r="BP206" s="59"/>
      <c r="BQ206" s="59"/>
      <c r="BR206" s="59"/>
      <c r="BS206" s="59"/>
      <c r="BT206" s="59"/>
      <c r="DY206" s="81"/>
      <c r="DZ206" s="81"/>
      <c r="EA206" s="81"/>
      <c r="EB206" s="81"/>
      <c r="EC206" s="81"/>
      <c r="ED206" s="81"/>
      <c r="EE206" s="81"/>
      <c r="EF206" s="81"/>
      <c r="EG206" s="81"/>
      <c r="EH206" s="81"/>
      <c r="EI206" s="81"/>
      <c r="EJ206" s="81"/>
    </row>
    <row r="207" spans="68:140" ht="15" customHeight="1" x14ac:dyDescent="0.25">
      <c r="BP207" s="59"/>
      <c r="BQ207" s="59"/>
      <c r="BR207" s="59"/>
      <c r="BS207" s="59"/>
      <c r="BT207" s="59"/>
      <c r="DY207" s="81"/>
      <c r="DZ207" s="81"/>
      <c r="EA207" s="81"/>
      <c r="EB207" s="81"/>
      <c r="EC207" s="81"/>
      <c r="ED207" s="81"/>
      <c r="EE207" s="81"/>
      <c r="EF207" s="81"/>
      <c r="EG207" s="81"/>
      <c r="EH207" s="81"/>
      <c r="EI207" s="81"/>
      <c r="EJ207" s="81"/>
    </row>
    <row r="208" spans="68:140" ht="15" customHeight="1" x14ac:dyDescent="0.25">
      <c r="BP208" s="59"/>
      <c r="BQ208" s="59"/>
      <c r="BR208" s="59"/>
      <c r="BS208" s="59"/>
      <c r="BT208" s="59"/>
      <c r="DY208" s="81"/>
      <c r="DZ208" s="81"/>
      <c r="EA208" s="81"/>
      <c r="EB208" s="81"/>
      <c r="EC208" s="81"/>
      <c r="ED208" s="81"/>
      <c r="EE208" s="81"/>
      <c r="EF208" s="81"/>
      <c r="EG208" s="81"/>
      <c r="EH208" s="81"/>
      <c r="EI208" s="81"/>
      <c r="EJ208" s="81"/>
    </row>
    <row r="209" spans="68:140" ht="15" customHeight="1" x14ac:dyDescent="0.25">
      <c r="BP209" s="59"/>
      <c r="BQ209" s="59"/>
      <c r="BR209" s="59"/>
      <c r="BS209" s="59"/>
      <c r="BT209" s="59"/>
      <c r="DY209" s="81"/>
      <c r="DZ209" s="81"/>
      <c r="EA209" s="81"/>
      <c r="EB209" s="81"/>
      <c r="EC209" s="81"/>
      <c r="ED209" s="81"/>
      <c r="EE209" s="81"/>
      <c r="EF209" s="81"/>
      <c r="EG209" s="81"/>
      <c r="EH209" s="81"/>
      <c r="EI209" s="81"/>
      <c r="EJ209" s="81"/>
    </row>
    <row r="210" spans="68:140" ht="15" customHeight="1" x14ac:dyDescent="0.25">
      <c r="BP210" s="59"/>
      <c r="BQ210" s="59"/>
      <c r="BR210" s="59"/>
      <c r="BS210" s="59"/>
      <c r="BT210" s="59"/>
      <c r="DY210" s="81"/>
      <c r="DZ210" s="81"/>
      <c r="EA210" s="81"/>
      <c r="EB210" s="81"/>
      <c r="EC210" s="81"/>
      <c r="ED210" s="81"/>
      <c r="EE210" s="81"/>
      <c r="EF210" s="81"/>
      <c r="EG210" s="81"/>
      <c r="EH210" s="81"/>
      <c r="EI210" s="81"/>
      <c r="EJ210" s="81"/>
    </row>
    <row r="211" spans="68:140" ht="15" customHeight="1" x14ac:dyDescent="0.25">
      <c r="BP211" s="59"/>
      <c r="BQ211" s="59"/>
      <c r="BR211" s="59"/>
      <c r="BS211" s="59"/>
      <c r="BT211" s="59"/>
      <c r="DY211" s="81"/>
      <c r="DZ211" s="81"/>
      <c r="EA211" s="81"/>
      <c r="EB211" s="81"/>
      <c r="EC211" s="81"/>
      <c r="ED211" s="81"/>
      <c r="EE211" s="81"/>
      <c r="EF211" s="81"/>
      <c r="EG211" s="81"/>
      <c r="EH211" s="81"/>
      <c r="EI211" s="81"/>
      <c r="EJ211" s="81"/>
    </row>
    <row r="212" spans="68:140" ht="15" customHeight="1" x14ac:dyDescent="0.25">
      <c r="BP212" s="59"/>
      <c r="BQ212" s="59"/>
      <c r="BR212" s="59"/>
      <c r="BS212" s="59"/>
      <c r="BT212" s="59"/>
      <c r="DY212" s="81"/>
      <c r="DZ212" s="81"/>
      <c r="EA212" s="81"/>
      <c r="EB212" s="81"/>
      <c r="EC212" s="81"/>
      <c r="ED212" s="81"/>
      <c r="EE212" s="81"/>
      <c r="EF212" s="81"/>
      <c r="EG212" s="81"/>
      <c r="EH212" s="81"/>
      <c r="EI212" s="81"/>
      <c r="EJ212" s="81"/>
    </row>
    <row r="213" spans="68:140" ht="15" customHeight="1" x14ac:dyDescent="0.25">
      <c r="BP213" s="59"/>
      <c r="BQ213" s="59"/>
      <c r="BR213" s="59"/>
      <c r="BS213" s="59"/>
      <c r="BT213" s="59"/>
      <c r="DY213" s="81"/>
      <c r="DZ213" s="81"/>
      <c r="EA213" s="81"/>
      <c r="EB213" s="81"/>
      <c r="EC213" s="81"/>
      <c r="ED213" s="81"/>
      <c r="EE213" s="81"/>
      <c r="EF213" s="81"/>
      <c r="EG213" s="81"/>
      <c r="EH213" s="81"/>
      <c r="EI213" s="81"/>
      <c r="EJ213" s="81"/>
    </row>
    <row r="214" spans="68:140" ht="15" customHeight="1" x14ac:dyDescent="0.25">
      <c r="BP214" s="59"/>
      <c r="BQ214" s="59"/>
      <c r="BR214" s="59"/>
      <c r="BS214" s="59"/>
      <c r="BT214" s="59"/>
      <c r="DY214" s="81"/>
      <c r="DZ214" s="81"/>
      <c r="EA214" s="81"/>
      <c r="EB214" s="81"/>
      <c r="EC214" s="81"/>
      <c r="ED214" s="81"/>
      <c r="EE214" s="81"/>
      <c r="EF214" s="81"/>
      <c r="EG214" s="81"/>
      <c r="EH214" s="81"/>
      <c r="EI214" s="81"/>
      <c r="EJ214" s="81"/>
    </row>
    <row r="215" spans="68:140" ht="15" customHeight="1" x14ac:dyDescent="0.25">
      <c r="BP215" s="59"/>
      <c r="BQ215" s="59"/>
      <c r="BR215" s="59"/>
      <c r="BS215" s="59"/>
      <c r="BT215" s="59"/>
      <c r="DY215" s="81"/>
      <c r="DZ215" s="81"/>
      <c r="EA215" s="81"/>
      <c r="EB215" s="81"/>
      <c r="EC215" s="81"/>
      <c r="ED215" s="81"/>
      <c r="EE215" s="81"/>
      <c r="EF215" s="81"/>
      <c r="EG215" s="81"/>
      <c r="EH215" s="81"/>
      <c r="EI215" s="81"/>
      <c r="EJ215" s="81"/>
    </row>
    <row r="216" spans="68:140" ht="15" customHeight="1" x14ac:dyDescent="0.25">
      <c r="BP216" s="59"/>
      <c r="BQ216" s="59"/>
      <c r="BR216" s="59"/>
      <c r="BS216" s="59"/>
      <c r="BT216" s="59"/>
      <c r="DY216" s="81"/>
      <c r="DZ216" s="81"/>
      <c r="EA216" s="81"/>
      <c r="EB216" s="81"/>
      <c r="EC216" s="81"/>
      <c r="ED216" s="81"/>
      <c r="EE216" s="81"/>
      <c r="EF216" s="81"/>
      <c r="EG216" s="81"/>
      <c r="EH216" s="81"/>
      <c r="EI216" s="81"/>
      <c r="EJ216" s="81"/>
    </row>
    <row r="217" spans="68:140" ht="15" customHeight="1" x14ac:dyDescent="0.25">
      <c r="BP217" s="59"/>
      <c r="BQ217" s="59"/>
      <c r="BR217" s="59"/>
      <c r="BS217" s="59"/>
      <c r="BT217" s="59"/>
      <c r="DY217" s="81"/>
      <c r="DZ217" s="81"/>
      <c r="EA217" s="81"/>
      <c r="EB217" s="81"/>
      <c r="EC217" s="81"/>
      <c r="ED217" s="81"/>
      <c r="EE217" s="81"/>
      <c r="EF217" s="81"/>
      <c r="EG217" s="81"/>
      <c r="EH217" s="81"/>
      <c r="EI217" s="81"/>
      <c r="EJ217" s="81"/>
    </row>
    <row r="218" spans="68:140" ht="15" customHeight="1" x14ac:dyDescent="0.25">
      <c r="BP218" s="59"/>
      <c r="BQ218" s="59"/>
      <c r="BR218" s="59"/>
      <c r="BS218" s="59"/>
      <c r="BT218" s="59"/>
      <c r="DY218" s="81"/>
      <c r="DZ218" s="81"/>
      <c r="EA218" s="81"/>
      <c r="EB218" s="81"/>
      <c r="EC218" s="81"/>
      <c r="ED218" s="81"/>
      <c r="EE218" s="81"/>
      <c r="EF218" s="81"/>
      <c r="EG218" s="81"/>
      <c r="EH218" s="81"/>
      <c r="EI218" s="81"/>
      <c r="EJ218" s="81"/>
    </row>
    <row r="219" spans="68:140" ht="15" customHeight="1" x14ac:dyDescent="0.25">
      <c r="BP219" s="59"/>
      <c r="BQ219" s="59"/>
      <c r="BR219" s="59"/>
      <c r="BS219" s="59"/>
      <c r="BT219" s="59"/>
      <c r="DY219" s="81"/>
      <c r="DZ219" s="81"/>
      <c r="EA219" s="81"/>
      <c r="EB219" s="81"/>
      <c r="EC219" s="81"/>
      <c r="ED219" s="81"/>
      <c r="EE219" s="81"/>
      <c r="EF219" s="81"/>
      <c r="EG219" s="81"/>
      <c r="EH219" s="81"/>
      <c r="EI219" s="81"/>
      <c r="EJ219" s="81"/>
    </row>
    <row r="220" spans="68:140" ht="15" customHeight="1" x14ac:dyDescent="0.25">
      <c r="BP220" s="59"/>
      <c r="BQ220" s="59"/>
      <c r="BR220" s="59"/>
      <c r="BS220" s="59"/>
      <c r="BT220" s="59"/>
      <c r="DY220" s="81"/>
      <c r="DZ220" s="81"/>
      <c r="EA220" s="81"/>
      <c r="EB220" s="81"/>
      <c r="EC220" s="81"/>
      <c r="ED220" s="81"/>
      <c r="EE220" s="81"/>
      <c r="EF220" s="81"/>
      <c r="EG220" s="81"/>
      <c r="EH220" s="81"/>
      <c r="EI220" s="81"/>
      <c r="EJ220" s="81"/>
    </row>
    <row r="221" spans="68:140" ht="15" customHeight="1" x14ac:dyDescent="0.25">
      <c r="BP221" s="59"/>
      <c r="BQ221" s="59"/>
      <c r="BR221" s="59"/>
      <c r="BS221" s="59"/>
      <c r="BT221" s="59"/>
      <c r="DY221" s="81"/>
      <c r="DZ221" s="81"/>
      <c r="EA221" s="81"/>
      <c r="EB221" s="81"/>
      <c r="EC221" s="81"/>
      <c r="ED221" s="81"/>
      <c r="EE221" s="81"/>
      <c r="EF221" s="81"/>
      <c r="EG221" s="81"/>
      <c r="EH221" s="81"/>
      <c r="EI221" s="81"/>
      <c r="EJ221" s="81"/>
    </row>
    <row r="222" spans="68:140" ht="15" customHeight="1" x14ac:dyDescent="0.25">
      <c r="BP222" s="59"/>
      <c r="BQ222" s="59"/>
      <c r="BR222" s="59"/>
      <c r="BS222" s="59"/>
      <c r="BT222" s="59"/>
      <c r="DY222" s="81"/>
      <c r="DZ222" s="81"/>
      <c r="EA222" s="81"/>
      <c r="EB222" s="81"/>
      <c r="EC222" s="81"/>
      <c r="ED222" s="81"/>
      <c r="EE222" s="81"/>
      <c r="EF222" s="81"/>
      <c r="EG222" s="81"/>
      <c r="EH222" s="81"/>
      <c r="EI222" s="81"/>
      <c r="EJ222" s="81"/>
    </row>
    <row r="223" spans="68:140" ht="15" customHeight="1" x14ac:dyDescent="0.25">
      <c r="BP223" s="59"/>
      <c r="BQ223" s="59"/>
      <c r="BR223" s="59"/>
      <c r="BS223" s="59"/>
      <c r="BT223" s="59"/>
      <c r="DY223" s="81"/>
      <c r="DZ223" s="81"/>
      <c r="EA223" s="81"/>
      <c r="EB223" s="81"/>
      <c r="EC223" s="81"/>
      <c r="ED223" s="81"/>
      <c r="EE223" s="81"/>
      <c r="EF223" s="81"/>
      <c r="EG223" s="81"/>
      <c r="EH223" s="81"/>
      <c r="EI223" s="81"/>
      <c r="EJ223" s="81"/>
    </row>
    <row r="224" spans="68:140" ht="15" customHeight="1" x14ac:dyDescent="0.25">
      <c r="BP224" s="59"/>
      <c r="BQ224" s="59"/>
      <c r="BR224" s="59"/>
      <c r="BS224" s="59"/>
      <c r="BT224" s="59"/>
      <c r="DY224" s="81"/>
      <c r="DZ224" s="81"/>
      <c r="EA224" s="81"/>
      <c r="EB224" s="81"/>
      <c r="EC224" s="81"/>
      <c r="ED224" s="81"/>
      <c r="EE224" s="81"/>
      <c r="EF224" s="81"/>
      <c r="EG224" s="81"/>
      <c r="EH224" s="81"/>
      <c r="EI224" s="81"/>
      <c r="EJ224" s="81"/>
    </row>
    <row r="225" spans="68:140" ht="15" customHeight="1" x14ac:dyDescent="0.25">
      <c r="BP225" s="59"/>
      <c r="BQ225" s="59"/>
      <c r="BR225" s="59"/>
      <c r="BS225" s="59"/>
      <c r="BT225" s="59"/>
      <c r="DY225" s="81"/>
      <c r="DZ225" s="81"/>
      <c r="EA225" s="81"/>
      <c r="EB225" s="81"/>
      <c r="EC225" s="81"/>
      <c r="ED225" s="81"/>
      <c r="EE225" s="81"/>
      <c r="EF225" s="81"/>
      <c r="EG225" s="81"/>
      <c r="EH225" s="81"/>
      <c r="EI225" s="81"/>
      <c r="EJ225" s="81"/>
    </row>
    <row r="226" spans="68:140" ht="15" customHeight="1" x14ac:dyDescent="0.25">
      <c r="BP226" s="59"/>
      <c r="BQ226" s="59"/>
      <c r="BR226" s="59"/>
      <c r="BS226" s="59"/>
      <c r="BT226" s="59"/>
      <c r="DY226" s="81"/>
      <c r="DZ226" s="81"/>
      <c r="EA226" s="81"/>
      <c r="EB226" s="81"/>
      <c r="EC226" s="81"/>
      <c r="ED226" s="81"/>
      <c r="EE226" s="81"/>
      <c r="EF226" s="81"/>
      <c r="EG226" s="81"/>
      <c r="EH226" s="81"/>
      <c r="EI226" s="81"/>
      <c r="EJ226" s="81"/>
    </row>
    <row r="227" spans="68:140" ht="15" customHeight="1" x14ac:dyDescent="0.25">
      <c r="BP227" s="59"/>
      <c r="BQ227" s="59"/>
      <c r="BR227" s="59"/>
      <c r="BS227" s="59"/>
      <c r="BT227" s="59"/>
      <c r="DY227" s="81"/>
      <c r="DZ227" s="81"/>
      <c r="EA227" s="81"/>
      <c r="EB227" s="81"/>
      <c r="EC227" s="81"/>
      <c r="ED227" s="81"/>
      <c r="EE227" s="81"/>
      <c r="EF227" s="81"/>
      <c r="EG227" s="81"/>
      <c r="EH227" s="81"/>
      <c r="EI227" s="81"/>
      <c r="EJ227" s="81"/>
    </row>
    <row r="228" spans="68:140" ht="15" customHeight="1" x14ac:dyDescent="0.25">
      <c r="BP228" s="59"/>
      <c r="BQ228" s="59"/>
      <c r="BR228" s="59"/>
      <c r="BS228" s="59"/>
      <c r="BT228" s="59"/>
      <c r="DY228" s="81"/>
      <c r="DZ228" s="81"/>
      <c r="EA228" s="81"/>
      <c r="EB228" s="81"/>
      <c r="EC228" s="81"/>
      <c r="ED228" s="81"/>
      <c r="EE228" s="81"/>
      <c r="EF228" s="81"/>
      <c r="EG228" s="81"/>
      <c r="EH228" s="81"/>
      <c r="EI228" s="81"/>
      <c r="EJ228" s="81"/>
    </row>
    <row r="229" spans="68:140" ht="15" customHeight="1" x14ac:dyDescent="0.25">
      <c r="BP229" s="59"/>
      <c r="BQ229" s="59"/>
      <c r="BR229" s="59"/>
      <c r="BS229" s="59"/>
      <c r="BT229" s="59"/>
      <c r="DY229" s="81"/>
      <c r="DZ229" s="81"/>
      <c r="EA229" s="81"/>
      <c r="EB229" s="81"/>
      <c r="EC229" s="81"/>
      <c r="ED229" s="81"/>
      <c r="EE229" s="81"/>
      <c r="EF229" s="81"/>
      <c r="EG229" s="81"/>
      <c r="EH229" s="81"/>
      <c r="EI229" s="81"/>
      <c r="EJ229" s="81"/>
    </row>
    <row r="230" spans="68:140" ht="15" customHeight="1" x14ac:dyDescent="0.25">
      <c r="BP230" s="59"/>
      <c r="BQ230" s="59"/>
      <c r="BR230" s="59"/>
      <c r="BS230" s="59"/>
      <c r="BT230" s="59"/>
      <c r="DY230" s="81"/>
      <c r="DZ230" s="81"/>
      <c r="EA230" s="81"/>
      <c r="EB230" s="81"/>
      <c r="EC230" s="81"/>
      <c r="ED230" s="81"/>
      <c r="EE230" s="81"/>
      <c r="EF230" s="81"/>
      <c r="EG230" s="81"/>
      <c r="EH230" s="81"/>
      <c r="EI230" s="81"/>
      <c r="EJ230" s="81"/>
    </row>
    <row r="231" spans="68:140" ht="15" customHeight="1" x14ac:dyDescent="0.25">
      <c r="BP231" s="59"/>
      <c r="BQ231" s="59"/>
      <c r="BR231" s="59"/>
      <c r="BS231" s="59"/>
      <c r="BT231" s="59"/>
      <c r="DY231" s="81"/>
      <c r="DZ231" s="81"/>
      <c r="EA231" s="81"/>
      <c r="EB231" s="81"/>
      <c r="EC231" s="81"/>
      <c r="ED231" s="81"/>
      <c r="EE231" s="81"/>
      <c r="EF231" s="81"/>
      <c r="EG231" s="81"/>
      <c r="EH231" s="81"/>
      <c r="EI231" s="81"/>
      <c r="EJ231" s="81"/>
    </row>
    <row r="232" spans="68:140" ht="15" customHeight="1" x14ac:dyDescent="0.25">
      <c r="BP232" s="59"/>
      <c r="BQ232" s="59"/>
      <c r="BR232" s="59"/>
      <c r="BS232" s="59"/>
      <c r="BT232" s="59"/>
      <c r="DY232" s="81"/>
      <c r="DZ232" s="81"/>
      <c r="EA232" s="81"/>
      <c r="EB232" s="81"/>
      <c r="EC232" s="81"/>
      <c r="ED232" s="81"/>
      <c r="EE232" s="81"/>
      <c r="EF232" s="81"/>
      <c r="EG232" s="81"/>
      <c r="EH232" s="81"/>
      <c r="EI232" s="81"/>
      <c r="EJ232" s="81"/>
    </row>
    <row r="233" spans="68:140" ht="15" customHeight="1" x14ac:dyDescent="0.25">
      <c r="BP233" s="59"/>
      <c r="BQ233" s="59"/>
      <c r="BR233" s="59"/>
      <c r="BS233" s="59"/>
      <c r="BT233" s="59"/>
      <c r="DY233" s="81"/>
      <c r="DZ233" s="81"/>
      <c r="EA233" s="81"/>
      <c r="EB233" s="81"/>
      <c r="EC233" s="81"/>
      <c r="ED233" s="81"/>
      <c r="EE233" s="81"/>
      <c r="EF233" s="81"/>
      <c r="EG233" s="81"/>
      <c r="EH233" s="81"/>
      <c r="EI233" s="81"/>
      <c r="EJ233" s="81"/>
    </row>
    <row r="234" spans="68:140" ht="15" customHeight="1" x14ac:dyDescent="0.25">
      <c r="BP234" s="59"/>
      <c r="BQ234" s="59"/>
      <c r="BR234" s="59"/>
      <c r="BS234" s="59"/>
      <c r="BT234" s="59"/>
      <c r="DY234" s="81"/>
      <c r="DZ234" s="81"/>
      <c r="EA234" s="81"/>
      <c r="EB234" s="81"/>
      <c r="EC234" s="81"/>
      <c r="ED234" s="81"/>
      <c r="EE234" s="81"/>
      <c r="EF234" s="81"/>
      <c r="EG234" s="81"/>
      <c r="EH234" s="81"/>
      <c r="EI234" s="81"/>
      <c r="EJ234" s="81"/>
    </row>
    <row r="235" spans="68:140" ht="15" customHeight="1" x14ac:dyDescent="0.25">
      <c r="BP235" s="59"/>
      <c r="BQ235" s="59"/>
      <c r="BR235" s="59"/>
      <c r="BS235" s="59"/>
      <c r="BT235" s="59"/>
      <c r="DY235" s="81"/>
      <c r="DZ235" s="81"/>
      <c r="EA235" s="81"/>
      <c r="EB235" s="81"/>
      <c r="EC235" s="81"/>
      <c r="ED235" s="81"/>
      <c r="EE235" s="81"/>
      <c r="EF235" s="81"/>
      <c r="EG235" s="81"/>
      <c r="EH235" s="81"/>
      <c r="EI235" s="81"/>
      <c r="EJ235" s="81"/>
    </row>
    <row r="236" spans="68:140" ht="15" customHeight="1" x14ac:dyDescent="0.25">
      <c r="BP236" s="59"/>
      <c r="BQ236" s="59"/>
      <c r="BR236" s="59"/>
      <c r="BS236" s="59"/>
      <c r="BT236" s="59"/>
      <c r="DY236" s="81"/>
      <c r="DZ236" s="81"/>
      <c r="EA236" s="81"/>
      <c r="EB236" s="81"/>
      <c r="EC236" s="81"/>
      <c r="ED236" s="81"/>
      <c r="EE236" s="81"/>
      <c r="EF236" s="81"/>
      <c r="EG236" s="81"/>
      <c r="EH236" s="81"/>
      <c r="EI236" s="81"/>
      <c r="EJ236" s="81"/>
    </row>
    <row r="237" spans="68:140" ht="15" customHeight="1" x14ac:dyDescent="0.25">
      <c r="BP237" s="59"/>
      <c r="BQ237" s="59"/>
      <c r="BR237" s="59"/>
      <c r="BS237" s="59"/>
      <c r="BT237" s="59"/>
      <c r="DY237" s="81"/>
      <c r="DZ237" s="81"/>
      <c r="EA237" s="81"/>
      <c r="EB237" s="81"/>
      <c r="EC237" s="81"/>
      <c r="ED237" s="81"/>
      <c r="EE237" s="81"/>
      <c r="EF237" s="81"/>
      <c r="EG237" s="81"/>
      <c r="EH237" s="81"/>
      <c r="EI237" s="81"/>
      <c r="EJ237" s="81"/>
    </row>
    <row r="238" spans="68:140" ht="15" customHeight="1" x14ac:dyDescent="0.25">
      <c r="BP238" s="59"/>
      <c r="BQ238" s="59"/>
      <c r="BR238" s="59"/>
      <c r="BS238" s="59"/>
      <c r="BT238" s="59"/>
      <c r="DY238" s="81"/>
      <c r="DZ238" s="81"/>
      <c r="EA238" s="81"/>
      <c r="EB238" s="81"/>
      <c r="EC238" s="81"/>
      <c r="ED238" s="81"/>
      <c r="EE238" s="81"/>
      <c r="EF238" s="81"/>
      <c r="EG238" s="81"/>
      <c r="EH238" s="81"/>
      <c r="EI238" s="81"/>
      <c r="EJ238" s="81"/>
    </row>
    <row r="239" spans="68:140" ht="15" customHeight="1" x14ac:dyDescent="0.25">
      <c r="BP239" s="59"/>
      <c r="BQ239" s="59"/>
      <c r="BR239" s="59"/>
      <c r="BS239" s="59"/>
      <c r="BT239" s="59"/>
      <c r="DY239" s="81"/>
      <c r="DZ239" s="81"/>
      <c r="EA239" s="81"/>
      <c r="EB239" s="81"/>
      <c r="EC239" s="81"/>
      <c r="ED239" s="81"/>
      <c r="EE239" s="81"/>
      <c r="EF239" s="81"/>
      <c r="EG239" s="81"/>
      <c r="EH239" s="81"/>
      <c r="EI239" s="81"/>
      <c r="EJ239" s="81"/>
    </row>
    <row r="240" spans="68:140" ht="15" customHeight="1" x14ac:dyDescent="0.25">
      <c r="BP240" s="59"/>
      <c r="BQ240" s="59"/>
      <c r="BR240" s="59"/>
      <c r="BS240" s="59"/>
      <c r="BT240" s="59"/>
      <c r="DY240" s="81"/>
      <c r="DZ240" s="81"/>
      <c r="EA240" s="81"/>
      <c r="EB240" s="81"/>
      <c r="EC240" s="81"/>
      <c r="ED240" s="81"/>
      <c r="EE240" s="81"/>
      <c r="EF240" s="81"/>
      <c r="EG240" s="81"/>
      <c r="EH240" s="81"/>
      <c r="EI240" s="81"/>
      <c r="EJ240" s="81"/>
    </row>
    <row r="241" spans="68:140" ht="15" customHeight="1" x14ac:dyDescent="0.25">
      <c r="BP241" s="59"/>
      <c r="BQ241" s="59"/>
      <c r="BR241" s="59"/>
      <c r="BS241" s="59"/>
      <c r="BT241" s="59"/>
      <c r="DY241" s="81"/>
      <c r="DZ241" s="81"/>
      <c r="EA241" s="81"/>
      <c r="EB241" s="81"/>
      <c r="EC241" s="81"/>
      <c r="ED241" s="81"/>
      <c r="EE241" s="81"/>
      <c r="EF241" s="81"/>
      <c r="EG241" s="81"/>
      <c r="EH241" s="81"/>
      <c r="EI241" s="81"/>
      <c r="EJ241" s="81"/>
    </row>
    <row r="242" spans="68:140" ht="15" customHeight="1" x14ac:dyDescent="0.25">
      <c r="BP242" s="59"/>
      <c r="BQ242" s="59"/>
      <c r="BR242" s="59"/>
      <c r="BS242" s="59"/>
      <c r="BT242" s="59"/>
      <c r="DY242" s="81"/>
      <c r="DZ242" s="81"/>
      <c r="EA242" s="81"/>
      <c r="EB242" s="81"/>
      <c r="EC242" s="81"/>
      <c r="ED242" s="81"/>
      <c r="EE242" s="81"/>
      <c r="EF242" s="81"/>
      <c r="EG242" s="81"/>
      <c r="EH242" s="81"/>
      <c r="EI242" s="81"/>
      <c r="EJ242" s="81"/>
    </row>
    <row r="243" spans="68:140" ht="15" customHeight="1" x14ac:dyDescent="0.25">
      <c r="BP243" s="59"/>
      <c r="BQ243" s="59"/>
      <c r="BR243" s="59"/>
      <c r="BS243" s="59"/>
      <c r="BT243" s="59"/>
      <c r="DY243" s="81"/>
      <c r="DZ243" s="81"/>
      <c r="EA243" s="81"/>
      <c r="EB243" s="81"/>
      <c r="EC243" s="81"/>
      <c r="ED243" s="81"/>
      <c r="EE243" s="81"/>
      <c r="EF243" s="81"/>
      <c r="EG243" s="81"/>
      <c r="EH243" s="81"/>
      <c r="EI243" s="81"/>
      <c r="EJ243" s="81"/>
    </row>
    <row r="244" spans="68:140" ht="15" customHeight="1" x14ac:dyDescent="0.25">
      <c r="BP244" s="59"/>
      <c r="BQ244" s="59"/>
      <c r="BR244" s="59"/>
      <c r="BS244" s="59"/>
      <c r="BT244" s="59"/>
      <c r="DY244" s="81"/>
      <c r="DZ244" s="81"/>
      <c r="EA244" s="81"/>
      <c r="EB244" s="81"/>
      <c r="EC244" s="81"/>
      <c r="ED244" s="81"/>
      <c r="EE244" s="81"/>
      <c r="EF244" s="81"/>
      <c r="EG244" s="81"/>
      <c r="EH244" s="81"/>
      <c r="EI244" s="81"/>
      <c r="EJ244" s="81"/>
    </row>
    <row r="245" spans="68:140" ht="15" customHeight="1" x14ac:dyDescent="0.25">
      <c r="BP245" s="59"/>
      <c r="BQ245" s="59"/>
      <c r="BR245" s="59"/>
      <c r="BS245" s="59"/>
      <c r="BT245" s="59"/>
      <c r="DY245" s="81"/>
      <c r="DZ245" s="81"/>
      <c r="EA245" s="81"/>
      <c r="EB245" s="81"/>
      <c r="EC245" s="81"/>
      <c r="ED245" s="81"/>
      <c r="EE245" s="81"/>
      <c r="EF245" s="81"/>
      <c r="EG245" s="81"/>
      <c r="EH245" s="81"/>
      <c r="EI245" s="81"/>
      <c r="EJ245" s="81"/>
    </row>
    <row r="246" spans="68:140" ht="15" customHeight="1" x14ac:dyDescent="0.25">
      <c r="BP246" s="59"/>
      <c r="BQ246" s="59"/>
      <c r="BR246" s="59"/>
      <c r="BS246" s="59"/>
      <c r="BT246" s="59"/>
      <c r="DY246" s="81"/>
      <c r="DZ246" s="81"/>
      <c r="EA246" s="81"/>
      <c r="EB246" s="81"/>
      <c r="EC246" s="81"/>
      <c r="ED246" s="81"/>
      <c r="EE246" s="81"/>
      <c r="EF246" s="81"/>
      <c r="EG246" s="81"/>
      <c r="EH246" s="81"/>
      <c r="EI246" s="81"/>
      <c r="EJ246" s="81"/>
    </row>
    <row r="247" spans="68:140" ht="15" customHeight="1" x14ac:dyDescent="0.25">
      <c r="BP247" s="59"/>
      <c r="BQ247" s="59"/>
      <c r="BR247" s="59"/>
      <c r="BS247" s="59"/>
      <c r="BT247" s="59"/>
      <c r="DY247" s="81"/>
      <c r="DZ247" s="81"/>
      <c r="EA247" s="81"/>
      <c r="EB247" s="81"/>
      <c r="EC247" s="81"/>
      <c r="ED247" s="81"/>
      <c r="EE247" s="81"/>
      <c r="EF247" s="81"/>
      <c r="EG247" s="81"/>
      <c r="EH247" s="81"/>
      <c r="EI247" s="81"/>
      <c r="EJ247" s="81"/>
    </row>
    <row r="248" spans="68:140" ht="15" customHeight="1" x14ac:dyDescent="0.25">
      <c r="BP248" s="59"/>
      <c r="BQ248" s="59"/>
      <c r="BR248" s="59"/>
      <c r="BS248" s="59"/>
      <c r="BT248" s="59"/>
      <c r="DY248" s="81"/>
      <c r="DZ248" s="81"/>
      <c r="EA248" s="81"/>
      <c r="EB248" s="81"/>
      <c r="EC248" s="81"/>
      <c r="ED248" s="81"/>
      <c r="EE248" s="81"/>
      <c r="EF248" s="81"/>
      <c r="EG248" s="81"/>
      <c r="EH248" s="81"/>
      <c r="EI248" s="81"/>
      <c r="EJ248" s="81"/>
    </row>
    <row r="249" spans="68:140" ht="15" customHeight="1" x14ac:dyDescent="0.25">
      <c r="BP249" s="59"/>
      <c r="BQ249" s="59"/>
      <c r="BR249" s="59"/>
      <c r="BS249" s="59"/>
      <c r="BT249" s="59"/>
      <c r="DY249" s="81"/>
      <c r="DZ249" s="81"/>
      <c r="EA249" s="81"/>
      <c r="EB249" s="81"/>
      <c r="EC249" s="81"/>
      <c r="ED249" s="81"/>
      <c r="EE249" s="81"/>
      <c r="EF249" s="81"/>
      <c r="EG249" s="81"/>
      <c r="EH249" s="81"/>
      <c r="EI249" s="81"/>
      <c r="EJ249" s="81"/>
    </row>
    <row r="250" spans="68:140" ht="15" customHeight="1" x14ac:dyDescent="0.25">
      <c r="BP250" s="59"/>
      <c r="BQ250" s="59"/>
      <c r="BR250" s="59"/>
      <c r="BS250" s="59"/>
      <c r="BT250" s="59"/>
      <c r="DY250" s="81"/>
      <c r="DZ250" s="81"/>
      <c r="EA250" s="81"/>
      <c r="EB250" s="81"/>
      <c r="EC250" s="81"/>
      <c r="ED250" s="81"/>
      <c r="EE250" s="81"/>
      <c r="EF250" s="81"/>
      <c r="EG250" s="81"/>
      <c r="EH250" s="81"/>
      <c r="EI250" s="81"/>
      <c r="EJ250" s="81"/>
    </row>
    <row r="251" spans="68:140" ht="15" customHeight="1" x14ac:dyDescent="0.25">
      <c r="BP251" s="59"/>
      <c r="BQ251" s="59"/>
      <c r="BR251" s="59"/>
      <c r="BS251" s="59"/>
      <c r="BT251" s="59"/>
      <c r="DY251" s="81"/>
      <c r="DZ251" s="81"/>
      <c r="EA251" s="81"/>
      <c r="EB251" s="81"/>
      <c r="EC251" s="81"/>
      <c r="ED251" s="81"/>
      <c r="EE251" s="81"/>
      <c r="EF251" s="81"/>
      <c r="EG251" s="81"/>
      <c r="EH251" s="81"/>
      <c r="EI251" s="81"/>
      <c r="EJ251" s="81"/>
    </row>
    <row r="252" spans="68:140" ht="15" customHeight="1" x14ac:dyDescent="0.25">
      <c r="BP252" s="59"/>
      <c r="BQ252" s="59"/>
      <c r="BR252" s="59"/>
      <c r="BS252" s="59"/>
      <c r="BT252" s="59"/>
      <c r="DY252" s="81"/>
      <c r="DZ252" s="81"/>
      <c r="EA252" s="81"/>
      <c r="EB252" s="81"/>
      <c r="EC252" s="81"/>
      <c r="ED252" s="81"/>
      <c r="EE252" s="81"/>
      <c r="EF252" s="81"/>
      <c r="EG252" s="81"/>
      <c r="EH252" s="81"/>
      <c r="EI252" s="81"/>
      <c r="EJ252" s="81"/>
    </row>
    <row r="253" spans="68:140" ht="15" customHeight="1" x14ac:dyDescent="0.25">
      <c r="BP253" s="59"/>
      <c r="BQ253" s="59"/>
      <c r="BR253" s="59"/>
      <c r="BS253" s="59"/>
      <c r="BT253" s="59"/>
      <c r="DY253" s="81"/>
      <c r="DZ253" s="81"/>
      <c r="EA253" s="81"/>
      <c r="EB253" s="81"/>
      <c r="EC253" s="81"/>
      <c r="ED253" s="81"/>
      <c r="EE253" s="81"/>
      <c r="EF253" s="81"/>
      <c r="EG253" s="81"/>
      <c r="EH253" s="81"/>
      <c r="EI253" s="81"/>
      <c r="EJ253" s="81"/>
    </row>
    <row r="254" spans="68:140" ht="15" customHeight="1" x14ac:dyDescent="0.25">
      <c r="BP254" s="59"/>
      <c r="BQ254" s="59"/>
      <c r="BR254" s="59"/>
      <c r="BS254" s="59"/>
      <c r="BT254" s="59"/>
      <c r="DY254" s="81"/>
      <c r="DZ254" s="81"/>
      <c r="EA254" s="81"/>
      <c r="EB254" s="81"/>
      <c r="EC254" s="81"/>
      <c r="ED254" s="81"/>
      <c r="EE254" s="81"/>
      <c r="EF254" s="81"/>
      <c r="EG254" s="81"/>
      <c r="EH254" s="81"/>
      <c r="EI254" s="81"/>
      <c r="EJ254" s="81"/>
    </row>
    <row r="255" spans="68:140" ht="15" customHeight="1" x14ac:dyDescent="0.25">
      <c r="BP255" s="59"/>
      <c r="BQ255" s="59"/>
      <c r="BR255" s="59"/>
      <c r="BS255" s="59"/>
      <c r="BT255" s="59"/>
      <c r="DY255" s="81"/>
      <c r="DZ255" s="81"/>
      <c r="EA255" s="81"/>
      <c r="EB255" s="81"/>
      <c r="EC255" s="81"/>
      <c r="ED255" s="81"/>
      <c r="EE255" s="81"/>
      <c r="EF255" s="81"/>
      <c r="EG255" s="81"/>
      <c r="EH255" s="81"/>
      <c r="EI255" s="81"/>
      <c r="EJ255" s="81"/>
    </row>
    <row r="256" spans="68:140" ht="15" customHeight="1" x14ac:dyDescent="0.25">
      <c r="BP256" s="59"/>
      <c r="BQ256" s="59"/>
      <c r="BR256" s="59"/>
      <c r="BS256" s="59"/>
      <c r="BT256" s="59"/>
      <c r="DY256" s="81"/>
      <c r="DZ256" s="81"/>
      <c r="EA256" s="81"/>
      <c r="EB256" s="81"/>
      <c r="EC256" s="81"/>
      <c r="ED256" s="81"/>
      <c r="EE256" s="81"/>
      <c r="EF256" s="81"/>
      <c r="EG256" s="81"/>
      <c r="EH256" s="81"/>
      <c r="EI256" s="81"/>
      <c r="EJ256" s="81"/>
    </row>
    <row r="257" spans="68:140" ht="15" customHeight="1" x14ac:dyDescent="0.25">
      <c r="BP257" s="59"/>
      <c r="BQ257" s="59"/>
      <c r="BR257" s="59"/>
      <c r="BS257" s="59"/>
      <c r="BT257" s="59"/>
      <c r="DY257" s="81"/>
      <c r="DZ257" s="81"/>
      <c r="EA257" s="81"/>
      <c r="EB257" s="81"/>
      <c r="EC257" s="81"/>
      <c r="ED257" s="81"/>
      <c r="EE257" s="81"/>
      <c r="EF257" s="81"/>
      <c r="EG257" s="81"/>
      <c r="EH257" s="81"/>
      <c r="EI257" s="81"/>
      <c r="EJ257" s="81"/>
    </row>
    <row r="258" spans="68:140" ht="15" customHeight="1" x14ac:dyDescent="0.25">
      <c r="BP258" s="59"/>
      <c r="BQ258" s="59"/>
      <c r="BR258" s="59"/>
      <c r="BS258" s="59"/>
      <c r="BT258" s="59"/>
      <c r="DY258" s="81"/>
      <c r="DZ258" s="81"/>
      <c r="EA258" s="81"/>
      <c r="EB258" s="81"/>
      <c r="EC258" s="81"/>
      <c r="ED258" s="81"/>
      <c r="EE258" s="81"/>
      <c r="EF258" s="81"/>
      <c r="EG258" s="81"/>
      <c r="EH258" s="81"/>
      <c r="EI258" s="81"/>
      <c r="EJ258" s="81"/>
    </row>
    <row r="259" spans="68:140" ht="15" customHeight="1" x14ac:dyDescent="0.25">
      <c r="BP259" s="59"/>
      <c r="BQ259" s="59"/>
      <c r="BR259" s="59"/>
      <c r="BS259" s="59"/>
      <c r="BT259" s="59"/>
      <c r="DY259" s="81"/>
      <c r="DZ259" s="81"/>
      <c r="EA259" s="81"/>
      <c r="EB259" s="81"/>
      <c r="EC259" s="81"/>
      <c r="ED259" s="81"/>
      <c r="EE259" s="81"/>
      <c r="EF259" s="81"/>
      <c r="EG259" s="81"/>
      <c r="EH259" s="81"/>
      <c r="EI259" s="81"/>
      <c r="EJ259" s="81"/>
    </row>
    <row r="260" spans="68:140" ht="15" customHeight="1" x14ac:dyDescent="0.25">
      <c r="BP260" s="59"/>
      <c r="BQ260" s="59"/>
      <c r="BR260" s="59"/>
      <c r="BS260" s="59"/>
      <c r="BT260" s="59"/>
      <c r="DY260" s="81"/>
      <c r="DZ260" s="81"/>
      <c r="EA260" s="81"/>
      <c r="EB260" s="81"/>
      <c r="EC260" s="81"/>
      <c r="ED260" s="81"/>
      <c r="EE260" s="81"/>
      <c r="EF260" s="81"/>
      <c r="EG260" s="81"/>
      <c r="EH260" s="81"/>
      <c r="EI260" s="81"/>
      <c r="EJ260" s="81"/>
    </row>
    <row r="261" spans="68:140" ht="15" customHeight="1" x14ac:dyDescent="0.25">
      <c r="BP261" s="59"/>
      <c r="BQ261" s="59"/>
      <c r="BR261" s="59"/>
      <c r="BS261" s="59"/>
      <c r="BT261" s="59"/>
      <c r="DY261" s="81"/>
      <c r="DZ261" s="81"/>
      <c r="EA261" s="81"/>
      <c r="EB261" s="81"/>
      <c r="EC261" s="81"/>
      <c r="ED261" s="81"/>
      <c r="EE261" s="81"/>
      <c r="EF261" s="81"/>
      <c r="EG261" s="81"/>
      <c r="EH261" s="81"/>
      <c r="EI261" s="81"/>
      <c r="EJ261" s="81"/>
    </row>
    <row r="262" spans="68:140" ht="15" customHeight="1" x14ac:dyDescent="0.25">
      <c r="BP262" s="59"/>
      <c r="BQ262" s="59"/>
      <c r="BR262" s="59"/>
      <c r="BS262" s="59"/>
      <c r="BT262" s="59"/>
      <c r="DY262" s="81"/>
      <c r="DZ262" s="81"/>
      <c r="EA262" s="81"/>
      <c r="EB262" s="81"/>
      <c r="EC262" s="81"/>
      <c r="ED262" s="81"/>
      <c r="EE262" s="81"/>
      <c r="EF262" s="81"/>
      <c r="EG262" s="81"/>
      <c r="EH262" s="81"/>
      <c r="EI262" s="81"/>
      <c r="EJ262" s="81"/>
    </row>
    <row r="263" spans="68:140" ht="15" customHeight="1" x14ac:dyDescent="0.25">
      <c r="BP263" s="59"/>
      <c r="BQ263" s="59"/>
      <c r="BR263" s="59"/>
      <c r="BS263" s="59"/>
      <c r="BT263" s="59"/>
      <c r="DY263" s="81"/>
      <c r="DZ263" s="81"/>
      <c r="EA263" s="81"/>
      <c r="EB263" s="81"/>
      <c r="EC263" s="81"/>
      <c r="ED263" s="81"/>
      <c r="EE263" s="81"/>
      <c r="EF263" s="81"/>
      <c r="EG263" s="81"/>
      <c r="EH263" s="81"/>
      <c r="EI263" s="81"/>
      <c r="EJ263" s="81"/>
    </row>
    <row r="264" spans="68:140" ht="15" customHeight="1" x14ac:dyDescent="0.25">
      <c r="BP264" s="59"/>
      <c r="BQ264" s="59"/>
      <c r="BR264" s="59"/>
      <c r="BS264" s="59"/>
      <c r="BT264" s="59"/>
      <c r="DY264" s="81"/>
      <c r="DZ264" s="81"/>
      <c r="EA264" s="81"/>
      <c r="EB264" s="81"/>
      <c r="EC264" s="81"/>
      <c r="ED264" s="81"/>
      <c r="EE264" s="81"/>
      <c r="EF264" s="81"/>
      <c r="EG264" s="81"/>
      <c r="EH264" s="81"/>
      <c r="EI264" s="81"/>
      <c r="EJ264" s="81"/>
    </row>
    <row r="265" spans="68:140" ht="15" customHeight="1" x14ac:dyDescent="0.25">
      <c r="BP265" s="59"/>
      <c r="BQ265" s="59"/>
      <c r="BR265" s="59"/>
      <c r="BS265" s="59"/>
      <c r="BT265" s="59"/>
      <c r="DY265" s="81"/>
      <c r="DZ265" s="81"/>
      <c r="EA265" s="81"/>
      <c r="EB265" s="81"/>
      <c r="EC265" s="81"/>
      <c r="ED265" s="81"/>
      <c r="EE265" s="81"/>
      <c r="EF265" s="81"/>
      <c r="EG265" s="81"/>
      <c r="EH265" s="81"/>
      <c r="EI265" s="81"/>
      <c r="EJ265" s="81"/>
    </row>
    <row r="266" spans="68:140" ht="15" customHeight="1" x14ac:dyDescent="0.25">
      <c r="BP266" s="59"/>
      <c r="BQ266" s="59"/>
      <c r="BR266" s="59"/>
      <c r="BS266" s="59"/>
      <c r="BT266" s="59"/>
      <c r="DY266" s="81"/>
      <c r="DZ266" s="81"/>
      <c r="EA266" s="81"/>
      <c r="EB266" s="81"/>
      <c r="EC266" s="81"/>
      <c r="ED266" s="81"/>
      <c r="EE266" s="81"/>
      <c r="EF266" s="81"/>
      <c r="EG266" s="81"/>
      <c r="EH266" s="81"/>
      <c r="EI266" s="81"/>
      <c r="EJ266" s="81"/>
    </row>
    <row r="267" spans="68:140" ht="15" customHeight="1" x14ac:dyDescent="0.25">
      <c r="BP267" s="59"/>
      <c r="BQ267" s="59"/>
      <c r="BR267" s="59"/>
      <c r="BS267" s="59"/>
      <c r="BT267" s="59"/>
      <c r="DY267" s="81"/>
      <c r="DZ267" s="81"/>
      <c r="EA267" s="81"/>
      <c r="EB267" s="81"/>
      <c r="EC267" s="81"/>
      <c r="ED267" s="81"/>
      <c r="EE267" s="81"/>
      <c r="EF267" s="81"/>
      <c r="EG267" s="81"/>
      <c r="EH267" s="81"/>
      <c r="EI267" s="81"/>
      <c r="EJ267" s="81"/>
    </row>
    <row r="268" spans="68:140" ht="15" customHeight="1" x14ac:dyDescent="0.25">
      <c r="BP268" s="59"/>
      <c r="BQ268" s="59"/>
      <c r="BR268" s="59"/>
      <c r="BS268" s="59"/>
      <c r="BT268" s="59"/>
      <c r="DY268" s="81"/>
      <c r="DZ268" s="81"/>
      <c r="EA268" s="81"/>
      <c r="EB268" s="81"/>
      <c r="EC268" s="81"/>
      <c r="ED268" s="81"/>
      <c r="EE268" s="81"/>
      <c r="EF268" s="81"/>
      <c r="EG268" s="81"/>
      <c r="EH268" s="81"/>
      <c r="EI268" s="81"/>
      <c r="EJ268" s="81"/>
    </row>
    <row r="269" spans="68:140" ht="15" customHeight="1" x14ac:dyDescent="0.25">
      <c r="BP269" s="59"/>
      <c r="BQ269" s="59"/>
      <c r="BR269" s="59"/>
      <c r="BS269" s="59"/>
      <c r="BT269" s="59"/>
      <c r="DY269" s="81"/>
      <c r="DZ269" s="81"/>
      <c r="EA269" s="81"/>
      <c r="EB269" s="81"/>
      <c r="EC269" s="81"/>
      <c r="ED269" s="81"/>
      <c r="EE269" s="81"/>
      <c r="EF269" s="81"/>
      <c r="EG269" s="81"/>
      <c r="EH269" s="81"/>
      <c r="EI269" s="81"/>
      <c r="EJ269" s="81"/>
    </row>
    <row r="270" spans="68:140" ht="15" customHeight="1" x14ac:dyDescent="0.25">
      <c r="BP270" s="59"/>
      <c r="BQ270" s="59"/>
      <c r="BR270" s="59"/>
      <c r="BS270" s="59"/>
      <c r="BT270" s="59"/>
      <c r="DY270" s="81"/>
      <c r="DZ270" s="81"/>
      <c r="EA270" s="81"/>
      <c r="EB270" s="81"/>
      <c r="EC270" s="81"/>
      <c r="ED270" s="81"/>
      <c r="EE270" s="81"/>
      <c r="EF270" s="81"/>
      <c r="EG270" s="81"/>
      <c r="EH270" s="81"/>
      <c r="EI270" s="81"/>
      <c r="EJ270" s="81"/>
    </row>
    <row r="271" spans="68:140" ht="15" customHeight="1" x14ac:dyDescent="0.25">
      <c r="BP271" s="59"/>
      <c r="BQ271" s="59"/>
      <c r="BR271" s="59"/>
      <c r="BS271" s="59"/>
      <c r="BT271" s="59"/>
      <c r="DY271" s="81"/>
      <c r="DZ271" s="81"/>
      <c r="EA271" s="81"/>
      <c r="EB271" s="81"/>
      <c r="EC271" s="81"/>
      <c r="ED271" s="81"/>
      <c r="EE271" s="81"/>
      <c r="EF271" s="81"/>
      <c r="EG271" s="81"/>
      <c r="EH271" s="81"/>
      <c r="EI271" s="81"/>
      <c r="EJ271" s="81"/>
    </row>
    <row r="272" spans="68:140" ht="15" customHeight="1" x14ac:dyDescent="0.25">
      <c r="BP272" s="59"/>
      <c r="BQ272" s="59"/>
      <c r="BR272" s="59"/>
      <c r="BS272" s="59"/>
      <c r="BT272" s="59"/>
      <c r="DY272" s="81"/>
      <c r="DZ272" s="81"/>
      <c r="EA272" s="81"/>
      <c r="EB272" s="81"/>
      <c r="EC272" s="81"/>
      <c r="ED272" s="81"/>
      <c r="EE272" s="81"/>
      <c r="EF272" s="81"/>
      <c r="EG272" s="81"/>
      <c r="EH272" s="81"/>
      <c r="EI272" s="81"/>
      <c r="EJ272" s="81"/>
    </row>
    <row r="273" spans="68:140" ht="15" customHeight="1" x14ac:dyDescent="0.25">
      <c r="BP273" s="59"/>
      <c r="BQ273" s="59"/>
      <c r="BR273" s="59"/>
      <c r="BS273" s="59"/>
      <c r="BT273" s="59"/>
      <c r="DY273" s="81"/>
      <c r="DZ273" s="81"/>
      <c r="EA273" s="81"/>
      <c r="EB273" s="81"/>
      <c r="EC273" s="81"/>
      <c r="ED273" s="81"/>
      <c r="EE273" s="81"/>
      <c r="EF273" s="81"/>
      <c r="EG273" s="81"/>
      <c r="EH273" s="81"/>
      <c r="EI273" s="81"/>
      <c r="EJ273" s="81"/>
    </row>
    <row r="274" spans="68:140" ht="15" customHeight="1" x14ac:dyDescent="0.25">
      <c r="BP274" s="59"/>
      <c r="BQ274" s="59"/>
      <c r="BR274" s="59"/>
      <c r="BS274" s="59"/>
      <c r="BT274" s="59"/>
      <c r="DY274" s="81"/>
      <c r="DZ274" s="81"/>
      <c r="EA274" s="81"/>
      <c r="EB274" s="81"/>
      <c r="EC274" s="81"/>
      <c r="ED274" s="81"/>
      <c r="EE274" s="81"/>
      <c r="EF274" s="81"/>
      <c r="EG274" s="81"/>
      <c r="EH274" s="81"/>
      <c r="EI274" s="81"/>
      <c r="EJ274" s="81"/>
    </row>
    <row r="275" spans="68:140" ht="15" customHeight="1" x14ac:dyDescent="0.25">
      <c r="BP275" s="59"/>
      <c r="BQ275" s="59"/>
      <c r="BR275" s="59"/>
      <c r="BS275" s="59"/>
      <c r="BT275" s="59"/>
      <c r="DY275" s="81"/>
      <c r="DZ275" s="81"/>
      <c r="EA275" s="81"/>
      <c r="EB275" s="81"/>
      <c r="EC275" s="81"/>
      <c r="ED275" s="81"/>
      <c r="EE275" s="81"/>
      <c r="EF275" s="81"/>
      <c r="EG275" s="81"/>
      <c r="EH275" s="81"/>
      <c r="EI275" s="81"/>
      <c r="EJ275" s="81"/>
    </row>
    <row r="276" spans="68:140" ht="15" customHeight="1" x14ac:dyDescent="0.25">
      <c r="BP276" s="59"/>
      <c r="BQ276" s="59"/>
      <c r="BR276" s="59"/>
      <c r="BS276" s="59"/>
      <c r="BT276" s="59"/>
      <c r="DY276" s="81"/>
      <c r="DZ276" s="81"/>
      <c r="EA276" s="81"/>
      <c r="EB276" s="81"/>
      <c r="EC276" s="81"/>
      <c r="ED276" s="81"/>
      <c r="EE276" s="81"/>
      <c r="EF276" s="81"/>
      <c r="EG276" s="81"/>
      <c r="EH276" s="81"/>
      <c r="EI276" s="81"/>
      <c r="EJ276" s="81"/>
    </row>
    <row r="277" spans="68:140" ht="15" customHeight="1" x14ac:dyDescent="0.25">
      <c r="BP277" s="59"/>
      <c r="BQ277" s="59"/>
      <c r="BR277" s="59"/>
      <c r="BS277" s="59"/>
      <c r="BT277" s="59"/>
      <c r="DY277" s="81"/>
      <c r="DZ277" s="81"/>
      <c r="EA277" s="81"/>
      <c r="EB277" s="81"/>
      <c r="EC277" s="81"/>
      <c r="ED277" s="81"/>
      <c r="EE277" s="81"/>
      <c r="EF277" s="81"/>
      <c r="EG277" s="81"/>
      <c r="EH277" s="81"/>
      <c r="EI277" s="81"/>
      <c r="EJ277" s="81"/>
    </row>
    <row r="278" spans="68:140" ht="15" customHeight="1" x14ac:dyDescent="0.25">
      <c r="BP278" s="59"/>
      <c r="BQ278" s="59"/>
      <c r="BR278" s="59"/>
      <c r="BS278" s="59"/>
      <c r="BT278" s="59"/>
      <c r="DY278" s="81"/>
      <c r="DZ278" s="81"/>
      <c r="EA278" s="81"/>
      <c r="EB278" s="81"/>
      <c r="EC278" s="81"/>
      <c r="ED278" s="81"/>
      <c r="EE278" s="81"/>
      <c r="EF278" s="81"/>
      <c r="EG278" s="81"/>
      <c r="EH278" s="81"/>
      <c r="EI278" s="81"/>
      <c r="EJ278" s="81"/>
    </row>
    <row r="279" spans="68:140" ht="15" customHeight="1" x14ac:dyDescent="0.25">
      <c r="BP279" s="59"/>
      <c r="BQ279" s="59"/>
      <c r="BR279" s="59"/>
      <c r="BS279" s="59"/>
      <c r="BT279" s="59"/>
      <c r="DY279" s="81"/>
      <c r="DZ279" s="81"/>
      <c r="EA279" s="81"/>
      <c r="EB279" s="81"/>
      <c r="EC279" s="81"/>
      <c r="ED279" s="81"/>
      <c r="EE279" s="81"/>
      <c r="EF279" s="81"/>
      <c r="EG279" s="81"/>
      <c r="EH279" s="81"/>
      <c r="EI279" s="81"/>
      <c r="EJ279" s="81"/>
    </row>
    <row r="280" spans="68:140" ht="15" customHeight="1" x14ac:dyDescent="0.25">
      <c r="BP280" s="59"/>
      <c r="BQ280" s="59"/>
      <c r="BR280" s="59"/>
      <c r="BS280" s="59"/>
      <c r="BT280" s="59"/>
      <c r="DY280" s="81"/>
      <c r="DZ280" s="81"/>
      <c r="EA280" s="81"/>
      <c r="EB280" s="81"/>
      <c r="EC280" s="81"/>
      <c r="ED280" s="81"/>
      <c r="EE280" s="81"/>
      <c r="EF280" s="81"/>
      <c r="EG280" s="81"/>
      <c r="EH280" s="81"/>
      <c r="EI280" s="81"/>
      <c r="EJ280" s="81"/>
    </row>
    <row r="281" spans="68:140" ht="15" customHeight="1" x14ac:dyDescent="0.25">
      <c r="BP281" s="59"/>
      <c r="BQ281" s="59"/>
      <c r="BR281" s="59"/>
      <c r="BS281" s="59"/>
      <c r="BT281" s="59"/>
      <c r="DY281" s="81"/>
      <c r="DZ281" s="81"/>
      <c r="EA281" s="81"/>
      <c r="EB281" s="81"/>
      <c r="EC281" s="81"/>
      <c r="ED281" s="81"/>
      <c r="EE281" s="81"/>
      <c r="EF281" s="81"/>
      <c r="EG281" s="81"/>
      <c r="EH281" s="81"/>
      <c r="EI281" s="81"/>
      <c r="EJ281" s="81"/>
    </row>
    <row r="282" spans="68:140" ht="15" customHeight="1" x14ac:dyDescent="0.25">
      <c r="BP282" s="59"/>
      <c r="BQ282" s="59"/>
      <c r="BR282" s="59"/>
      <c r="BS282" s="59"/>
      <c r="BT282" s="59"/>
      <c r="DY282" s="81"/>
      <c r="DZ282" s="81"/>
      <c r="EA282" s="81"/>
      <c r="EB282" s="81"/>
      <c r="EC282" s="81"/>
      <c r="ED282" s="81"/>
      <c r="EE282" s="81"/>
      <c r="EF282" s="81"/>
      <c r="EG282" s="81"/>
      <c r="EH282" s="81"/>
      <c r="EI282" s="81"/>
      <c r="EJ282" s="81"/>
    </row>
    <row r="283" spans="68:140" ht="15" customHeight="1" x14ac:dyDescent="0.25">
      <c r="BP283" s="59"/>
      <c r="BQ283" s="59"/>
      <c r="BR283" s="59"/>
      <c r="BS283" s="59"/>
      <c r="BT283" s="59"/>
      <c r="DY283" s="81"/>
      <c r="DZ283" s="81"/>
      <c r="EA283" s="81"/>
      <c r="EB283" s="81"/>
      <c r="EC283" s="81"/>
      <c r="ED283" s="81"/>
      <c r="EE283" s="81"/>
      <c r="EF283" s="81"/>
      <c r="EG283" s="81"/>
      <c r="EH283" s="81"/>
      <c r="EI283" s="81"/>
      <c r="EJ283" s="81"/>
    </row>
    <row r="284" spans="68:140" ht="15" customHeight="1" x14ac:dyDescent="0.25">
      <c r="BP284" s="59"/>
      <c r="BQ284" s="59"/>
      <c r="BR284" s="59"/>
      <c r="BS284" s="59"/>
      <c r="BT284" s="59"/>
      <c r="DY284" s="81"/>
      <c r="DZ284" s="81"/>
      <c r="EA284" s="81"/>
      <c r="EB284" s="81"/>
      <c r="EC284" s="81"/>
      <c r="ED284" s="81"/>
      <c r="EE284" s="81"/>
      <c r="EF284" s="81"/>
      <c r="EG284" s="81"/>
      <c r="EH284" s="81"/>
      <c r="EI284" s="81"/>
      <c r="EJ284" s="81"/>
    </row>
    <row r="285" spans="68:140" ht="15" customHeight="1" x14ac:dyDescent="0.25">
      <c r="BP285" s="59"/>
      <c r="BQ285" s="59"/>
      <c r="BR285" s="59"/>
      <c r="BS285" s="59"/>
      <c r="BT285" s="59"/>
      <c r="DY285" s="81"/>
      <c r="DZ285" s="81"/>
      <c r="EA285" s="81"/>
      <c r="EB285" s="81"/>
      <c r="EC285" s="81"/>
      <c r="ED285" s="81"/>
      <c r="EE285" s="81"/>
      <c r="EF285" s="81"/>
      <c r="EG285" s="81"/>
      <c r="EH285" s="81"/>
      <c r="EI285" s="81"/>
      <c r="EJ285" s="81"/>
    </row>
    <row r="286" spans="68:140" ht="15" customHeight="1" x14ac:dyDescent="0.25">
      <c r="BP286" s="59"/>
      <c r="BQ286" s="59"/>
      <c r="BR286" s="59"/>
      <c r="BS286" s="59"/>
      <c r="BT286" s="59"/>
      <c r="DY286" s="81"/>
      <c r="DZ286" s="81"/>
      <c r="EA286" s="81"/>
      <c r="EB286" s="81"/>
      <c r="EC286" s="81"/>
      <c r="ED286" s="81"/>
      <c r="EE286" s="81"/>
      <c r="EF286" s="81"/>
      <c r="EG286" s="81"/>
      <c r="EH286" s="81"/>
      <c r="EI286" s="81"/>
      <c r="EJ286" s="81"/>
    </row>
    <row r="287" spans="68:140" ht="15" customHeight="1" x14ac:dyDescent="0.25">
      <c r="BP287" s="59"/>
      <c r="BQ287" s="59"/>
      <c r="BR287" s="59"/>
      <c r="BS287" s="59"/>
      <c r="BT287" s="59"/>
      <c r="DY287" s="81"/>
      <c r="DZ287" s="81"/>
      <c r="EA287" s="81"/>
      <c r="EB287" s="81"/>
      <c r="EC287" s="81"/>
      <c r="ED287" s="81"/>
      <c r="EE287" s="81"/>
      <c r="EF287" s="81"/>
      <c r="EG287" s="81"/>
      <c r="EH287" s="81"/>
      <c r="EI287" s="81"/>
      <c r="EJ287" s="81"/>
    </row>
    <row r="288" spans="68:140" ht="15" customHeight="1" x14ac:dyDescent="0.25">
      <c r="BP288" s="59"/>
      <c r="BQ288" s="59"/>
      <c r="BR288" s="59"/>
      <c r="BS288" s="59"/>
      <c r="BT288" s="59"/>
      <c r="DY288" s="81"/>
      <c r="DZ288" s="81"/>
      <c r="EA288" s="81"/>
      <c r="EB288" s="81"/>
      <c r="EC288" s="81"/>
      <c r="ED288" s="81"/>
      <c r="EE288" s="81"/>
      <c r="EF288" s="81"/>
      <c r="EG288" s="81"/>
      <c r="EH288" s="81"/>
      <c r="EI288" s="81"/>
      <c r="EJ288" s="81"/>
    </row>
    <row r="289" spans="68:140" ht="15" customHeight="1" x14ac:dyDescent="0.25">
      <c r="BP289" s="59"/>
      <c r="BQ289" s="59"/>
      <c r="BR289" s="59"/>
      <c r="BS289" s="59"/>
      <c r="BT289" s="59"/>
      <c r="DY289" s="81"/>
      <c r="DZ289" s="81"/>
      <c r="EA289" s="81"/>
      <c r="EB289" s="81"/>
      <c r="EC289" s="81"/>
      <c r="ED289" s="81"/>
      <c r="EE289" s="81"/>
      <c r="EF289" s="81"/>
      <c r="EG289" s="81"/>
      <c r="EH289" s="81"/>
      <c r="EI289" s="81"/>
      <c r="EJ289" s="81"/>
    </row>
    <row r="290" spans="68:140" ht="15" customHeight="1" x14ac:dyDescent="0.25">
      <c r="BP290" s="59"/>
      <c r="BQ290" s="59"/>
      <c r="BR290" s="59"/>
      <c r="BS290" s="59"/>
      <c r="BT290" s="59"/>
      <c r="DY290" s="81"/>
      <c r="DZ290" s="81"/>
      <c r="EA290" s="81"/>
      <c r="EB290" s="81"/>
      <c r="EC290" s="81"/>
      <c r="ED290" s="81"/>
      <c r="EE290" s="81"/>
      <c r="EF290" s="81"/>
      <c r="EG290" s="81"/>
      <c r="EH290" s="81"/>
      <c r="EI290" s="81"/>
      <c r="EJ290" s="81"/>
    </row>
    <row r="291" spans="68:140" ht="15" customHeight="1" x14ac:dyDescent="0.25">
      <c r="BP291" s="59"/>
      <c r="BQ291" s="59"/>
      <c r="BR291" s="59"/>
      <c r="BS291" s="59"/>
      <c r="BT291" s="59"/>
      <c r="DY291" s="81"/>
      <c r="DZ291" s="81"/>
      <c r="EA291" s="81"/>
      <c r="EB291" s="81"/>
      <c r="EC291" s="81"/>
      <c r="ED291" s="81"/>
      <c r="EE291" s="81"/>
      <c r="EF291" s="81"/>
      <c r="EG291" s="81"/>
      <c r="EH291" s="81"/>
      <c r="EI291" s="81"/>
      <c r="EJ291" s="81"/>
    </row>
    <row r="292" spans="68:140" ht="15" customHeight="1" x14ac:dyDescent="0.25">
      <c r="BP292" s="59"/>
      <c r="BQ292" s="59"/>
      <c r="BR292" s="59"/>
      <c r="BS292" s="59"/>
      <c r="BT292" s="59"/>
      <c r="DY292" s="81"/>
      <c r="DZ292" s="81"/>
      <c r="EA292" s="81"/>
      <c r="EB292" s="81"/>
      <c r="EC292" s="81"/>
      <c r="ED292" s="81"/>
      <c r="EE292" s="81"/>
      <c r="EF292" s="81"/>
      <c r="EG292" s="81"/>
      <c r="EH292" s="81"/>
      <c r="EI292" s="81"/>
      <c r="EJ292" s="81"/>
    </row>
    <row r="293" spans="68:140" ht="15" customHeight="1" x14ac:dyDescent="0.25">
      <c r="BP293" s="59"/>
      <c r="BQ293" s="59"/>
      <c r="BR293" s="59"/>
      <c r="BS293" s="59"/>
      <c r="BT293" s="59"/>
      <c r="DY293" s="81"/>
      <c r="DZ293" s="81"/>
      <c r="EA293" s="81"/>
      <c r="EB293" s="81"/>
      <c r="EC293" s="81"/>
      <c r="ED293" s="81"/>
      <c r="EE293" s="81"/>
      <c r="EF293" s="81"/>
      <c r="EG293" s="81"/>
      <c r="EH293" s="81"/>
      <c r="EI293" s="81"/>
      <c r="EJ293" s="81"/>
    </row>
    <row r="294" spans="68:140" ht="15" customHeight="1" x14ac:dyDescent="0.25">
      <c r="BP294" s="59"/>
      <c r="BQ294" s="59"/>
      <c r="BR294" s="59"/>
      <c r="BS294" s="59"/>
      <c r="BT294" s="59"/>
      <c r="DY294" s="81"/>
      <c r="DZ294" s="81"/>
      <c r="EA294" s="81"/>
      <c r="EB294" s="81"/>
      <c r="EC294" s="81"/>
      <c r="ED294" s="81"/>
      <c r="EE294" s="81"/>
      <c r="EF294" s="81"/>
      <c r="EG294" s="81"/>
      <c r="EH294" s="81"/>
      <c r="EI294" s="81"/>
      <c r="EJ294" s="81"/>
    </row>
    <row r="295" spans="68:140" ht="15" customHeight="1" x14ac:dyDescent="0.25">
      <c r="BP295" s="59"/>
      <c r="BQ295" s="59"/>
      <c r="BR295" s="59"/>
      <c r="BS295" s="59"/>
      <c r="BT295" s="59"/>
      <c r="DY295" s="81"/>
      <c r="DZ295" s="81"/>
      <c r="EA295" s="81"/>
      <c r="EB295" s="81"/>
      <c r="EC295" s="81"/>
      <c r="ED295" s="81"/>
      <c r="EE295" s="81"/>
      <c r="EF295" s="81"/>
      <c r="EG295" s="81"/>
      <c r="EH295" s="81"/>
      <c r="EI295" s="81"/>
      <c r="EJ295" s="81"/>
    </row>
    <row r="296" spans="68:140" ht="15" customHeight="1" x14ac:dyDescent="0.25">
      <c r="BP296" s="59"/>
      <c r="BQ296" s="59"/>
      <c r="BR296" s="59"/>
      <c r="BS296" s="59"/>
      <c r="BT296" s="59"/>
      <c r="DY296" s="81"/>
      <c r="DZ296" s="81"/>
      <c r="EA296" s="81"/>
      <c r="EB296" s="81"/>
      <c r="EC296" s="81"/>
      <c r="ED296" s="81"/>
      <c r="EE296" s="81"/>
      <c r="EF296" s="81"/>
      <c r="EG296" s="81"/>
      <c r="EH296" s="81"/>
      <c r="EI296" s="81"/>
      <c r="EJ296" s="81"/>
    </row>
    <row r="297" spans="68:140" ht="15" customHeight="1" x14ac:dyDescent="0.25">
      <c r="BP297" s="59"/>
      <c r="BQ297" s="59"/>
      <c r="BR297" s="59"/>
      <c r="BS297" s="59"/>
      <c r="BT297" s="59"/>
      <c r="DY297" s="81"/>
      <c r="DZ297" s="81"/>
      <c r="EA297" s="81"/>
      <c r="EB297" s="81"/>
      <c r="EC297" s="81"/>
      <c r="ED297" s="81"/>
      <c r="EE297" s="81"/>
      <c r="EF297" s="81"/>
      <c r="EG297" s="81"/>
      <c r="EH297" s="81"/>
      <c r="EI297" s="81"/>
      <c r="EJ297" s="81"/>
    </row>
    <row r="298" spans="68:140" ht="15" customHeight="1" x14ac:dyDescent="0.25">
      <c r="BP298" s="59"/>
      <c r="BQ298" s="59"/>
      <c r="BR298" s="59"/>
      <c r="BS298" s="59"/>
      <c r="BT298" s="59"/>
      <c r="DY298" s="81"/>
      <c r="DZ298" s="81"/>
      <c r="EA298" s="81"/>
      <c r="EB298" s="81"/>
      <c r="EC298" s="81"/>
      <c r="ED298" s="81"/>
      <c r="EE298" s="81"/>
      <c r="EF298" s="81"/>
      <c r="EG298" s="81"/>
      <c r="EH298" s="81"/>
      <c r="EI298" s="81"/>
      <c r="EJ298" s="81"/>
    </row>
    <row r="299" spans="68:140" ht="15" customHeight="1" x14ac:dyDescent="0.25">
      <c r="BP299" s="59"/>
      <c r="BQ299" s="59"/>
      <c r="BR299" s="59"/>
      <c r="BS299" s="59"/>
      <c r="BT299" s="59"/>
      <c r="DY299" s="81"/>
      <c r="DZ299" s="81"/>
      <c r="EA299" s="81"/>
      <c r="EB299" s="81"/>
      <c r="EC299" s="81"/>
      <c r="ED299" s="81"/>
      <c r="EE299" s="81"/>
      <c r="EF299" s="81"/>
      <c r="EG299" s="81"/>
      <c r="EH299" s="81"/>
      <c r="EI299" s="81"/>
      <c r="EJ299" s="81"/>
    </row>
    <row r="300" spans="68:140" ht="15" customHeight="1" x14ac:dyDescent="0.25">
      <c r="BP300" s="59"/>
      <c r="BQ300" s="59"/>
      <c r="BR300" s="59"/>
      <c r="BS300" s="59"/>
      <c r="BT300" s="59"/>
      <c r="DY300" s="81"/>
      <c r="DZ300" s="81"/>
      <c r="EA300" s="81"/>
      <c r="EB300" s="81"/>
      <c r="EC300" s="81"/>
      <c r="ED300" s="81"/>
      <c r="EE300" s="81"/>
      <c r="EF300" s="81"/>
      <c r="EG300" s="81"/>
      <c r="EH300" s="81"/>
      <c r="EI300" s="81"/>
      <c r="EJ300" s="81"/>
    </row>
    <row r="301" spans="68:140" ht="15" customHeight="1" x14ac:dyDescent="0.25">
      <c r="BP301" s="59"/>
      <c r="BQ301" s="59"/>
      <c r="BR301" s="59"/>
      <c r="BS301" s="59"/>
      <c r="BT301" s="59"/>
      <c r="DY301" s="81"/>
      <c r="DZ301" s="81"/>
      <c r="EA301" s="81"/>
      <c r="EB301" s="81"/>
      <c r="EC301" s="81"/>
      <c r="ED301" s="81"/>
      <c r="EE301" s="81"/>
      <c r="EF301" s="81"/>
      <c r="EG301" s="81"/>
      <c r="EH301" s="81"/>
      <c r="EI301" s="81"/>
      <c r="EJ301" s="81"/>
    </row>
    <row r="302" spans="68:140" ht="15" customHeight="1" x14ac:dyDescent="0.25">
      <c r="BP302" s="59"/>
      <c r="BQ302" s="59"/>
      <c r="BR302" s="59"/>
      <c r="BS302" s="59"/>
      <c r="BT302" s="59"/>
      <c r="DY302" s="81"/>
      <c r="DZ302" s="81"/>
      <c r="EA302" s="81"/>
      <c r="EB302" s="81"/>
      <c r="EC302" s="81"/>
      <c r="ED302" s="81"/>
      <c r="EE302" s="81"/>
      <c r="EF302" s="81"/>
      <c r="EG302" s="81"/>
      <c r="EH302" s="81"/>
      <c r="EI302" s="81"/>
      <c r="EJ302" s="81"/>
    </row>
    <row r="303" spans="68:140" ht="15" customHeight="1" x14ac:dyDescent="0.25">
      <c r="BP303" s="59"/>
      <c r="BQ303" s="59"/>
      <c r="BR303" s="59"/>
      <c r="BS303" s="59"/>
      <c r="BT303" s="59"/>
      <c r="DY303" s="81"/>
      <c r="DZ303" s="81"/>
      <c r="EA303" s="81"/>
      <c r="EB303" s="81"/>
      <c r="EC303" s="81"/>
      <c r="ED303" s="81"/>
      <c r="EE303" s="81"/>
      <c r="EF303" s="81"/>
      <c r="EG303" s="81"/>
      <c r="EH303" s="81"/>
      <c r="EI303" s="81"/>
      <c r="EJ303" s="81"/>
    </row>
    <row r="304" spans="68:140" ht="15" customHeight="1" x14ac:dyDescent="0.25">
      <c r="BP304" s="59"/>
      <c r="BQ304" s="59"/>
      <c r="BR304" s="59"/>
      <c r="BS304" s="59"/>
      <c r="BT304" s="59"/>
      <c r="DY304" s="81"/>
      <c r="DZ304" s="81"/>
      <c r="EA304" s="81"/>
      <c r="EB304" s="81"/>
      <c r="EC304" s="81"/>
      <c r="ED304" s="81"/>
      <c r="EE304" s="81"/>
      <c r="EF304" s="81"/>
      <c r="EG304" s="81"/>
      <c r="EH304" s="81"/>
      <c r="EI304" s="81"/>
      <c r="EJ304" s="81"/>
    </row>
    <row r="305" spans="68:140" ht="15" customHeight="1" x14ac:dyDescent="0.25">
      <c r="BP305" s="59"/>
      <c r="BQ305" s="59"/>
      <c r="BR305" s="59"/>
      <c r="BS305" s="59"/>
      <c r="BT305" s="59"/>
      <c r="DY305" s="81"/>
      <c r="DZ305" s="81"/>
      <c r="EA305" s="81"/>
      <c r="EB305" s="81"/>
      <c r="EC305" s="81"/>
      <c r="ED305" s="81"/>
      <c r="EE305" s="81"/>
      <c r="EF305" s="81"/>
      <c r="EG305" s="81"/>
      <c r="EH305" s="81"/>
      <c r="EI305" s="81"/>
      <c r="EJ305" s="81"/>
    </row>
    <row r="306" spans="68:140" ht="15" customHeight="1" x14ac:dyDescent="0.25">
      <c r="BP306" s="59"/>
      <c r="BQ306" s="59"/>
      <c r="BR306" s="59"/>
      <c r="BS306" s="59"/>
      <c r="BT306" s="59"/>
      <c r="DY306" s="81"/>
      <c r="DZ306" s="81"/>
      <c r="EA306" s="81"/>
      <c r="EB306" s="81"/>
      <c r="EC306" s="81"/>
      <c r="ED306" s="81"/>
      <c r="EE306" s="81"/>
      <c r="EF306" s="81"/>
      <c r="EG306" s="81"/>
      <c r="EH306" s="81"/>
      <c r="EI306" s="81"/>
      <c r="EJ306" s="81"/>
    </row>
    <row r="307" spans="68:140" ht="15" customHeight="1" x14ac:dyDescent="0.25">
      <c r="BP307" s="59"/>
      <c r="BQ307" s="59"/>
      <c r="BR307" s="59"/>
      <c r="BS307" s="59"/>
      <c r="BT307" s="59"/>
      <c r="DY307" s="81"/>
      <c r="DZ307" s="81"/>
      <c r="EA307" s="81"/>
      <c r="EB307" s="81"/>
      <c r="EC307" s="81"/>
      <c r="ED307" s="81"/>
      <c r="EE307" s="81"/>
      <c r="EF307" s="81"/>
      <c r="EG307" s="81"/>
      <c r="EH307" s="81"/>
      <c r="EI307" s="81"/>
      <c r="EJ307" s="81"/>
    </row>
    <row r="308" spans="68:140" ht="15" customHeight="1" x14ac:dyDescent="0.25">
      <c r="BP308" s="59"/>
      <c r="BQ308" s="59"/>
      <c r="BR308" s="59"/>
      <c r="BS308" s="59"/>
      <c r="BT308" s="59"/>
      <c r="DY308" s="81"/>
      <c r="DZ308" s="81"/>
      <c r="EA308" s="81"/>
      <c r="EB308" s="81"/>
      <c r="EC308" s="81"/>
      <c r="ED308" s="81"/>
      <c r="EE308" s="81"/>
      <c r="EF308" s="81"/>
      <c r="EG308" s="81"/>
      <c r="EH308" s="81"/>
      <c r="EI308" s="81"/>
      <c r="EJ308" s="81"/>
    </row>
    <row r="309" spans="68:140" ht="15" customHeight="1" x14ac:dyDescent="0.25">
      <c r="BP309" s="59"/>
      <c r="BQ309" s="59"/>
      <c r="BR309" s="59"/>
      <c r="BS309" s="59"/>
      <c r="BT309" s="59"/>
      <c r="DY309" s="81"/>
      <c r="DZ309" s="81"/>
      <c r="EA309" s="81"/>
      <c r="EB309" s="81"/>
      <c r="EC309" s="81"/>
      <c r="ED309" s="81"/>
      <c r="EE309" s="81"/>
      <c r="EF309" s="81"/>
      <c r="EG309" s="81"/>
      <c r="EH309" s="81"/>
      <c r="EI309" s="81"/>
      <c r="EJ309" s="81"/>
    </row>
    <row r="310" spans="68:140" ht="15" customHeight="1" x14ac:dyDescent="0.25">
      <c r="BP310" s="59"/>
      <c r="BQ310" s="59"/>
      <c r="BR310" s="59"/>
      <c r="BS310" s="59"/>
      <c r="BT310" s="59"/>
      <c r="DY310" s="81"/>
      <c r="DZ310" s="81"/>
      <c r="EA310" s="81"/>
      <c r="EB310" s="81"/>
      <c r="EC310" s="81"/>
      <c r="ED310" s="81"/>
      <c r="EE310" s="81"/>
      <c r="EF310" s="81"/>
      <c r="EG310" s="81"/>
      <c r="EH310" s="81"/>
      <c r="EI310" s="81"/>
      <c r="EJ310" s="81"/>
    </row>
    <row r="311" spans="68:140" ht="15" customHeight="1" x14ac:dyDescent="0.25">
      <c r="BP311" s="59"/>
      <c r="BQ311" s="59"/>
      <c r="BR311" s="59"/>
      <c r="BS311" s="59"/>
      <c r="BT311" s="59"/>
      <c r="DY311" s="81"/>
      <c r="DZ311" s="81"/>
      <c r="EA311" s="81"/>
      <c r="EB311" s="81"/>
      <c r="EC311" s="81"/>
      <c r="ED311" s="81"/>
      <c r="EE311" s="81"/>
      <c r="EF311" s="81"/>
      <c r="EG311" s="81"/>
      <c r="EH311" s="81"/>
      <c r="EI311" s="81"/>
      <c r="EJ311" s="81"/>
    </row>
    <row r="312" spans="68:140" ht="15" customHeight="1" x14ac:dyDescent="0.25">
      <c r="BP312" s="59"/>
      <c r="BQ312" s="59"/>
      <c r="BR312" s="59"/>
      <c r="BS312" s="59"/>
      <c r="BT312" s="59"/>
      <c r="DY312" s="81"/>
      <c r="DZ312" s="81"/>
      <c r="EA312" s="81"/>
      <c r="EB312" s="81"/>
      <c r="EC312" s="81"/>
      <c r="ED312" s="81"/>
      <c r="EE312" s="81"/>
      <c r="EF312" s="81"/>
      <c r="EG312" s="81"/>
      <c r="EH312" s="81"/>
      <c r="EI312" s="81"/>
      <c r="EJ312" s="81"/>
    </row>
    <row r="313" spans="68:140" ht="15" customHeight="1" x14ac:dyDescent="0.25">
      <c r="BP313" s="59"/>
      <c r="BQ313" s="59"/>
      <c r="BR313" s="59"/>
      <c r="BS313" s="59"/>
      <c r="BT313" s="59"/>
      <c r="DY313" s="81"/>
      <c r="DZ313" s="81"/>
      <c r="EA313" s="81"/>
      <c r="EB313" s="81"/>
      <c r="EC313" s="81"/>
      <c r="ED313" s="81"/>
      <c r="EE313" s="81"/>
      <c r="EF313" s="81"/>
      <c r="EG313" s="81"/>
      <c r="EH313" s="81"/>
      <c r="EI313" s="81"/>
      <c r="EJ313" s="81"/>
    </row>
    <row r="314" spans="68:140" ht="15" customHeight="1" x14ac:dyDescent="0.25">
      <c r="BP314" s="59"/>
      <c r="BQ314" s="59"/>
      <c r="BR314" s="59"/>
      <c r="BS314" s="59"/>
      <c r="BT314" s="59"/>
      <c r="DY314" s="81"/>
      <c r="DZ314" s="81"/>
      <c r="EA314" s="81"/>
      <c r="EB314" s="81"/>
      <c r="EC314" s="81"/>
      <c r="ED314" s="81"/>
      <c r="EE314" s="81"/>
      <c r="EF314" s="81"/>
      <c r="EG314" s="81"/>
      <c r="EH314" s="81"/>
      <c r="EI314" s="81"/>
      <c r="EJ314" s="81"/>
    </row>
    <row r="315" spans="68:140" ht="15" customHeight="1" x14ac:dyDescent="0.25">
      <c r="BP315" s="59"/>
      <c r="BQ315" s="59"/>
      <c r="BR315" s="59"/>
      <c r="BS315" s="59"/>
      <c r="BT315" s="59"/>
      <c r="DY315" s="81"/>
      <c r="DZ315" s="81"/>
      <c r="EA315" s="81"/>
      <c r="EB315" s="81"/>
      <c r="EC315" s="81"/>
      <c r="ED315" s="81"/>
      <c r="EE315" s="81"/>
      <c r="EF315" s="81"/>
      <c r="EG315" s="81"/>
      <c r="EH315" s="81"/>
      <c r="EI315" s="81"/>
      <c r="EJ315" s="81"/>
    </row>
    <row r="316" spans="68:140" ht="15" customHeight="1" x14ac:dyDescent="0.25">
      <c r="BP316" s="59"/>
      <c r="BQ316" s="59"/>
      <c r="BR316" s="59"/>
      <c r="BS316" s="59"/>
      <c r="BT316" s="59"/>
      <c r="DY316" s="81"/>
      <c r="DZ316" s="81"/>
      <c r="EA316" s="81"/>
      <c r="EB316" s="81"/>
      <c r="EC316" s="81"/>
      <c r="ED316" s="81"/>
      <c r="EE316" s="81"/>
      <c r="EF316" s="81"/>
      <c r="EG316" s="81"/>
      <c r="EH316" s="81"/>
      <c r="EI316" s="81"/>
      <c r="EJ316" s="81"/>
    </row>
    <row r="317" spans="68:140" ht="15" customHeight="1" x14ac:dyDescent="0.25">
      <c r="BP317" s="59"/>
      <c r="BQ317" s="59"/>
      <c r="BR317" s="59"/>
      <c r="BS317" s="59"/>
      <c r="BT317" s="59"/>
      <c r="DY317" s="81"/>
      <c r="DZ317" s="81"/>
      <c r="EA317" s="81"/>
      <c r="EB317" s="81"/>
      <c r="EC317" s="81"/>
      <c r="ED317" s="81"/>
      <c r="EE317" s="81"/>
      <c r="EF317" s="81"/>
      <c r="EG317" s="81"/>
      <c r="EH317" s="81"/>
      <c r="EI317" s="81"/>
      <c r="EJ317" s="81"/>
    </row>
    <row r="318" spans="68:140" ht="15" customHeight="1" x14ac:dyDescent="0.25">
      <c r="BP318" s="59"/>
      <c r="BQ318" s="59"/>
      <c r="BR318" s="59"/>
      <c r="BS318" s="59"/>
      <c r="BT318" s="59"/>
      <c r="DY318" s="81"/>
      <c r="DZ318" s="81"/>
      <c r="EA318" s="81"/>
      <c r="EB318" s="81"/>
      <c r="EC318" s="81"/>
      <c r="ED318" s="81"/>
      <c r="EE318" s="81"/>
      <c r="EF318" s="81"/>
      <c r="EG318" s="81"/>
      <c r="EH318" s="81"/>
      <c r="EI318" s="81"/>
      <c r="EJ318" s="81"/>
    </row>
    <row r="319" spans="68:140" ht="15" customHeight="1" x14ac:dyDescent="0.25">
      <c r="BP319" s="59"/>
      <c r="BQ319" s="59"/>
      <c r="BR319" s="59"/>
      <c r="BS319" s="59"/>
      <c r="BT319" s="59"/>
      <c r="DY319" s="81"/>
      <c r="DZ319" s="81"/>
      <c r="EA319" s="81"/>
      <c r="EB319" s="81"/>
      <c r="EC319" s="81"/>
      <c r="ED319" s="81"/>
      <c r="EE319" s="81"/>
      <c r="EF319" s="81"/>
      <c r="EG319" s="81"/>
      <c r="EH319" s="81"/>
      <c r="EI319" s="81"/>
      <c r="EJ319" s="81"/>
    </row>
    <row r="320" spans="68:140" ht="15" customHeight="1" x14ac:dyDescent="0.25">
      <c r="BP320" s="59"/>
      <c r="BQ320" s="59"/>
      <c r="BR320" s="59"/>
      <c r="BS320" s="59"/>
      <c r="BT320" s="59"/>
      <c r="DY320" s="81"/>
      <c r="DZ320" s="81"/>
      <c r="EA320" s="81"/>
      <c r="EB320" s="81"/>
      <c r="EC320" s="81"/>
      <c r="ED320" s="81"/>
      <c r="EE320" s="81"/>
      <c r="EF320" s="81"/>
      <c r="EG320" s="81"/>
      <c r="EH320" s="81"/>
      <c r="EI320" s="81"/>
      <c r="EJ320" s="81"/>
    </row>
    <row r="321" spans="68:140" ht="15" customHeight="1" x14ac:dyDescent="0.25">
      <c r="BP321" s="59"/>
      <c r="BQ321" s="59"/>
      <c r="BR321" s="59"/>
      <c r="BS321" s="59"/>
      <c r="BT321" s="59"/>
      <c r="DY321" s="81"/>
      <c r="DZ321" s="81"/>
      <c r="EA321" s="81"/>
      <c r="EB321" s="81"/>
      <c r="EC321" s="81"/>
      <c r="ED321" s="81"/>
      <c r="EE321" s="81"/>
      <c r="EF321" s="81"/>
      <c r="EG321" s="81"/>
      <c r="EH321" s="81"/>
      <c r="EI321" s="81"/>
      <c r="EJ321" s="81"/>
    </row>
    <row r="322" spans="68:140" ht="15" customHeight="1" x14ac:dyDescent="0.25">
      <c r="BP322" s="59"/>
      <c r="BQ322" s="59"/>
      <c r="BR322" s="59"/>
      <c r="BS322" s="59"/>
      <c r="BT322" s="59"/>
      <c r="DY322" s="81"/>
      <c r="DZ322" s="81"/>
      <c r="EA322" s="81"/>
      <c r="EB322" s="81"/>
      <c r="EC322" s="81"/>
      <c r="ED322" s="81"/>
      <c r="EE322" s="81"/>
      <c r="EF322" s="81"/>
      <c r="EG322" s="81"/>
      <c r="EH322" s="81"/>
      <c r="EI322" s="81"/>
      <c r="EJ322" s="81"/>
    </row>
    <row r="323" spans="68:140" ht="15" customHeight="1" x14ac:dyDescent="0.25">
      <c r="BP323" s="59"/>
      <c r="BQ323" s="59"/>
      <c r="BR323" s="59"/>
      <c r="BS323" s="59"/>
      <c r="BT323" s="59"/>
      <c r="DY323" s="81"/>
      <c r="DZ323" s="81"/>
      <c r="EA323" s="81"/>
      <c r="EB323" s="81"/>
      <c r="EC323" s="81"/>
      <c r="ED323" s="81"/>
      <c r="EE323" s="81"/>
      <c r="EF323" s="81"/>
      <c r="EG323" s="81"/>
      <c r="EH323" s="81"/>
      <c r="EI323" s="81"/>
      <c r="EJ323" s="81"/>
    </row>
    <row r="324" spans="68:140" ht="15" customHeight="1" x14ac:dyDescent="0.25">
      <c r="BP324" s="59"/>
      <c r="BQ324" s="59"/>
      <c r="BR324" s="59"/>
      <c r="BS324" s="59"/>
      <c r="BT324" s="59"/>
      <c r="DY324" s="81"/>
      <c r="DZ324" s="81"/>
      <c r="EA324" s="81"/>
      <c r="EB324" s="81"/>
      <c r="EC324" s="81"/>
      <c r="ED324" s="81"/>
      <c r="EE324" s="81"/>
      <c r="EF324" s="81"/>
      <c r="EG324" s="81"/>
      <c r="EH324" s="81"/>
      <c r="EI324" s="81"/>
      <c r="EJ324" s="81"/>
    </row>
    <row r="325" spans="68:140" ht="15" customHeight="1" x14ac:dyDescent="0.25">
      <c r="BP325" s="59"/>
      <c r="BQ325" s="59"/>
      <c r="BR325" s="59"/>
      <c r="BS325" s="59"/>
      <c r="BT325" s="59"/>
      <c r="DY325" s="81"/>
      <c r="DZ325" s="81"/>
      <c r="EA325" s="81"/>
      <c r="EB325" s="81"/>
      <c r="EC325" s="81"/>
      <c r="ED325" s="81"/>
      <c r="EE325" s="81"/>
      <c r="EF325" s="81"/>
      <c r="EG325" s="81"/>
      <c r="EH325" s="81"/>
      <c r="EI325" s="81"/>
      <c r="EJ325" s="81"/>
    </row>
    <row r="326" spans="68:140" ht="15" customHeight="1" x14ac:dyDescent="0.25">
      <c r="BP326" s="59"/>
      <c r="BQ326" s="59"/>
      <c r="BR326" s="59"/>
      <c r="BS326" s="59"/>
      <c r="BT326" s="59"/>
      <c r="DY326" s="81"/>
      <c r="DZ326" s="81"/>
      <c r="EA326" s="81"/>
      <c r="EB326" s="81"/>
      <c r="EC326" s="81"/>
      <c r="ED326" s="81"/>
      <c r="EE326" s="81"/>
      <c r="EF326" s="81"/>
      <c r="EG326" s="81"/>
      <c r="EH326" s="81"/>
      <c r="EI326" s="81"/>
      <c r="EJ326" s="81"/>
    </row>
    <row r="327" spans="68:140" ht="15" customHeight="1" x14ac:dyDescent="0.25">
      <c r="BP327" s="59"/>
      <c r="BQ327" s="59"/>
      <c r="BR327" s="59"/>
      <c r="BS327" s="59"/>
      <c r="BT327" s="59"/>
      <c r="DY327" s="81"/>
      <c r="DZ327" s="81"/>
      <c r="EA327" s="81"/>
      <c r="EB327" s="81"/>
      <c r="EC327" s="81"/>
      <c r="ED327" s="81"/>
      <c r="EE327" s="81"/>
      <c r="EF327" s="81"/>
      <c r="EG327" s="81"/>
      <c r="EH327" s="81"/>
      <c r="EI327" s="81"/>
      <c r="EJ327" s="81"/>
    </row>
    <row r="328" spans="68:140" ht="15" customHeight="1" x14ac:dyDescent="0.25">
      <c r="BP328" s="59"/>
      <c r="BQ328" s="59"/>
      <c r="BR328" s="59"/>
      <c r="BS328" s="59"/>
      <c r="BT328" s="59"/>
      <c r="DY328" s="81"/>
      <c r="DZ328" s="81"/>
      <c r="EA328" s="81"/>
      <c r="EB328" s="81"/>
      <c r="EC328" s="81"/>
      <c r="ED328" s="81"/>
      <c r="EE328" s="81"/>
      <c r="EF328" s="81"/>
      <c r="EG328" s="81"/>
      <c r="EH328" s="81"/>
      <c r="EI328" s="81"/>
      <c r="EJ328" s="81"/>
    </row>
    <row r="329" spans="68:140" ht="15" customHeight="1" x14ac:dyDescent="0.25">
      <c r="BP329" s="59"/>
      <c r="BQ329" s="59"/>
      <c r="BR329" s="59"/>
      <c r="BS329" s="59"/>
      <c r="BT329" s="59"/>
      <c r="DY329" s="81"/>
      <c r="DZ329" s="81"/>
      <c r="EA329" s="81"/>
      <c r="EB329" s="81"/>
      <c r="EC329" s="81"/>
      <c r="ED329" s="81"/>
      <c r="EE329" s="81"/>
      <c r="EF329" s="81"/>
      <c r="EG329" s="81"/>
      <c r="EH329" s="81"/>
      <c r="EI329" s="81"/>
      <c r="EJ329" s="81"/>
    </row>
    <row r="330" spans="68:140" ht="15" customHeight="1" x14ac:dyDescent="0.25">
      <c r="BP330" s="59"/>
      <c r="BQ330" s="59"/>
      <c r="BR330" s="59"/>
      <c r="BS330" s="59"/>
      <c r="BT330" s="59"/>
      <c r="DY330" s="81"/>
      <c r="DZ330" s="81"/>
      <c r="EA330" s="81"/>
      <c r="EB330" s="81"/>
      <c r="EC330" s="81"/>
      <c r="ED330" s="81"/>
      <c r="EE330" s="81"/>
      <c r="EF330" s="81"/>
      <c r="EG330" s="81"/>
      <c r="EH330" s="81"/>
      <c r="EI330" s="81"/>
      <c r="EJ330" s="81"/>
    </row>
    <row r="331" spans="68:140" ht="15" customHeight="1" x14ac:dyDescent="0.25">
      <c r="BP331" s="59"/>
      <c r="BQ331" s="59"/>
      <c r="BR331" s="59"/>
      <c r="BS331" s="59"/>
      <c r="BT331" s="59"/>
      <c r="DY331" s="81"/>
      <c r="DZ331" s="81"/>
      <c r="EA331" s="81"/>
      <c r="EB331" s="81"/>
      <c r="EC331" s="81"/>
      <c r="ED331" s="81"/>
      <c r="EE331" s="81"/>
      <c r="EF331" s="81"/>
      <c r="EG331" s="81"/>
      <c r="EH331" s="81"/>
      <c r="EI331" s="81"/>
      <c r="EJ331" s="81"/>
    </row>
    <row r="332" spans="68:140" ht="15" customHeight="1" x14ac:dyDescent="0.25">
      <c r="BP332" s="59"/>
      <c r="BQ332" s="59"/>
      <c r="BR332" s="59"/>
      <c r="BS332" s="59"/>
      <c r="BT332" s="59"/>
      <c r="DY332" s="81"/>
      <c r="DZ332" s="81"/>
      <c r="EA332" s="81"/>
      <c r="EB332" s="81"/>
      <c r="EC332" s="81"/>
      <c r="ED332" s="81"/>
      <c r="EE332" s="81"/>
      <c r="EF332" s="81"/>
      <c r="EG332" s="81"/>
      <c r="EH332" s="81"/>
      <c r="EI332" s="81"/>
      <c r="EJ332" s="81"/>
    </row>
    <row r="333" spans="68:140" ht="15" customHeight="1" x14ac:dyDescent="0.25">
      <c r="BP333" s="59"/>
      <c r="BQ333" s="59"/>
      <c r="BR333" s="59"/>
      <c r="BS333" s="59"/>
      <c r="BT333" s="59"/>
      <c r="DY333" s="81"/>
      <c r="DZ333" s="81"/>
      <c r="EA333" s="81"/>
      <c r="EB333" s="81"/>
      <c r="EC333" s="81"/>
      <c r="ED333" s="81"/>
      <c r="EE333" s="81"/>
      <c r="EF333" s="81"/>
      <c r="EG333" s="81"/>
      <c r="EH333" s="81"/>
      <c r="EI333" s="81"/>
      <c r="EJ333" s="81"/>
    </row>
    <row r="334" spans="68:140" ht="15" customHeight="1" x14ac:dyDescent="0.25">
      <c r="BP334" s="59"/>
      <c r="BQ334" s="59"/>
      <c r="BR334" s="59"/>
      <c r="BS334" s="59"/>
      <c r="BT334" s="59"/>
      <c r="DY334" s="81"/>
      <c r="DZ334" s="81"/>
      <c r="EA334" s="81"/>
      <c r="EB334" s="81"/>
      <c r="EC334" s="81"/>
      <c r="ED334" s="81"/>
      <c r="EE334" s="81"/>
      <c r="EF334" s="81"/>
      <c r="EG334" s="81"/>
      <c r="EH334" s="81"/>
      <c r="EI334" s="81"/>
      <c r="EJ334" s="81"/>
    </row>
    <row r="335" spans="68:140" ht="15" customHeight="1" x14ac:dyDescent="0.25">
      <c r="BP335" s="59"/>
      <c r="BQ335" s="59"/>
      <c r="BR335" s="59"/>
      <c r="BS335" s="59"/>
      <c r="BT335" s="59"/>
      <c r="DY335" s="81"/>
      <c r="DZ335" s="81"/>
      <c r="EA335" s="81"/>
      <c r="EB335" s="81"/>
      <c r="EC335" s="81"/>
      <c r="ED335" s="81"/>
      <c r="EE335" s="81"/>
      <c r="EF335" s="81"/>
      <c r="EG335" s="81"/>
      <c r="EH335" s="81"/>
      <c r="EI335" s="81"/>
      <c r="EJ335" s="81"/>
    </row>
    <row r="336" spans="68:140" ht="15" customHeight="1" x14ac:dyDescent="0.25">
      <c r="BP336" s="59"/>
      <c r="BQ336" s="59"/>
      <c r="BR336" s="59"/>
      <c r="BS336" s="59"/>
      <c r="BT336" s="59"/>
      <c r="DY336" s="81"/>
      <c r="DZ336" s="81"/>
      <c r="EA336" s="81"/>
      <c r="EB336" s="81"/>
      <c r="EC336" s="81"/>
      <c r="ED336" s="81"/>
      <c r="EE336" s="81"/>
      <c r="EF336" s="81"/>
      <c r="EG336" s="81"/>
      <c r="EH336" s="81"/>
      <c r="EI336" s="81"/>
      <c r="EJ336" s="81"/>
    </row>
    <row r="337" spans="68:140" ht="15" customHeight="1" x14ac:dyDescent="0.25">
      <c r="BP337" s="59"/>
      <c r="BQ337" s="59"/>
      <c r="BR337" s="59"/>
      <c r="BS337" s="59"/>
      <c r="BT337" s="59"/>
      <c r="DY337" s="81"/>
      <c r="DZ337" s="81"/>
      <c r="EA337" s="81"/>
      <c r="EB337" s="81"/>
      <c r="EC337" s="81"/>
      <c r="ED337" s="81"/>
      <c r="EE337" s="81"/>
      <c r="EF337" s="81"/>
      <c r="EG337" s="81"/>
      <c r="EH337" s="81"/>
      <c r="EI337" s="81"/>
      <c r="EJ337" s="81"/>
    </row>
    <row r="338" spans="68:140" ht="15" customHeight="1" x14ac:dyDescent="0.25">
      <c r="BP338" s="59"/>
      <c r="BQ338" s="59"/>
      <c r="BR338" s="59"/>
      <c r="BS338" s="59"/>
      <c r="BT338" s="59"/>
      <c r="DY338" s="81"/>
      <c r="DZ338" s="81"/>
      <c r="EA338" s="81"/>
      <c r="EB338" s="81"/>
      <c r="EC338" s="81"/>
      <c r="ED338" s="81"/>
      <c r="EE338" s="81"/>
      <c r="EF338" s="81"/>
      <c r="EG338" s="81"/>
      <c r="EH338" s="81"/>
      <c r="EI338" s="81"/>
      <c r="EJ338" s="81"/>
    </row>
    <row r="339" spans="68:140" ht="15" customHeight="1" x14ac:dyDescent="0.25">
      <c r="BP339" s="59"/>
      <c r="BQ339" s="59"/>
      <c r="BR339" s="59"/>
      <c r="BS339" s="59"/>
      <c r="BT339" s="59"/>
      <c r="DY339" s="81"/>
      <c r="DZ339" s="81"/>
      <c r="EA339" s="81"/>
      <c r="EB339" s="81"/>
      <c r="EC339" s="81"/>
      <c r="ED339" s="81"/>
      <c r="EE339" s="81"/>
      <c r="EF339" s="81"/>
      <c r="EG339" s="81"/>
      <c r="EH339" s="81"/>
      <c r="EI339" s="81"/>
      <c r="EJ339" s="81"/>
    </row>
    <row r="340" spans="68:140" ht="15" customHeight="1" x14ac:dyDescent="0.25">
      <c r="BP340" s="59"/>
      <c r="BQ340" s="59"/>
      <c r="BR340" s="59"/>
      <c r="BS340" s="59"/>
      <c r="BT340" s="59"/>
      <c r="DY340" s="81"/>
      <c r="DZ340" s="81"/>
      <c r="EA340" s="81"/>
      <c r="EB340" s="81"/>
      <c r="EC340" s="81"/>
      <c r="ED340" s="81"/>
      <c r="EE340" s="81"/>
      <c r="EF340" s="81"/>
      <c r="EG340" s="81"/>
      <c r="EH340" s="81"/>
      <c r="EI340" s="81"/>
      <c r="EJ340" s="81"/>
    </row>
    <row r="341" spans="68:140" ht="15" customHeight="1" x14ac:dyDescent="0.25">
      <c r="BP341" s="59"/>
      <c r="BQ341" s="59"/>
      <c r="BR341" s="59"/>
      <c r="BS341" s="59"/>
      <c r="BT341" s="59"/>
      <c r="DY341" s="81"/>
      <c r="DZ341" s="81"/>
      <c r="EA341" s="81"/>
      <c r="EB341" s="81"/>
      <c r="EC341" s="81"/>
      <c r="ED341" s="81"/>
      <c r="EE341" s="81"/>
      <c r="EF341" s="81"/>
      <c r="EG341" s="81"/>
      <c r="EH341" s="81"/>
      <c r="EI341" s="81"/>
      <c r="EJ341" s="81"/>
    </row>
    <row r="342" spans="68:140" ht="15" customHeight="1" x14ac:dyDescent="0.25">
      <c r="BP342" s="59"/>
      <c r="BQ342" s="59"/>
      <c r="BR342" s="59"/>
      <c r="BS342" s="59"/>
      <c r="BT342" s="59"/>
      <c r="DY342" s="81"/>
      <c r="DZ342" s="81"/>
      <c r="EA342" s="81"/>
      <c r="EB342" s="81"/>
      <c r="EC342" s="81"/>
      <c r="ED342" s="81"/>
      <c r="EE342" s="81"/>
      <c r="EF342" s="81"/>
      <c r="EG342" s="81"/>
      <c r="EH342" s="81"/>
      <c r="EI342" s="81"/>
      <c r="EJ342" s="81"/>
    </row>
    <row r="343" spans="68:140" ht="15" customHeight="1" x14ac:dyDescent="0.25">
      <c r="BP343" s="59"/>
      <c r="BQ343" s="59"/>
      <c r="BR343" s="59"/>
      <c r="BS343" s="59"/>
      <c r="BT343" s="59"/>
      <c r="DY343" s="81"/>
      <c r="DZ343" s="81"/>
      <c r="EA343" s="81"/>
      <c r="EB343" s="81"/>
      <c r="EC343" s="81"/>
      <c r="ED343" s="81"/>
      <c r="EE343" s="81"/>
      <c r="EF343" s="81"/>
      <c r="EG343" s="81"/>
      <c r="EH343" s="81"/>
      <c r="EI343" s="81"/>
      <c r="EJ343" s="81"/>
    </row>
    <row r="344" spans="68:140" ht="15" customHeight="1" x14ac:dyDescent="0.25">
      <c r="BP344" s="59"/>
      <c r="BQ344" s="59"/>
      <c r="BR344" s="59"/>
      <c r="BS344" s="59"/>
      <c r="BT344" s="59"/>
      <c r="DY344" s="81"/>
      <c r="DZ344" s="81"/>
      <c r="EA344" s="81"/>
      <c r="EB344" s="81"/>
      <c r="EC344" s="81"/>
      <c r="ED344" s="81"/>
      <c r="EE344" s="81"/>
      <c r="EF344" s="81"/>
      <c r="EG344" s="81"/>
      <c r="EH344" s="81"/>
      <c r="EI344" s="81"/>
      <c r="EJ344" s="81"/>
    </row>
    <row r="345" spans="68:140" ht="15" customHeight="1" x14ac:dyDescent="0.25">
      <c r="BP345" s="59"/>
      <c r="BQ345" s="59"/>
      <c r="BR345" s="59"/>
      <c r="BS345" s="59"/>
      <c r="BT345" s="59"/>
      <c r="DY345" s="81"/>
      <c r="DZ345" s="81"/>
      <c r="EA345" s="81"/>
      <c r="EB345" s="81"/>
      <c r="EC345" s="81"/>
      <c r="ED345" s="81"/>
      <c r="EE345" s="81"/>
      <c r="EF345" s="81"/>
      <c r="EG345" s="81"/>
      <c r="EH345" s="81"/>
      <c r="EI345" s="81"/>
      <c r="EJ345" s="81"/>
    </row>
    <row r="346" spans="68:140" ht="15" customHeight="1" x14ac:dyDescent="0.25">
      <c r="BP346" s="59"/>
      <c r="BQ346" s="59"/>
      <c r="BR346" s="59"/>
      <c r="BS346" s="59"/>
      <c r="BT346" s="59"/>
      <c r="DY346" s="81"/>
      <c r="DZ346" s="81"/>
      <c r="EA346" s="81"/>
      <c r="EB346" s="81"/>
      <c r="EC346" s="81"/>
      <c r="ED346" s="81"/>
      <c r="EE346" s="81"/>
      <c r="EF346" s="81"/>
      <c r="EG346" s="81"/>
      <c r="EH346" s="81"/>
      <c r="EI346" s="81"/>
      <c r="EJ346" s="81"/>
    </row>
    <row r="347" spans="68:140" ht="15" customHeight="1" x14ac:dyDescent="0.25">
      <c r="BP347" s="59"/>
      <c r="BQ347" s="59"/>
      <c r="BR347" s="59"/>
      <c r="BS347" s="59"/>
      <c r="BT347" s="59"/>
      <c r="DY347" s="81"/>
      <c r="DZ347" s="81"/>
      <c r="EA347" s="81"/>
      <c r="EB347" s="81"/>
      <c r="EC347" s="81"/>
      <c r="ED347" s="81"/>
      <c r="EE347" s="81"/>
      <c r="EF347" s="81"/>
      <c r="EG347" s="81"/>
      <c r="EH347" s="81"/>
      <c r="EI347" s="81"/>
      <c r="EJ347" s="81"/>
    </row>
    <row r="348" spans="68:140" ht="15" customHeight="1" x14ac:dyDescent="0.25">
      <c r="BP348" s="59"/>
      <c r="BQ348" s="59"/>
      <c r="BR348" s="59"/>
      <c r="BS348" s="59"/>
      <c r="BT348" s="59"/>
      <c r="DY348" s="81"/>
      <c r="DZ348" s="81"/>
      <c r="EA348" s="81"/>
      <c r="EB348" s="81"/>
      <c r="EC348" s="81"/>
      <c r="ED348" s="81"/>
      <c r="EE348" s="81"/>
      <c r="EF348" s="81"/>
      <c r="EG348" s="81"/>
      <c r="EH348" s="81"/>
      <c r="EI348" s="81"/>
      <c r="EJ348" s="81"/>
    </row>
    <row r="349" spans="68:140" ht="15" customHeight="1" x14ac:dyDescent="0.25">
      <c r="BP349" s="59"/>
      <c r="BQ349" s="59"/>
      <c r="BR349" s="59"/>
      <c r="BS349" s="59"/>
      <c r="BT349" s="59"/>
      <c r="DY349" s="81"/>
      <c r="DZ349" s="81"/>
      <c r="EA349" s="81"/>
      <c r="EB349" s="81"/>
      <c r="EC349" s="81"/>
      <c r="ED349" s="81"/>
      <c r="EE349" s="81"/>
      <c r="EF349" s="81"/>
      <c r="EG349" s="81"/>
      <c r="EH349" s="81"/>
      <c r="EI349" s="81"/>
      <c r="EJ349" s="81"/>
    </row>
    <row r="350" spans="68:140" ht="15" customHeight="1" x14ac:dyDescent="0.25">
      <c r="BP350" s="59"/>
      <c r="BQ350" s="59"/>
      <c r="BR350" s="59"/>
      <c r="BS350" s="59"/>
      <c r="BT350" s="59"/>
      <c r="DY350" s="81"/>
      <c r="DZ350" s="81"/>
      <c r="EA350" s="81"/>
      <c r="EB350" s="81"/>
      <c r="EC350" s="81"/>
      <c r="ED350" s="81"/>
      <c r="EE350" s="81"/>
      <c r="EF350" s="81"/>
      <c r="EG350" s="81"/>
      <c r="EH350" s="81"/>
      <c r="EI350" s="81"/>
      <c r="EJ350" s="81"/>
    </row>
    <row r="351" spans="68:140" ht="15" customHeight="1" x14ac:dyDescent="0.25">
      <c r="BP351" s="59"/>
      <c r="BQ351" s="59"/>
      <c r="BR351" s="59"/>
      <c r="BS351" s="59"/>
      <c r="BT351" s="59"/>
      <c r="DY351" s="81"/>
      <c r="DZ351" s="81"/>
      <c r="EA351" s="81"/>
      <c r="EB351" s="81"/>
      <c r="EC351" s="81"/>
      <c r="ED351" s="81"/>
      <c r="EE351" s="81"/>
      <c r="EF351" s="81"/>
      <c r="EG351" s="81"/>
      <c r="EH351" s="81"/>
      <c r="EI351" s="81"/>
      <c r="EJ351" s="81"/>
    </row>
    <row r="352" spans="68:140" ht="15" customHeight="1" x14ac:dyDescent="0.25">
      <c r="BP352" s="59"/>
      <c r="BQ352" s="59"/>
      <c r="BR352" s="59"/>
      <c r="BS352" s="59"/>
      <c r="BT352" s="59"/>
      <c r="DY352" s="81"/>
      <c r="DZ352" s="81"/>
      <c r="EA352" s="81"/>
      <c r="EB352" s="81"/>
      <c r="EC352" s="81"/>
      <c r="ED352" s="81"/>
      <c r="EE352" s="81"/>
      <c r="EF352" s="81"/>
      <c r="EG352" s="81"/>
      <c r="EH352" s="81"/>
      <c r="EI352" s="81"/>
      <c r="EJ352" s="81"/>
    </row>
    <row r="353" spans="68:140" ht="15" customHeight="1" x14ac:dyDescent="0.25">
      <c r="BP353" s="59"/>
      <c r="BQ353" s="59"/>
      <c r="BR353" s="59"/>
      <c r="BS353" s="59"/>
      <c r="BT353" s="59"/>
      <c r="DY353" s="81"/>
      <c r="DZ353" s="81"/>
      <c r="EA353" s="81"/>
      <c r="EB353" s="81"/>
      <c r="EC353" s="81"/>
      <c r="ED353" s="81"/>
      <c r="EE353" s="81"/>
      <c r="EF353" s="81"/>
      <c r="EG353" s="81"/>
      <c r="EH353" s="81"/>
      <c r="EI353" s="81"/>
      <c r="EJ353" s="81"/>
    </row>
    <row r="354" spans="68:140" ht="15" customHeight="1" x14ac:dyDescent="0.25">
      <c r="BP354" s="59"/>
      <c r="BQ354" s="59"/>
      <c r="BR354" s="59"/>
      <c r="BS354" s="59"/>
      <c r="BT354" s="59"/>
      <c r="DY354" s="81"/>
      <c r="DZ354" s="81"/>
      <c r="EA354" s="81"/>
      <c r="EB354" s="81"/>
      <c r="EC354" s="81"/>
      <c r="ED354" s="81"/>
      <c r="EE354" s="81"/>
      <c r="EF354" s="81"/>
      <c r="EG354" s="81"/>
      <c r="EH354" s="81"/>
      <c r="EI354" s="81"/>
      <c r="EJ354" s="81"/>
    </row>
    <row r="355" spans="68:140" ht="15" customHeight="1" x14ac:dyDescent="0.25">
      <c r="BP355" s="59"/>
      <c r="BQ355" s="59"/>
      <c r="BR355" s="59"/>
      <c r="BS355" s="59"/>
      <c r="BT355" s="59"/>
      <c r="DY355" s="81"/>
      <c r="DZ355" s="81"/>
      <c r="EA355" s="81"/>
      <c r="EB355" s="81"/>
      <c r="EC355" s="81"/>
      <c r="ED355" s="81"/>
      <c r="EE355" s="81"/>
      <c r="EF355" s="81"/>
      <c r="EG355" s="81"/>
      <c r="EH355" s="81"/>
      <c r="EI355" s="81"/>
      <c r="EJ355" s="81"/>
    </row>
    <row r="356" spans="68:140" ht="15" customHeight="1" x14ac:dyDescent="0.25">
      <c r="BP356" s="59"/>
      <c r="BQ356" s="59"/>
      <c r="BR356" s="59"/>
      <c r="BS356" s="59"/>
      <c r="BT356" s="59"/>
      <c r="DY356" s="81"/>
      <c r="DZ356" s="81"/>
      <c r="EA356" s="81"/>
      <c r="EB356" s="81"/>
      <c r="EC356" s="81"/>
      <c r="ED356" s="81"/>
      <c r="EE356" s="81"/>
      <c r="EF356" s="81"/>
      <c r="EG356" s="81"/>
      <c r="EH356" s="81"/>
      <c r="EI356" s="81"/>
      <c r="EJ356" s="81"/>
    </row>
    <row r="357" spans="68:140" ht="15" customHeight="1" x14ac:dyDescent="0.25">
      <c r="BP357" s="59"/>
      <c r="BQ357" s="59"/>
      <c r="BR357" s="59"/>
      <c r="BS357" s="59"/>
      <c r="BT357" s="59"/>
      <c r="DY357" s="81"/>
      <c r="DZ357" s="81"/>
      <c r="EA357" s="81"/>
      <c r="EB357" s="81"/>
      <c r="EC357" s="81"/>
      <c r="ED357" s="81"/>
      <c r="EE357" s="81"/>
      <c r="EF357" s="81"/>
      <c r="EG357" s="81"/>
      <c r="EH357" s="81"/>
      <c r="EI357" s="81"/>
      <c r="EJ357" s="81"/>
    </row>
    <row r="358" spans="68:140" ht="15" customHeight="1" x14ac:dyDescent="0.25">
      <c r="BP358" s="59"/>
      <c r="BQ358" s="59"/>
      <c r="BR358" s="59"/>
      <c r="BS358" s="59"/>
      <c r="BT358" s="59"/>
      <c r="DY358" s="81"/>
      <c r="DZ358" s="81"/>
      <c r="EA358" s="81"/>
      <c r="EB358" s="81"/>
      <c r="EC358" s="81"/>
      <c r="ED358" s="81"/>
      <c r="EE358" s="81"/>
      <c r="EF358" s="81"/>
      <c r="EG358" s="81"/>
      <c r="EH358" s="81"/>
      <c r="EI358" s="81"/>
      <c r="EJ358" s="81"/>
    </row>
    <row r="359" spans="68:140" ht="15" customHeight="1" x14ac:dyDescent="0.25">
      <c r="BP359" s="59"/>
      <c r="BQ359" s="59"/>
      <c r="BR359" s="59"/>
      <c r="BS359" s="59"/>
      <c r="BT359" s="59"/>
      <c r="DY359" s="81"/>
      <c r="DZ359" s="81"/>
      <c r="EA359" s="81"/>
      <c r="EB359" s="81"/>
      <c r="EC359" s="81"/>
      <c r="ED359" s="81"/>
      <c r="EE359" s="81"/>
      <c r="EF359" s="81"/>
      <c r="EG359" s="81"/>
      <c r="EH359" s="81"/>
      <c r="EI359" s="81"/>
      <c r="EJ359" s="81"/>
    </row>
    <row r="360" spans="68:140" ht="15" customHeight="1" x14ac:dyDescent="0.25">
      <c r="BP360" s="59"/>
      <c r="BQ360" s="59"/>
      <c r="BR360" s="59"/>
      <c r="BS360" s="59"/>
      <c r="BT360" s="59"/>
      <c r="DY360" s="81"/>
      <c r="DZ360" s="81"/>
      <c r="EA360" s="81"/>
      <c r="EB360" s="81"/>
      <c r="EC360" s="81"/>
      <c r="ED360" s="81"/>
      <c r="EE360" s="81"/>
      <c r="EF360" s="81"/>
      <c r="EG360" s="81"/>
      <c r="EH360" s="81"/>
      <c r="EI360" s="81"/>
      <c r="EJ360" s="81"/>
    </row>
    <row r="361" spans="68:140" ht="15" customHeight="1" x14ac:dyDescent="0.25">
      <c r="BP361" s="59"/>
      <c r="BQ361" s="59"/>
      <c r="BR361" s="59"/>
      <c r="BS361" s="59"/>
      <c r="BT361" s="59"/>
      <c r="DY361" s="81"/>
      <c r="DZ361" s="81"/>
      <c r="EA361" s="81"/>
      <c r="EB361" s="81"/>
      <c r="EC361" s="81"/>
      <c r="ED361" s="81"/>
      <c r="EE361" s="81"/>
      <c r="EF361" s="81"/>
      <c r="EG361" s="81"/>
      <c r="EH361" s="81"/>
      <c r="EI361" s="81"/>
      <c r="EJ361" s="81"/>
    </row>
    <row r="362" spans="68:140" ht="15" customHeight="1" x14ac:dyDescent="0.25">
      <c r="BP362" s="59"/>
      <c r="BQ362" s="59"/>
      <c r="BR362" s="59"/>
      <c r="BS362" s="59"/>
      <c r="BT362" s="59"/>
      <c r="DY362" s="81"/>
      <c r="DZ362" s="81"/>
      <c r="EA362" s="81"/>
      <c r="EB362" s="81"/>
      <c r="EC362" s="81"/>
      <c r="ED362" s="81"/>
      <c r="EE362" s="81"/>
      <c r="EF362" s="81"/>
      <c r="EG362" s="81"/>
      <c r="EH362" s="81"/>
      <c r="EI362" s="81"/>
      <c r="EJ362" s="81"/>
    </row>
    <row r="363" spans="68:140" ht="15" customHeight="1" x14ac:dyDescent="0.25">
      <c r="BP363" s="59"/>
      <c r="BQ363" s="59"/>
      <c r="BR363" s="59"/>
      <c r="BS363" s="59"/>
      <c r="BT363" s="59"/>
      <c r="DY363" s="81"/>
      <c r="DZ363" s="81"/>
      <c r="EA363" s="81"/>
      <c r="EB363" s="81"/>
      <c r="EC363" s="81"/>
      <c r="ED363" s="81"/>
      <c r="EE363" s="81"/>
      <c r="EF363" s="81"/>
      <c r="EG363" s="81"/>
      <c r="EH363" s="81"/>
      <c r="EI363" s="81"/>
      <c r="EJ363" s="81"/>
    </row>
    <row r="364" spans="68:140" ht="15" customHeight="1" x14ac:dyDescent="0.25">
      <c r="BP364" s="59"/>
      <c r="BQ364" s="59"/>
      <c r="BR364" s="59"/>
      <c r="BS364" s="59"/>
      <c r="BT364" s="59"/>
      <c r="DY364" s="81"/>
      <c r="DZ364" s="81"/>
      <c r="EA364" s="81"/>
      <c r="EB364" s="81"/>
      <c r="EC364" s="81"/>
      <c r="ED364" s="81"/>
      <c r="EE364" s="81"/>
      <c r="EF364" s="81"/>
      <c r="EG364" s="81"/>
      <c r="EH364" s="81"/>
      <c r="EI364" s="81"/>
      <c r="EJ364" s="81"/>
    </row>
    <row r="365" spans="68:140" ht="15" customHeight="1" x14ac:dyDescent="0.25">
      <c r="BP365" s="59"/>
      <c r="BQ365" s="59"/>
      <c r="BR365" s="59"/>
      <c r="BS365" s="59"/>
      <c r="BT365" s="59"/>
      <c r="DY365" s="81"/>
      <c r="DZ365" s="81"/>
      <c r="EA365" s="81"/>
      <c r="EB365" s="81"/>
      <c r="EC365" s="81"/>
      <c r="ED365" s="81"/>
      <c r="EE365" s="81"/>
      <c r="EF365" s="81"/>
      <c r="EG365" s="81"/>
      <c r="EH365" s="81"/>
      <c r="EI365" s="81"/>
      <c r="EJ365" s="81"/>
    </row>
    <row r="366" spans="68:140" ht="15" customHeight="1" x14ac:dyDescent="0.25">
      <c r="BP366" s="59"/>
      <c r="BQ366" s="59"/>
      <c r="BR366" s="59"/>
      <c r="BS366" s="59"/>
      <c r="BT366" s="59"/>
      <c r="DY366" s="81"/>
      <c r="DZ366" s="81"/>
      <c r="EA366" s="81"/>
      <c r="EB366" s="81"/>
      <c r="EC366" s="81"/>
      <c r="ED366" s="81"/>
      <c r="EE366" s="81"/>
      <c r="EF366" s="81"/>
      <c r="EG366" s="81"/>
      <c r="EH366" s="81"/>
      <c r="EI366" s="81"/>
      <c r="EJ366" s="81"/>
    </row>
    <row r="367" spans="68:140" ht="15" customHeight="1" x14ac:dyDescent="0.25">
      <c r="BP367" s="59"/>
      <c r="BQ367" s="59"/>
      <c r="BR367" s="59"/>
      <c r="BS367" s="59"/>
      <c r="BT367" s="59"/>
      <c r="DY367" s="81"/>
      <c r="DZ367" s="81"/>
      <c r="EA367" s="81"/>
      <c r="EB367" s="81"/>
      <c r="EC367" s="81"/>
      <c r="ED367" s="81"/>
      <c r="EE367" s="81"/>
      <c r="EF367" s="81"/>
      <c r="EG367" s="81"/>
      <c r="EH367" s="81"/>
      <c r="EI367" s="81"/>
      <c r="EJ367" s="81"/>
    </row>
    <row r="368" spans="68:140" ht="15" customHeight="1" x14ac:dyDescent="0.25">
      <c r="BP368" s="59"/>
      <c r="BQ368" s="59"/>
      <c r="BR368" s="59"/>
      <c r="BS368" s="59"/>
      <c r="BT368" s="59"/>
      <c r="DY368" s="81"/>
      <c r="DZ368" s="81"/>
      <c r="EA368" s="81"/>
      <c r="EB368" s="81"/>
      <c r="EC368" s="81"/>
      <c r="ED368" s="81"/>
      <c r="EE368" s="81"/>
      <c r="EF368" s="81"/>
      <c r="EG368" s="81"/>
      <c r="EH368" s="81"/>
      <c r="EI368" s="81"/>
      <c r="EJ368" s="81"/>
    </row>
    <row r="369" spans="68:140" ht="15" customHeight="1" x14ac:dyDescent="0.25">
      <c r="BP369" s="59"/>
      <c r="BQ369" s="59"/>
      <c r="BR369" s="59"/>
      <c r="BS369" s="59"/>
      <c r="BT369" s="59"/>
      <c r="DY369" s="81"/>
      <c r="DZ369" s="81"/>
      <c r="EA369" s="81"/>
      <c r="EB369" s="81"/>
      <c r="EC369" s="81"/>
      <c r="ED369" s="81"/>
      <c r="EE369" s="81"/>
      <c r="EF369" s="81"/>
      <c r="EG369" s="81"/>
      <c r="EH369" s="81"/>
      <c r="EI369" s="81"/>
      <c r="EJ369" s="81"/>
    </row>
    <row r="370" spans="68:140" ht="15" customHeight="1" x14ac:dyDescent="0.25">
      <c r="BP370" s="59"/>
      <c r="BQ370" s="59"/>
      <c r="BR370" s="59"/>
      <c r="BS370" s="59"/>
      <c r="BT370" s="59"/>
      <c r="DY370" s="81"/>
      <c r="DZ370" s="81"/>
      <c r="EA370" s="81"/>
      <c r="EB370" s="81"/>
      <c r="EC370" s="81"/>
      <c r="ED370" s="81"/>
      <c r="EE370" s="81"/>
      <c r="EF370" s="81"/>
      <c r="EG370" s="81"/>
      <c r="EH370" s="81"/>
      <c r="EI370" s="81"/>
      <c r="EJ370" s="81"/>
    </row>
    <row r="371" spans="68:140" ht="15" customHeight="1" x14ac:dyDescent="0.25">
      <c r="BP371" s="59"/>
      <c r="BQ371" s="59"/>
      <c r="BR371" s="59"/>
      <c r="BS371" s="59"/>
      <c r="BT371" s="59"/>
      <c r="DY371" s="81"/>
      <c r="DZ371" s="81"/>
      <c r="EA371" s="81"/>
      <c r="EB371" s="81"/>
      <c r="EC371" s="81"/>
      <c r="ED371" s="81"/>
      <c r="EE371" s="81"/>
      <c r="EF371" s="81"/>
      <c r="EG371" s="81"/>
      <c r="EH371" s="81"/>
      <c r="EI371" s="81"/>
      <c r="EJ371" s="81"/>
    </row>
    <row r="372" spans="68:140" ht="15" customHeight="1" x14ac:dyDescent="0.25">
      <c r="BP372" s="59"/>
      <c r="BQ372" s="59"/>
      <c r="BR372" s="59"/>
      <c r="BS372" s="59"/>
      <c r="BT372" s="59"/>
      <c r="DY372" s="81"/>
      <c r="DZ372" s="81"/>
      <c r="EA372" s="81"/>
      <c r="EB372" s="81"/>
      <c r="EC372" s="81"/>
      <c r="ED372" s="81"/>
      <c r="EE372" s="81"/>
      <c r="EF372" s="81"/>
      <c r="EG372" s="81"/>
      <c r="EH372" s="81"/>
      <c r="EI372" s="81"/>
      <c r="EJ372" s="81"/>
    </row>
    <row r="373" spans="68:140" ht="15" customHeight="1" x14ac:dyDescent="0.25">
      <c r="BP373" s="59"/>
      <c r="BQ373" s="59"/>
      <c r="BR373" s="59"/>
      <c r="BS373" s="59"/>
      <c r="BT373" s="59"/>
      <c r="DY373" s="81"/>
      <c r="DZ373" s="81"/>
      <c r="EA373" s="81"/>
      <c r="EB373" s="81"/>
      <c r="EC373" s="81"/>
      <c r="ED373" s="81"/>
      <c r="EE373" s="81"/>
      <c r="EF373" s="81"/>
      <c r="EG373" s="81"/>
      <c r="EH373" s="81"/>
      <c r="EI373" s="81"/>
      <c r="EJ373" s="81"/>
    </row>
    <row r="374" spans="68:140" ht="15" customHeight="1" x14ac:dyDescent="0.25">
      <c r="BP374" s="59"/>
      <c r="BQ374" s="59"/>
      <c r="BR374" s="59"/>
      <c r="BS374" s="59"/>
      <c r="BT374" s="59"/>
      <c r="DY374" s="81"/>
      <c r="DZ374" s="81"/>
      <c r="EA374" s="81"/>
      <c r="EB374" s="81"/>
      <c r="EC374" s="81"/>
      <c r="ED374" s="81"/>
      <c r="EE374" s="81"/>
      <c r="EF374" s="81"/>
      <c r="EG374" s="81"/>
      <c r="EH374" s="81"/>
      <c r="EI374" s="81"/>
      <c r="EJ374" s="81"/>
    </row>
    <row r="375" spans="68:140" ht="15" customHeight="1" x14ac:dyDescent="0.25">
      <c r="BP375" s="59"/>
      <c r="BQ375" s="59"/>
      <c r="BR375" s="59"/>
      <c r="BS375" s="59"/>
      <c r="BT375" s="59"/>
      <c r="DY375" s="81"/>
      <c r="DZ375" s="81"/>
      <c r="EA375" s="81"/>
      <c r="EB375" s="81"/>
      <c r="EC375" s="81"/>
      <c r="ED375" s="81"/>
      <c r="EE375" s="81"/>
      <c r="EF375" s="81"/>
      <c r="EG375" s="81"/>
      <c r="EH375" s="81"/>
      <c r="EI375" s="81"/>
      <c r="EJ375" s="81"/>
    </row>
    <row r="376" spans="68:140" ht="15" customHeight="1" x14ac:dyDescent="0.25">
      <c r="BP376" s="59"/>
      <c r="BQ376" s="59"/>
      <c r="BR376" s="59"/>
      <c r="BS376" s="59"/>
      <c r="BT376" s="59"/>
      <c r="DY376" s="81"/>
      <c r="DZ376" s="81"/>
      <c r="EA376" s="81"/>
      <c r="EB376" s="81"/>
      <c r="EC376" s="81"/>
      <c r="ED376" s="81"/>
      <c r="EE376" s="81"/>
      <c r="EF376" s="81"/>
      <c r="EG376" s="81"/>
      <c r="EH376" s="81"/>
      <c r="EI376" s="81"/>
      <c r="EJ376" s="81"/>
    </row>
    <row r="377" spans="68:140" ht="15" customHeight="1" x14ac:dyDescent="0.25">
      <c r="BP377" s="59"/>
      <c r="BQ377" s="59"/>
      <c r="BR377" s="59"/>
      <c r="BS377" s="59"/>
      <c r="BT377" s="59"/>
      <c r="DY377" s="81"/>
      <c r="DZ377" s="81"/>
      <c r="EA377" s="81"/>
      <c r="EB377" s="81"/>
      <c r="EC377" s="81"/>
      <c r="ED377" s="81"/>
      <c r="EE377" s="81"/>
      <c r="EF377" s="81"/>
      <c r="EG377" s="81"/>
      <c r="EH377" s="81"/>
      <c r="EI377" s="81"/>
      <c r="EJ377" s="81"/>
    </row>
    <row r="378" spans="68:140" ht="15" customHeight="1" x14ac:dyDescent="0.25">
      <c r="BP378" s="59"/>
      <c r="BQ378" s="59"/>
      <c r="BR378" s="59"/>
      <c r="BS378" s="59"/>
      <c r="BT378" s="59"/>
      <c r="DY378" s="81"/>
      <c r="DZ378" s="81"/>
      <c r="EA378" s="81"/>
      <c r="EB378" s="81"/>
      <c r="EC378" s="81"/>
      <c r="ED378" s="81"/>
      <c r="EE378" s="81"/>
      <c r="EF378" s="81"/>
      <c r="EG378" s="81"/>
      <c r="EH378" s="81"/>
      <c r="EI378" s="81"/>
      <c r="EJ378" s="81"/>
    </row>
    <row r="379" spans="68:140" ht="15" customHeight="1" x14ac:dyDescent="0.25">
      <c r="BP379" s="59"/>
      <c r="BQ379" s="59"/>
      <c r="BR379" s="59"/>
      <c r="BS379" s="59"/>
      <c r="BT379" s="59"/>
      <c r="DY379" s="81"/>
      <c r="DZ379" s="81"/>
      <c r="EA379" s="81"/>
      <c r="EB379" s="81"/>
      <c r="EC379" s="81"/>
      <c r="ED379" s="81"/>
      <c r="EE379" s="81"/>
      <c r="EF379" s="81"/>
      <c r="EG379" s="81"/>
      <c r="EH379" s="81"/>
      <c r="EI379" s="81"/>
      <c r="EJ379" s="81"/>
    </row>
    <row r="380" spans="68:140" ht="15" customHeight="1" x14ac:dyDescent="0.25">
      <c r="BP380" s="59"/>
      <c r="BQ380" s="59"/>
      <c r="BR380" s="59"/>
      <c r="BS380" s="59"/>
      <c r="BT380" s="59"/>
      <c r="DY380" s="81"/>
      <c r="DZ380" s="81"/>
      <c r="EA380" s="81"/>
      <c r="EB380" s="81"/>
      <c r="EC380" s="81"/>
      <c r="ED380" s="81"/>
      <c r="EE380" s="81"/>
      <c r="EF380" s="81"/>
      <c r="EG380" s="81"/>
      <c r="EH380" s="81"/>
      <c r="EI380" s="81"/>
      <c r="EJ380" s="81"/>
    </row>
    <row r="381" spans="68:140" ht="15" customHeight="1" x14ac:dyDescent="0.25">
      <c r="BP381" s="59"/>
      <c r="BQ381" s="59"/>
      <c r="BR381" s="59"/>
      <c r="BS381" s="59"/>
      <c r="BT381" s="59"/>
      <c r="DY381" s="81"/>
      <c r="DZ381" s="81"/>
      <c r="EA381" s="81"/>
      <c r="EB381" s="81"/>
      <c r="EC381" s="81"/>
      <c r="ED381" s="81"/>
      <c r="EE381" s="81"/>
      <c r="EF381" s="81"/>
      <c r="EG381" s="81"/>
      <c r="EH381" s="81"/>
      <c r="EI381" s="81"/>
      <c r="EJ381" s="81"/>
    </row>
    <row r="382" spans="68:140" ht="15" customHeight="1" x14ac:dyDescent="0.25">
      <c r="BP382" s="59"/>
      <c r="BQ382" s="59"/>
      <c r="BR382" s="59"/>
      <c r="BS382" s="59"/>
      <c r="BT382" s="59"/>
      <c r="DY382" s="81"/>
      <c r="DZ382" s="81"/>
      <c r="EA382" s="81"/>
      <c r="EB382" s="81"/>
      <c r="EC382" s="81"/>
      <c r="ED382" s="81"/>
      <c r="EE382" s="81"/>
      <c r="EF382" s="81"/>
      <c r="EG382" s="81"/>
      <c r="EH382" s="81"/>
      <c r="EI382" s="81"/>
      <c r="EJ382" s="81"/>
    </row>
    <row r="383" spans="68:140" ht="15" customHeight="1" x14ac:dyDescent="0.25">
      <c r="BP383" s="59"/>
      <c r="BQ383" s="59"/>
      <c r="BR383" s="59"/>
      <c r="BS383" s="59"/>
      <c r="BT383" s="59"/>
      <c r="DY383" s="81"/>
      <c r="DZ383" s="81"/>
      <c r="EA383" s="81"/>
      <c r="EB383" s="81"/>
      <c r="EC383" s="81"/>
      <c r="ED383" s="81"/>
      <c r="EE383" s="81"/>
      <c r="EF383" s="81"/>
      <c r="EG383" s="81"/>
      <c r="EH383" s="81"/>
      <c r="EI383" s="81"/>
      <c r="EJ383" s="81"/>
    </row>
    <row r="384" spans="68:140" ht="15" customHeight="1" x14ac:dyDescent="0.25">
      <c r="BP384" s="59"/>
      <c r="BQ384" s="59"/>
      <c r="BR384" s="59"/>
      <c r="BS384" s="59"/>
      <c r="BT384" s="59"/>
      <c r="DY384" s="81"/>
      <c r="DZ384" s="81"/>
      <c r="EA384" s="81"/>
      <c r="EB384" s="81"/>
      <c r="EC384" s="81"/>
      <c r="ED384" s="81"/>
      <c r="EE384" s="81"/>
      <c r="EF384" s="81"/>
      <c r="EG384" s="81"/>
      <c r="EH384" s="81"/>
      <c r="EI384" s="81"/>
      <c r="EJ384" s="81"/>
    </row>
    <row r="385" spans="68:140" ht="15" customHeight="1" x14ac:dyDescent="0.25">
      <c r="BP385" s="59"/>
      <c r="BQ385" s="59"/>
      <c r="BR385" s="59"/>
      <c r="BS385" s="59"/>
      <c r="BT385" s="59"/>
      <c r="DY385" s="81"/>
      <c r="DZ385" s="81"/>
      <c r="EA385" s="81"/>
      <c r="EB385" s="81"/>
      <c r="EC385" s="81"/>
      <c r="ED385" s="81"/>
      <c r="EE385" s="81"/>
      <c r="EF385" s="81"/>
      <c r="EG385" s="81"/>
      <c r="EH385" s="81"/>
      <c r="EI385" s="81"/>
      <c r="EJ385" s="81"/>
    </row>
    <row r="386" spans="68:140" ht="15" customHeight="1" x14ac:dyDescent="0.25">
      <c r="BP386" s="59"/>
      <c r="BQ386" s="59"/>
      <c r="BR386" s="59"/>
      <c r="BS386" s="59"/>
      <c r="BT386" s="59"/>
      <c r="DY386" s="81"/>
      <c r="DZ386" s="81"/>
      <c r="EA386" s="81"/>
      <c r="EB386" s="81"/>
      <c r="EC386" s="81"/>
      <c r="ED386" s="81"/>
      <c r="EE386" s="81"/>
      <c r="EF386" s="81"/>
      <c r="EG386" s="81"/>
      <c r="EH386" s="81"/>
      <c r="EI386" s="81"/>
      <c r="EJ386" s="81"/>
    </row>
    <row r="387" spans="68:140" ht="15" customHeight="1" x14ac:dyDescent="0.25">
      <c r="BP387" s="59"/>
      <c r="BQ387" s="59"/>
      <c r="BR387" s="59"/>
      <c r="BS387" s="59"/>
      <c r="BT387" s="59"/>
      <c r="DY387" s="81"/>
      <c r="DZ387" s="81"/>
      <c r="EA387" s="81"/>
      <c r="EB387" s="81"/>
      <c r="EC387" s="81"/>
      <c r="ED387" s="81"/>
      <c r="EE387" s="81"/>
      <c r="EF387" s="81"/>
      <c r="EG387" s="81"/>
      <c r="EH387" s="81"/>
      <c r="EI387" s="81"/>
      <c r="EJ387" s="81"/>
    </row>
    <row r="388" spans="68:140" ht="15" customHeight="1" x14ac:dyDescent="0.25">
      <c r="BP388" s="59"/>
      <c r="BQ388" s="59"/>
      <c r="BR388" s="59"/>
      <c r="BS388" s="59"/>
      <c r="BT388" s="59"/>
      <c r="DY388" s="81"/>
      <c r="DZ388" s="81"/>
      <c r="EA388" s="81"/>
      <c r="EB388" s="81"/>
      <c r="EC388" s="81"/>
      <c r="ED388" s="81"/>
      <c r="EE388" s="81"/>
      <c r="EF388" s="81"/>
      <c r="EG388" s="81"/>
      <c r="EH388" s="81"/>
      <c r="EI388" s="81"/>
      <c r="EJ388" s="81"/>
    </row>
    <row r="389" spans="68:140" ht="15" customHeight="1" x14ac:dyDescent="0.25">
      <c r="BP389" s="59"/>
      <c r="BQ389" s="59"/>
      <c r="BR389" s="59"/>
      <c r="BS389" s="59"/>
      <c r="BT389" s="59"/>
      <c r="DY389" s="81"/>
      <c r="DZ389" s="81"/>
      <c r="EA389" s="81"/>
      <c r="EB389" s="81"/>
      <c r="EC389" s="81"/>
      <c r="ED389" s="81"/>
      <c r="EE389" s="81"/>
      <c r="EF389" s="81"/>
      <c r="EG389" s="81"/>
      <c r="EH389" s="81"/>
      <c r="EI389" s="81"/>
      <c r="EJ389" s="81"/>
    </row>
    <row r="390" spans="68:140" ht="15" customHeight="1" x14ac:dyDescent="0.25">
      <c r="BP390" s="59"/>
      <c r="BQ390" s="59"/>
      <c r="BR390" s="59"/>
      <c r="BS390" s="59"/>
      <c r="BT390" s="59"/>
      <c r="DY390" s="81"/>
      <c r="DZ390" s="81"/>
      <c r="EA390" s="81"/>
      <c r="EB390" s="81"/>
      <c r="EC390" s="81"/>
      <c r="ED390" s="81"/>
      <c r="EE390" s="81"/>
      <c r="EF390" s="81"/>
      <c r="EG390" s="81"/>
      <c r="EH390" s="81"/>
      <c r="EI390" s="81"/>
      <c r="EJ390" s="81"/>
    </row>
    <row r="391" spans="68:140" ht="15" customHeight="1" x14ac:dyDescent="0.25">
      <c r="BP391" s="59"/>
      <c r="BQ391" s="59"/>
      <c r="BR391" s="59"/>
      <c r="BS391" s="59"/>
      <c r="BT391" s="59"/>
      <c r="DY391" s="81"/>
      <c r="DZ391" s="81"/>
      <c r="EA391" s="81"/>
      <c r="EB391" s="81"/>
      <c r="EC391" s="81"/>
      <c r="ED391" s="81"/>
      <c r="EE391" s="81"/>
      <c r="EF391" s="81"/>
      <c r="EG391" s="81"/>
      <c r="EH391" s="81"/>
      <c r="EI391" s="81"/>
      <c r="EJ391" s="81"/>
    </row>
    <row r="392" spans="68:140" ht="15" customHeight="1" x14ac:dyDescent="0.25">
      <c r="BP392" s="59"/>
      <c r="BQ392" s="59"/>
      <c r="BR392" s="59"/>
      <c r="BS392" s="59"/>
      <c r="BT392" s="59"/>
      <c r="DY392" s="81"/>
      <c r="DZ392" s="81"/>
      <c r="EA392" s="81"/>
      <c r="EB392" s="81"/>
      <c r="EC392" s="81"/>
      <c r="ED392" s="81"/>
      <c r="EE392" s="81"/>
      <c r="EF392" s="81"/>
      <c r="EG392" s="81"/>
      <c r="EH392" s="81"/>
      <c r="EI392" s="81"/>
      <c r="EJ392" s="81"/>
    </row>
    <row r="393" spans="68:140" ht="15" customHeight="1" x14ac:dyDescent="0.25">
      <c r="BP393" s="59"/>
      <c r="BQ393" s="59"/>
      <c r="BR393" s="59"/>
      <c r="BS393" s="59"/>
      <c r="BT393" s="59"/>
      <c r="DY393" s="81"/>
      <c r="DZ393" s="81"/>
      <c r="EA393" s="81"/>
      <c r="EB393" s="81"/>
      <c r="EC393" s="81"/>
      <c r="ED393" s="81"/>
      <c r="EE393" s="81"/>
      <c r="EF393" s="81"/>
      <c r="EG393" s="81"/>
      <c r="EH393" s="81"/>
      <c r="EI393" s="81"/>
      <c r="EJ393" s="81"/>
    </row>
    <row r="394" spans="68:140" ht="15" customHeight="1" x14ac:dyDescent="0.25">
      <c r="BP394" s="59"/>
      <c r="BQ394" s="59"/>
      <c r="BR394" s="59"/>
      <c r="BS394" s="59"/>
      <c r="BT394" s="59"/>
      <c r="DY394" s="81"/>
      <c r="DZ394" s="81"/>
      <c r="EA394" s="81"/>
      <c r="EB394" s="81"/>
      <c r="EC394" s="81"/>
      <c r="ED394" s="81"/>
      <c r="EE394" s="81"/>
      <c r="EF394" s="81"/>
      <c r="EG394" s="81"/>
      <c r="EH394" s="81"/>
      <c r="EI394" s="81"/>
      <c r="EJ394" s="81"/>
    </row>
    <row r="395" spans="68:140" ht="15" customHeight="1" x14ac:dyDescent="0.25">
      <c r="BP395" s="59"/>
      <c r="BQ395" s="59"/>
      <c r="BR395" s="59"/>
      <c r="BS395" s="59"/>
      <c r="BT395" s="59"/>
      <c r="DY395" s="81"/>
      <c r="DZ395" s="81"/>
      <c r="EA395" s="81"/>
      <c r="EB395" s="81"/>
      <c r="EC395" s="81"/>
      <c r="ED395" s="81"/>
      <c r="EE395" s="81"/>
      <c r="EF395" s="81"/>
      <c r="EG395" s="81"/>
      <c r="EH395" s="81"/>
      <c r="EI395" s="81"/>
      <c r="EJ395" s="81"/>
    </row>
    <row r="396" spans="68:140" ht="15" customHeight="1" x14ac:dyDescent="0.25">
      <c r="BP396" s="59"/>
      <c r="BQ396" s="59"/>
      <c r="BR396" s="59"/>
      <c r="BS396" s="59"/>
      <c r="BT396" s="59"/>
      <c r="DY396" s="81"/>
      <c r="DZ396" s="81"/>
      <c r="EA396" s="81"/>
      <c r="EB396" s="81"/>
      <c r="EC396" s="81"/>
      <c r="ED396" s="81"/>
      <c r="EE396" s="81"/>
      <c r="EF396" s="81"/>
      <c r="EG396" s="81"/>
      <c r="EH396" s="81"/>
      <c r="EI396" s="81"/>
      <c r="EJ396" s="81"/>
    </row>
    <row r="397" spans="68:140" ht="15" customHeight="1" x14ac:dyDescent="0.25">
      <c r="BP397" s="59"/>
      <c r="BQ397" s="59"/>
      <c r="BR397" s="59"/>
      <c r="BS397" s="59"/>
      <c r="BT397" s="59"/>
      <c r="DY397" s="81"/>
      <c r="DZ397" s="81"/>
      <c r="EA397" s="81"/>
      <c r="EB397" s="81"/>
      <c r="EC397" s="81"/>
      <c r="ED397" s="81"/>
      <c r="EE397" s="81"/>
      <c r="EF397" s="81"/>
      <c r="EG397" s="81"/>
      <c r="EH397" s="81"/>
      <c r="EI397" s="81"/>
      <c r="EJ397" s="81"/>
    </row>
    <row r="398" spans="68:140" ht="15" customHeight="1" x14ac:dyDescent="0.25">
      <c r="BP398" s="59"/>
      <c r="BQ398" s="59"/>
      <c r="BR398" s="59"/>
      <c r="BS398" s="59"/>
      <c r="BT398" s="59"/>
      <c r="DY398" s="81"/>
      <c r="DZ398" s="81"/>
      <c r="EA398" s="81"/>
      <c r="EB398" s="81"/>
      <c r="EC398" s="81"/>
      <c r="ED398" s="81"/>
      <c r="EE398" s="81"/>
      <c r="EF398" s="81"/>
      <c r="EG398" s="81"/>
      <c r="EH398" s="81"/>
      <c r="EI398" s="81"/>
      <c r="EJ398" s="81"/>
    </row>
    <row r="399" spans="68:140" ht="15" customHeight="1" x14ac:dyDescent="0.25">
      <c r="BP399" s="59"/>
      <c r="BQ399" s="59"/>
      <c r="BR399" s="59"/>
      <c r="BS399" s="59"/>
      <c r="BT399" s="59"/>
      <c r="DY399" s="81"/>
      <c r="DZ399" s="81"/>
      <c r="EA399" s="81"/>
      <c r="EB399" s="81"/>
      <c r="EC399" s="81"/>
      <c r="ED399" s="81"/>
      <c r="EE399" s="81"/>
      <c r="EF399" s="81"/>
      <c r="EG399" s="81"/>
      <c r="EH399" s="81"/>
      <c r="EI399" s="81"/>
      <c r="EJ399" s="81"/>
    </row>
    <row r="400" spans="68:140" ht="15" customHeight="1" x14ac:dyDescent="0.25">
      <c r="BP400" s="59"/>
      <c r="BQ400" s="59"/>
      <c r="BR400" s="59"/>
      <c r="BS400" s="59"/>
      <c r="BT400" s="59"/>
      <c r="DY400" s="81"/>
      <c r="DZ400" s="81"/>
      <c r="EA400" s="81"/>
      <c r="EB400" s="81"/>
      <c r="EC400" s="81"/>
      <c r="ED400" s="81"/>
      <c r="EE400" s="81"/>
      <c r="EF400" s="81"/>
      <c r="EG400" s="81"/>
      <c r="EH400" s="81"/>
      <c r="EI400" s="81"/>
      <c r="EJ400" s="81"/>
    </row>
    <row r="401" spans="68:140" ht="15" customHeight="1" x14ac:dyDescent="0.25">
      <c r="BP401" s="59"/>
      <c r="BQ401" s="59"/>
      <c r="BR401" s="59"/>
      <c r="BS401" s="59"/>
      <c r="BT401" s="59"/>
      <c r="DY401" s="81"/>
      <c r="DZ401" s="81"/>
      <c r="EA401" s="81"/>
      <c r="EB401" s="81"/>
      <c r="EC401" s="81"/>
      <c r="ED401" s="81"/>
      <c r="EE401" s="81"/>
      <c r="EF401" s="81"/>
      <c r="EG401" s="81"/>
      <c r="EH401" s="81"/>
      <c r="EI401" s="81"/>
      <c r="EJ401" s="81"/>
    </row>
    <row r="402" spans="68:140" ht="15" customHeight="1" x14ac:dyDescent="0.25">
      <c r="BP402" s="59"/>
      <c r="BQ402" s="59"/>
      <c r="BR402" s="59"/>
      <c r="BS402" s="59"/>
      <c r="BT402" s="59"/>
      <c r="DY402" s="81"/>
      <c r="DZ402" s="81"/>
      <c r="EA402" s="81"/>
      <c r="EB402" s="81"/>
      <c r="EC402" s="81"/>
      <c r="ED402" s="81"/>
      <c r="EE402" s="81"/>
      <c r="EF402" s="81"/>
      <c r="EG402" s="81"/>
      <c r="EH402" s="81"/>
      <c r="EI402" s="81"/>
      <c r="EJ402" s="81"/>
    </row>
    <row r="403" spans="68:140" ht="15" customHeight="1" x14ac:dyDescent="0.25">
      <c r="BP403" s="59"/>
      <c r="BQ403" s="59"/>
      <c r="BR403" s="59"/>
      <c r="BS403" s="59"/>
      <c r="BT403" s="59"/>
      <c r="DY403" s="81"/>
      <c r="DZ403" s="81"/>
      <c r="EA403" s="81"/>
      <c r="EB403" s="81"/>
      <c r="EC403" s="81"/>
      <c r="ED403" s="81"/>
      <c r="EE403" s="81"/>
      <c r="EF403" s="81"/>
      <c r="EG403" s="81"/>
      <c r="EH403" s="81"/>
      <c r="EI403" s="81"/>
      <c r="EJ403" s="81"/>
    </row>
    <row r="404" spans="68:140" ht="15" customHeight="1" x14ac:dyDescent="0.25">
      <c r="BP404" s="59"/>
      <c r="BQ404" s="59"/>
      <c r="BR404" s="59"/>
      <c r="BS404" s="59"/>
      <c r="BT404" s="59"/>
      <c r="DY404" s="81"/>
      <c r="DZ404" s="81"/>
      <c r="EA404" s="81"/>
      <c r="EB404" s="81"/>
      <c r="EC404" s="81"/>
      <c r="ED404" s="81"/>
      <c r="EE404" s="81"/>
      <c r="EF404" s="81"/>
      <c r="EG404" s="81"/>
      <c r="EH404" s="81"/>
      <c r="EI404" s="81"/>
      <c r="EJ404" s="81"/>
    </row>
    <row r="405" spans="68:140" ht="15" customHeight="1" x14ac:dyDescent="0.25">
      <c r="BP405" s="59"/>
      <c r="BQ405" s="59"/>
      <c r="BR405" s="59"/>
      <c r="BS405" s="59"/>
      <c r="BT405" s="59"/>
      <c r="DY405" s="81"/>
      <c r="DZ405" s="81"/>
      <c r="EA405" s="81"/>
      <c r="EB405" s="81"/>
      <c r="EC405" s="81"/>
      <c r="ED405" s="81"/>
      <c r="EE405" s="81"/>
      <c r="EF405" s="81"/>
      <c r="EG405" s="81"/>
      <c r="EH405" s="81"/>
      <c r="EI405" s="81"/>
      <c r="EJ405" s="81"/>
    </row>
    <row r="406" spans="68:140" ht="15" customHeight="1" x14ac:dyDescent="0.25">
      <c r="BP406" s="59"/>
      <c r="BQ406" s="59"/>
      <c r="BR406" s="59"/>
      <c r="BS406" s="59"/>
      <c r="BT406" s="59"/>
      <c r="DY406" s="81"/>
      <c r="DZ406" s="81"/>
      <c r="EA406" s="81"/>
      <c r="EB406" s="81"/>
      <c r="EC406" s="81"/>
      <c r="ED406" s="81"/>
      <c r="EE406" s="81"/>
      <c r="EF406" s="81"/>
      <c r="EG406" s="81"/>
      <c r="EH406" s="81"/>
      <c r="EI406" s="81"/>
      <c r="EJ406" s="81"/>
    </row>
    <row r="407" spans="68:140" ht="15" customHeight="1" x14ac:dyDescent="0.25">
      <c r="BP407" s="59"/>
      <c r="BQ407" s="59"/>
      <c r="BR407" s="59"/>
      <c r="BS407" s="59"/>
      <c r="BT407" s="59"/>
      <c r="DY407" s="81"/>
      <c r="DZ407" s="81"/>
      <c r="EA407" s="81"/>
      <c r="EB407" s="81"/>
      <c r="EC407" s="81"/>
      <c r="ED407" s="81"/>
      <c r="EE407" s="81"/>
      <c r="EF407" s="81"/>
      <c r="EG407" s="81"/>
      <c r="EH407" s="81"/>
      <c r="EI407" s="81"/>
      <c r="EJ407" s="81"/>
    </row>
    <row r="408" spans="68:140" ht="15" customHeight="1" x14ac:dyDescent="0.25">
      <c r="BP408" s="59"/>
      <c r="BQ408" s="59"/>
      <c r="BR408" s="59"/>
      <c r="BS408" s="59"/>
      <c r="BT408" s="59"/>
      <c r="DY408" s="81"/>
      <c r="DZ408" s="81"/>
      <c r="EA408" s="81"/>
      <c r="EB408" s="81"/>
      <c r="EC408" s="81"/>
      <c r="ED408" s="81"/>
      <c r="EE408" s="81"/>
      <c r="EF408" s="81"/>
      <c r="EG408" s="81"/>
      <c r="EH408" s="81"/>
      <c r="EI408" s="81"/>
      <c r="EJ408" s="81"/>
    </row>
    <row r="409" spans="68:140" ht="15" customHeight="1" x14ac:dyDescent="0.25">
      <c r="BP409" s="59"/>
      <c r="BQ409" s="59"/>
      <c r="BR409" s="59"/>
      <c r="BS409" s="59"/>
      <c r="BT409" s="59"/>
      <c r="DY409" s="81"/>
      <c r="DZ409" s="81"/>
      <c r="EA409" s="81"/>
      <c r="EB409" s="81"/>
      <c r="EC409" s="81"/>
      <c r="ED409" s="81"/>
      <c r="EE409" s="81"/>
      <c r="EF409" s="81"/>
      <c r="EG409" s="81"/>
      <c r="EH409" s="81"/>
      <c r="EI409" s="81"/>
      <c r="EJ409" s="81"/>
    </row>
    <row r="410" spans="68:140" ht="15" customHeight="1" x14ac:dyDescent="0.25">
      <c r="BP410" s="59"/>
      <c r="BQ410" s="59"/>
      <c r="BR410" s="59"/>
      <c r="BS410" s="59"/>
      <c r="BT410" s="59"/>
      <c r="DY410" s="81"/>
      <c r="DZ410" s="81"/>
      <c r="EA410" s="81"/>
      <c r="EB410" s="81"/>
      <c r="EC410" s="81"/>
      <c r="ED410" s="81"/>
      <c r="EE410" s="81"/>
      <c r="EF410" s="81"/>
      <c r="EG410" s="81"/>
      <c r="EH410" s="81"/>
      <c r="EI410" s="81"/>
      <c r="EJ410" s="81"/>
    </row>
    <row r="411" spans="68:140" ht="15" customHeight="1" x14ac:dyDescent="0.25">
      <c r="BP411" s="59"/>
      <c r="BQ411" s="59"/>
      <c r="BR411" s="59"/>
      <c r="BS411" s="59"/>
      <c r="BT411" s="59"/>
      <c r="DY411" s="81"/>
      <c r="DZ411" s="81"/>
      <c r="EA411" s="81"/>
      <c r="EB411" s="81"/>
      <c r="EC411" s="81"/>
      <c r="ED411" s="81"/>
      <c r="EE411" s="81"/>
      <c r="EF411" s="81"/>
      <c r="EG411" s="81"/>
      <c r="EH411" s="81"/>
      <c r="EI411" s="81"/>
      <c r="EJ411" s="81"/>
    </row>
    <row r="412" spans="68:140" ht="15" customHeight="1" x14ac:dyDescent="0.25">
      <c r="BP412" s="59"/>
      <c r="BQ412" s="59"/>
      <c r="BR412" s="59"/>
      <c r="BS412" s="59"/>
      <c r="BT412" s="59"/>
      <c r="DY412" s="81"/>
      <c r="DZ412" s="81"/>
      <c r="EA412" s="81"/>
      <c r="EB412" s="81"/>
      <c r="EC412" s="81"/>
      <c r="ED412" s="81"/>
      <c r="EE412" s="81"/>
      <c r="EF412" s="81"/>
      <c r="EG412" s="81"/>
      <c r="EH412" s="81"/>
      <c r="EI412" s="81"/>
      <c r="EJ412" s="81"/>
    </row>
    <row r="413" spans="68:140" ht="15" customHeight="1" x14ac:dyDescent="0.25">
      <c r="BP413" s="59"/>
      <c r="BQ413" s="59"/>
      <c r="BR413" s="59"/>
      <c r="BS413" s="59"/>
      <c r="BT413" s="59"/>
      <c r="DY413" s="81"/>
      <c r="DZ413" s="81"/>
      <c r="EA413" s="81"/>
      <c r="EB413" s="81"/>
      <c r="EC413" s="81"/>
      <c r="ED413" s="81"/>
      <c r="EE413" s="81"/>
      <c r="EF413" s="81"/>
      <c r="EG413" s="81"/>
      <c r="EH413" s="81"/>
      <c r="EI413" s="81"/>
      <c r="EJ413" s="81"/>
    </row>
    <row r="414" spans="68:140" ht="15" customHeight="1" x14ac:dyDescent="0.25">
      <c r="BP414" s="59"/>
      <c r="BQ414" s="59"/>
      <c r="BR414" s="59"/>
      <c r="BS414" s="59"/>
      <c r="BT414" s="59"/>
      <c r="DY414" s="81"/>
      <c r="DZ414" s="81"/>
      <c r="EA414" s="81"/>
      <c r="EB414" s="81"/>
      <c r="EC414" s="81"/>
      <c r="ED414" s="81"/>
      <c r="EE414" s="81"/>
      <c r="EF414" s="81"/>
      <c r="EG414" s="81"/>
      <c r="EH414" s="81"/>
      <c r="EI414" s="81"/>
      <c r="EJ414" s="81"/>
    </row>
    <row r="415" spans="68:140" ht="15" customHeight="1" x14ac:dyDescent="0.25">
      <c r="BP415" s="59"/>
      <c r="BQ415" s="59"/>
      <c r="BR415" s="59"/>
      <c r="BS415" s="59"/>
      <c r="BT415" s="59"/>
      <c r="DY415" s="81"/>
      <c r="DZ415" s="81"/>
      <c r="EA415" s="81"/>
      <c r="EB415" s="81"/>
      <c r="EC415" s="81"/>
      <c r="ED415" s="81"/>
      <c r="EE415" s="81"/>
      <c r="EF415" s="81"/>
      <c r="EG415" s="81"/>
      <c r="EH415" s="81"/>
      <c r="EI415" s="81"/>
      <c r="EJ415" s="81"/>
    </row>
    <row r="416" spans="68:140" ht="15" customHeight="1" x14ac:dyDescent="0.25">
      <c r="BP416" s="59"/>
      <c r="BQ416" s="59"/>
      <c r="BR416" s="59"/>
      <c r="BS416" s="59"/>
      <c r="BT416" s="59"/>
      <c r="DY416" s="81"/>
      <c r="DZ416" s="81"/>
      <c r="EA416" s="81"/>
      <c r="EB416" s="81"/>
      <c r="EC416" s="81"/>
      <c r="ED416" s="81"/>
      <c r="EE416" s="81"/>
      <c r="EF416" s="81"/>
      <c r="EG416" s="81"/>
      <c r="EH416" s="81"/>
      <c r="EI416" s="81"/>
      <c r="EJ416" s="81"/>
    </row>
    <row r="417" spans="68:140" ht="15" customHeight="1" x14ac:dyDescent="0.25">
      <c r="BP417" s="59"/>
      <c r="BQ417" s="59"/>
      <c r="BR417" s="59"/>
      <c r="BS417" s="59"/>
      <c r="BT417" s="59"/>
      <c r="DY417" s="81"/>
      <c r="DZ417" s="81"/>
      <c r="EA417" s="81"/>
      <c r="EB417" s="81"/>
      <c r="EC417" s="81"/>
      <c r="ED417" s="81"/>
      <c r="EE417" s="81"/>
      <c r="EF417" s="81"/>
      <c r="EG417" s="81"/>
      <c r="EH417" s="81"/>
      <c r="EI417" s="81"/>
      <c r="EJ417" s="81"/>
    </row>
    <row r="418" spans="68:140" ht="15" customHeight="1" x14ac:dyDescent="0.25">
      <c r="BP418" s="59"/>
      <c r="BQ418" s="59"/>
      <c r="BR418" s="59"/>
      <c r="BS418" s="59"/>
      <c r="BT418" s="59"/>
      <c r="DY418" s="81"/>
      <c r="DZ418" s="81"/>
      <c r="EA418" s="81"/>
      <c r="EB418" s="81"/>
      <c r="EC418" s="81"/>
      <c r="ED418" s="81"/>
      <c r="EE418" s="81"/>
      <c r="EF418" s="81"/>
      <c r="EG418" s="81"/>
      <c r="EH418" s="81"/>
      <c r="EI418" s="81"/>
      <c r="EJ418" s="81"/>
    </row>
    <row r="419" spans="68:140" ht="15" customHeight="1" x14ac:dyDescent="0.25">
      <c r="BP419" s="59"/>
      <c r="BQ419" s="59"/>
      <c r="BR419" s="59"/>
      <c r="BS419" s="59"/>
      <c r="BT419" s="59"/>
      <c r="DY419" s="81"/>
      <c r="DZ419" s="81"/>
      <c r="EA419" s="81"/>
      <c r="EB419" s="81"/>
      <c r="EC419" s="81"/>
      <c r="ED419" s="81"/>
      <c r="EE419" s="81"/>
      <c r="EF419" s="81"/>
      <c r="EG419" s="81"/>
      <c r="EH419" s="81"/>
      <c r="EI419" s="81"/>
      <c r="EJ419" s="81"/>
    </row>
    <row r="420" spans="68:140" ht="15" customHeight="1" x14ac:dyDescent="0.25">
      <c r="BP420" s="59"/>
      <c r="BQ420" s="59"/>
      <c r="BR420" s="59"/>
      <c r="BS420" s="59"/>
      <c r="BT420" s="59"/>
      <c r="DY420" s="81"/>
      <c r="DZ420" s="81"/>
      <c r="EA420" s="81"/>
      <c r="EB420" s="81"/>
      <c r="EC420" s="81"/>
      <c r="ED420" s="81"/>
      <c r="EE420" s="81"/>
      <c r="EF420" s="81"/>
      <c r="EG420" s="81"/>
      <c r="EH420" s="81"/>
      <c r="EI420" s="81"/>
      <c r="EJ420" s="81"/>
    </row>
    <row r="421" spans="68:140" ht="15" customHeight="1" x14ac:dyDescent="0.25">
      <c r="BP421" s="59"/>
      <c r="BQ421" s="59"/>
      <c r="BR421" s="59"/>
      <c r="BS421" s="59"/>
      <c r="BT421" s="59"/>
      <c r="DY421" s="81"/>
      <c r="DZ421" s="81"/>
      <c r="EA421" s="81"/>
      <c r="EB421" s="81"/>
      <c r="EC421" s="81"/>
      <c r="ED421" s="81"/>
      <c r="EE421" s="81"/>
      <c r="EF421" s="81"/>
      <c r="EG421" s="81"/>
      <c r="EH421" s="81"/>
      <c r="EI421" s="81"/>
      <c r="EJ421" s="81"/>
    </row>
    <row r="422" spans="68:140" ht="15" customHeight="1" x14ac:dyDescent="0.25">
      <c r="BP422" s="59"/>
      <c r="BQ422" s="59"/>
      <c r="BR422" s="59"/>
      <c r="BS422" s="59"/>
      <c r="BT422" s="59"/>
      <c r="DY422" s="81"/>
      <c r="DZ422" s="81"/>
      <c r="EA422" s="81"/>
      <c r="EB422" s="81"/>
      <c r="EC422" s="81"/>
      <c r="ED422" s="81"/>
      <c r="EE422" s="81"/>
      <c r="EF422" s="81"/>
      <c r="EG422" s="81"/>
      <c r="EH422" s="81"/>
      <c r="EI422" s="81"/>
      <c r="EJ422" s="81"/>
    </row>
    <row r="423" spans="68:140" ht="15" customHeight="1" x14ac:dyDescent="0.25">
      <c r="BP423" s="59"/>
      <c r="BQ423" s="59"/>
      <c r="BR423" s="59"/>
      <c r="BS423" s="59"/>
      <c r="BT423" s="59"/>
      <c r="DY423" s="81"/>
      <c r="DZ423" s="81"/>
      <c r="EA423" s="81"/>
      <c r="EB423" s="81"/>
      <c r="EC423" s="81"/>
      <c r="ED423" s="81"/>
      <c r="EE423" s="81"/>
      <c r="EF423" s="81"/>
      <c r="EG423" s="81"/>
      <c r="EH423" s="81"/>
      <c r="EI423" s="81"/>
      <c r="EJ423" s="81"/>
    </row>
    <row r="424" spans="68:140" ht="15" customHeight="1" x14ac:dyDescent="0.25">
      <c r="BP424" s="59"/>
      <c r="BQ424" s="59"/>
      <c r="BR424" s="59"/>
      <c r="BS424" s="59"/>
      <c r="BT424" s="59"/>
      <c r="DY424" s="81"/>
      <c r="DZ424" s="81"/>
      <c r="EA424" s="81"/>
      <c r="EB424" s="81"/>
      <c r="EC424" s="81"/>
      <c r="ED424" s="81"/>
      <c r="EE424" s="81"/>
      <c r="EF424" s="81"/>
      <c r="EG424" s="81"/>
      <c r="EH424" s="81"/>
      <c r="EI424" s="81"/>
      <c r="EJ424" s="81"/>
    </row>
    <row r="425" spans="68:140" ht="15" customHeight="1" x14ac:dyDescent="0.25">
      <c r="BP425" s="59"/>
      <c r="BQ425" s="59"/>
      <c r="BR425" s="59"/>
      <c r="BS425" s="59"/>
      <c r="BT425" s="59"/>
      <c r="DY425" s="81"/>
      <c r="DZ425" s="81"/>
      <c r="EA425" s="81"/>
      <c r="EB425" s="81"/>
      <c r="EC425" s="81"/>
      <c r="ED425" s="81"/>
      <c r="EE425" s="81"/>
      <c r="EF425" s="81"/>
      <c r="EG425" s="81"/>
      <c r="EH425" s="81"/>
      <c r="EI425" s="81"/>
      <c r="EJ425" s="81"/>
    </row>
    <row r="426" spans="68:140" ht="15" customHeight="1" x14ac:dyDescent="0.25">
      <c r="BP426" s="59"/>
      <c r="BQ426" s="59"/>
      <c r="BR426" s="59"/>
      <c r="BS426" s="59"/>
      <c r="BT426" s="59"/>
      <c r="DY426" s="81"/>
      <c r="DZ426" s="81"/>
      <c r="EA426" s="81"/>
      <c r="EB426" s="81"/>
      <c r="EC426" s="81"/>
      <c r="ED426" s="81"/>
      <c r="EE426" s="81"/>
      <c r="EF426" s="81"/>
      <c r="EG426" s="81"/>
      <c r="EH426" s="81"/>
      <c r="EI426" s="81"/>
      <c r="EJ426" s="81"/>
    </row>
    <row r="427" spans="68:140" ht="15" customHeight="1" x14ac:dyDescent="0.25">
      <c r="BP427" s="59"/>
      <c r="BQ427" s="59"/>
      <c r="BR427" s="59"/>
      <c r="BS427" s="59"/>
      <c r="BT427" s="59"/>
      <c r="DY427" s="81"/>
      <c r="DZ427" s="81"/>
      <c r="EA427" s="81"/>
      <c r="EB427" s="81"/>
      <c r="EC427" s="81"/>
      <c r="ED427" s="81"/>
      <c r="EE427" s="81"/>
      <c r="EF427" s="81"/>
      <c r="EG427" s="81"/>
      <c r="EH427" s="81"/>
      <c r="EI427" s="81"/>
      <c r="EJ427" s="81"/>
    </row>
    <row r="428" spans="68:140" ht="15" customHeight="1" x14ac:dyDescent="0.25">
      <c r="BP428" s="59"/>
      <c r="BQ428" s="59"/>
      <c r="BR428" s="59"/>
      <c r="BS428" s="59"/>
      <c r="BT428" s="59"/>
      <c r="DY428" s="81"/>
      <c r="DZ428" s="81"/>
      <c r="EA428" s="81"/>
      <c r="EB428" s="81"/>
      <c r="EC428" s="81"/>
      <c r="ED428" s="81"/>
      <c r="EE428" s="81"/>
      <c r="EF428" s="81"/>
      <c r="EG428" s="81"/>
      <c r="EH428" s="81"/>
      <c r="EI428" s="81"/>
      <c r="EJ428" s="81"/>
    </row>
    <row r="429" spans="68:140" ht="15" customHeight="1" x14ac:dyDescent="0.25">
      <c r="BP429" s="59"/>
      <c r="BQ429" s="59"/>
      <c r="BR429" s="59"/>
      <c r="BS429" s="59"/>
      <c r="BT429" s="59"/>
      <c r="DY429" s="81"/>
      <c r="DZ429" s="81"/>
      <c r="EA429" s="81"/>
      <c r="EB429" s="81"/>
      <c r="EC429" s="81"/>
      <c r="ED429" s="81"/>
      <c r="EE429" s="81"/>
      <c r="EF429" s="81"/>
      <c r="EG429" s="81"/>
      <c r="EH429" s="81"/>
      <c r="EI429" s="81"/>
      <c r="EJ429" s="81"/>
    </row>
    <row r="430" spans="68:140" ht="15" customHeight="1" x14ac:dyDescent="0.25">
      <c r="BP430" s="59"/>
      <c r="BQ430" s="59"/>
      <c r="BR430" s="59"/>
      <c r="BS430" s="59"/>
      <c r="BT430" s="59"/>
      <c r="DY430" s="81"/>
      <c r="DZ430" s="81"/>
      <c r="EA430" s="81"/>
      <c r="EB430" s="81"/>
      <c r="EC430" s="81"/>
      <c r="ED430" s="81"/>
      <c r="EE430" s="81"/>
      <c r="EF430" s="81"/>
      <c r="EG430" s="81"/>
      <c r="EH430" s="81"/>
      <c r="EI430" s="81"/>
      <c r="EJ430" s="81"/>
    </row>
    <row r="431" spans="68:140" ht="15" customHeight="1" x14ac:dyDescent="0.25">
      <c r="BP431" s="59"/>
      <c r="BQ431" s="59"/>
      <c r="BR431" s="59"/>
      <c r="BS431" s="59"/>
      <c r="BT431" s="59"/>
      <c r="DY431" s="81"/>
      <c r="DZ431" s="81"/>
      <c r="EA431" s="81"/>
      <c r="EB431" s="81"/>
      <c r="EC431" s="81"/>
      <c r="ED431" s="81"/>
      <c r="EE431" s="81"/>
      <c r="EF431" s="81"/>
      <c r="EG431" s="81"/>
      <c r="EH431" s="81"/>
      <c r="EI431" s="81"/>
      <c r="EJ431" s="81"/>
    </row>
    <row r="432" spans="68:140" ht="15" customHeight="1" x14ac:dyDescent="0.25">
      <c r="BP432" s="59"/>
      <c r="BQ432" s="59"/>
      <c r="BR432" s="59"/>
      <c r="BS432" s="59"/>
      <c r="BT432" s="59"/>
      <c r="DY432" s="81"/>
      <c r="DZ432" s="81"/>
      <c r="EA432" s="81"/>
      <c r="EB432" s="81"/>
      <c r="EC432" s="81"/>
      <c r="ED432" s="81"/>
      <c r="EE432" s="81"/>
      <c r="EF432" s="81"/>
      <c r="EG432" s="81"/>
      <c r="EH432" s="81"/>
      <c r="EI432" s="81"/>
      <c r="EJ432" s="81"/>
    </row>
    <row r="433" spans="68:140" ht="15" customHeight="1" x14ac:dyDescent="0.25">
      <c r="BP433" s="59"/>
      <c r="BQ433" s="59"/>
      <c r="BR433" s="59"/>
      <c r="BS433" s="59"/>
      <c r="BT433" s="59"/>
      <c r="DY433" s="81"/>
      <c r="DZ433" s="81"/>
      <c r="EA433" s="81"/>
      <c r="EB433" s="81"/>
      <c r="EC433" s="81"/>
      <c r="ED433" s="81"/>
      <c r="EE433" s="81"/>
      <c r="EF433" s="81"/>
      <c r="EG433" s="81"/>
      <c r="EH433" s="81"/>
      <c r="EI433" s="81"/>
      <c r="EJ433" s="81"/>
    </row>
    <row r="434" spans="68:140" ht="15" customHeight="1" x14ac:dyDescent="0.25">
      <c r="BP434" s="59"/>
      <c r="BQ434" s="59"/>
      <c r="BR434" s="59"/>
      <c r="BS434" s="59"/>
      <c r="BT434" s="59"/>
      <c r="DY434" s="81"/>
      <c r="DZ434" s="81"/>
      <c r="EA434" s="81"/>
      <c r="EB434" s="81"/>
      <c r="EC434" s="81"/>
      <c r="ED434" s="81"/>
      <c r="EE434" s="81"/>
      <c r="EF434" s="81"/>
      <c r="EG434" s="81"/>
      <c r="EH434" s="81"/>
      <c r="EI434" s="81"/>
      <c r="EJ434" s="81"/>
    </row>
    <row r="435" spans="68:140" ht="15" customHeight="1" x14ac:dyDescent="0.25">
      <c r="BP435" s="59"/>
      <c r="BQ435" s="59"/>
      <c r="BR435" s="59"/>
      <c r="BS435" s="59"/>
      <c r="BT435" s="59"/>
      <c r="DY435" s="81"/>
      <c r="DZ435" s="81"/>
      <c r="EA435" s="81"/>
      <c r="EB435" s="81"/>
      <c r="EC435" s="81"/>
      <c r="ED435" s="81"/>
      <c r="EE435" s="81"/>
      <c r="EF435" s="81"/>
      <c r="EG435" s="81"/>
      <c r="EH435" s="81"/>
      <c r="EI435" s="81"/>
      <c r="EJ435" s="81"/>
    </row>
    <row r="436" spans="68:140" ht="15" customHeight="1" x14ac:dyDescent="0.25">
      <c r="BP436" s="59"/>
      <c r="BQ436" s="59"/>
      <c r="BR436" s="59"/>
      <c r="BS436" s="59"/>
      <c r="BT436" s="59"/>
      <c r="DY436" s="81"/>
      <c r="DZ436" s="81"/>
      <c r="EA436" s="81"/>
      <c r="EB436" s="81"/>
      <c r="EC436" s="81"/>
      <c r="ED436" s="81"/>
      <c r="EE436" s="81"/>
      <c r="EF436" s="81"/>
      <c r="EG436" s="81"/>
      <c r="EH436" s="81"/>
      <c r="EI436" s="81"/>
      <c r="EJ436" s="81"/>
    </row>
    <row r="437" spans="68:140" ht="15" customHeight="1" x14ac:dyDescent="0.25">
      <c r="BP437" s="59"/>
      <c r="BQ437" s="59"/>
      <c r="BR437" s="59"/>
      <c r="BS437" s="59"/>
      <c r="BT437" s="59"/>
      <c r="DY437" s="81"/>
      <c r="DZ437" s="81"/>
      <c r="EA437" s="81"/>
      <c r="EB437" s="81"/>
      <c r="EC437" s="81"/>
      <c r="ED437" s="81"/>
      <c r="EE437" s="81"/>
      <c r="EF437" s="81"/>
      <c r="EG437" s="81"/>
      <c r="EH437" s="81"/>
      <c r="EI437" s="81"/>
      <c r="EJ437" s="81"/>
    </row>
    <row r="438" spans="68:140" ht="15" customHeight="1" x14ac:dyDescent="0.25">
      <c r="BP438" s="59"/>
      <c r="BQ438" s="59"/>
      <c r="BR438" s="59"/>
      <c r="BS438" s="59"/>
      <c r="BT438" s="59"/>
      <c r="DY438" s="81"/>
      <c r="DZ438" s="81"/>
      <c r="EA438" s="81"/>
      <c r="EB438" s="81"/>
      <c r="EC438" s="81"/>
      <c r="ED438" s="81"/>
      <c r="EE438" s="81"/>
      <c r="EF438" s="81"/>
      <c r="EG438" s="81"/>
      <c r="EH438" s="81"/>
      <c r="EI438" s="81"/>
      <c r="EJ438" s="81"/>
    </row>
    <row r="439" spans="68:140" ht="15" customHeight="1" x14ac:dyDescent="0.25">
      <c r="BP439" s="59"/>
      <c r="BQ439" s="59"/>
      <c r="BR439" s="59"/>
      <c r="BS439" s="59"/>
      <c r="BT439" s="59"/>
      <c r="DY439" s="81"/>
      <c r="DZ439" s="81"/>
      <c r="EA439" s="81"/>
      <c r="EB439" s="81"/>
      <c r="EC439" s="81"/>
      <c r="ED439" s="81"/>
      <c r="EE439" s="81"/>
      <c r="EF439" s="81"/>
      <c r="EG439" s="81"/>
      <c r="EH439" s="81"/>
      <c r="EI439" s="81"/>
      <c r="EJ439" s="81"/>
    </row>
    <row r="440" spans="68:140" ht="15" customHeight="1" x14ac:dyDescent="0.25">
      <c r="BP440" s="59"/>
      <c r="BQ440" s="59"/>
      <c r="BR440" s="59"/>
      <c r="BS440" s="59"/>
      <c r="BT440" s="59"/>
      <c r="DY440" s="81"/>
      <c r="DZ440" s="81"/>
      <c r="EA440" s="81"/>
      <c r="EB440" s="81"/>
      <c r="EC440" s="81"/>
      <c r="ED440" s="81"/>
      <c r="EE440" s="81"/>
      <c r="EF440" s="81"/>
      <c r="EG440" s="81"/>
      <c r="EH440" s="81"/>
      <c r="EI440" s="81"/>
      <c r="EJ440" s="81"/>
    </row>
    <row r="441" spans="68:140" ht="15" customHeight="1" x14ac:dyDescent="0.25">
      <c r="BP441" s="59"/>
      <c r="BQ441" s="59"/>
      <c r="BR441" s="59"/>
      <c r="BS441" s="59"/>
      <c r="BT441" s="59"/>
      <c r="DY441" s="81"/>
      <c r="DZ441" s="81"/>
      <c r="EA441" s="81"/>
      <c r="EB441" s="81"/>
      <c r="EC441" s="81"/>
      <c r="ED441" s="81"/>
      <c r="EE441" s="81"/>
      <c r="EF441" s="81"/>
      <c r="EG441" s="81"/>
      <c r="EH441" s="81"/>
      <c r="EI441" s="81"/>
      <c r="EJ441" s="81"/>
    </row>
    <row r="442" spans="68:140" ht="15" customHeight="1" x14ac:dyDescent="0.25">
      <c r="BP442" s="59"/>
      <c r="BQ442" s="59"/>
      <c r="BR442" s="59"/>
      <c r="BS442" s="59"/>
      <c r="BT442" s="59"/>
      <c r="DY442" s="81"/>
      <c r="DZ442" s="81"/>
      <c r="EA442" s="81"/>
      <c r="EB442" s="81"/>
      <c r="EC442" s="81"/>
      <c r="ED442" s="81"/>
      <c r="EE442" s="81"/>
      <c r="EF442" s="81"/>
      <c r="EG442" s="81"/>
      <c r="EH442" s="81"/>
      <c r="EI442" s="81"/>
      <c r="EJ442" s="81"/>
    </row>
    <row r="443" spans="68:140" ht="15" customHeight="1" x14ac:dyDescent="0.25">
      <c r="BP443" s="59"/>
      <c r="BQ443" s="59"/>
      <c r="BR443" s="59"/>
      <c r="BS443" s="59"/>
      <c r="BT443" s="59"/>
      <c r="DY443" s="81"/>
      <c r="DZ443" s="81"/>
      <c r="EA443" s="81"/>
      <c r="EB443" s="81"/>
      <c r="EC443" s="81"/>
      <c r="ED443" s="81"/>
      <c r="EE443" s="81"/>
      <c r="EF443" s="81"/>
      <c r="EG443" s="81"/>
      <c r="EH443" s="81"/>
      <c r="EI443" s="81"/>
      <c r="EJ443" s="81"/>
    </row>
    <row r="444" spans="68:140" ht="15" customHeight="1" x14ac:dyDescent="0.25">
      <c r="BP444" s="59"/>
      <c r="BQ444" s="59"/>
      <c r="BR444" s="59"/>
      <c r="BS444" s="59"/>
      <c r="BT444" s="59"/>
      <c r="DY444" s="81"/>
      <c r="DZ444" s="81"/>
      <c r="EA444" s="81"/>
      <c r="EB444" s="81"/>
      <c r="EC444" s="81"/>
      <c r="ED444" s="81"/>
      <c r="EE444" s="81"/>
      <c r="EF444" s="81"/>
      <c r="EG444" s="81"/>
      <c r="EH444" s="81"/>
      <c r="EI444" s="81"/>
      <c r="EJ444" s="81"/>
    </row>
    <row r="445" spans="68:140" ht="15" customHeight="1" x14ac:dyDescent="0.25">
      <c r="BP445" s="59"/>
      <c r="BQ445" s="59"/>
      <c r="BR445" s="59"/>
      <c r="BS445" s="59"/>
      <c r="BT445" s="59"/>
      <c r="DY445" s="81"/>
      <c r="DZ445" s="81"/>
      <c r="EA445" s="81"/>
      <c r="EB445" s="81"/>
      <c r="EC445" s="81"/>
      <c r="ED445" s="81"/>
      <c r="EE445" s="81"/>
      <c r="EF445" s="81"/>
      <c r="EG445" s="81"/>
      <c r="EH445" s="81"/>
      <c r="EI445" s="81"/>
      <c r="EJ445" s="81"/>
    </row>
    <row r="446" spans="68:140" ht="15" customHeight="1" x14ac:dyDescent="0.25">
      <c r="BP446" s="59"/>
      <c r="BQ446" s="59"/>
      <c r="BR446" s="59"/>
      <c r="BS446" s="59"/>
      <c r="BT446" s="59"/>
      <c r="DY446" s="81"/>
      <c r="DZ446" s="81"/>
      <c r="EA446" s="81"/>
      <c r="EB446" s="81"/>
      <c r="EC446" s="81"/>
      <c r="ED446" s="81"/>
      <c r="EE446" s="81"/>
      <c r="EF446" s="81"/>
      <c r="EG446" s="81"/>
      <c r="EH446" s="81"/>
      <c r="EI446" s="81"/>
      <c r="EJ446" s="81"/>
    </row>
    <row r="447" spans="68:140" ht="15" customHeight="1" x14ac:dyDescent="0.25">
      <c r="BP447" s="59"/>
      <c r="BQ447" s="59"/>
      <c r="BR447" s="59"/>
      <c r="BS447" s="59"/>
      <c r="BT447" s="59"/>
      <c r="DY447" s="81"/>
      <c r="DZ447" s="81"/>
      <c r="EA447" s="81"/>
      <c r="EB447" s="81"/>
      <c r="EC447" s="81"/>
      <c r="ED447" s="81"/>
      <c r="EE447" s="81"/>
      <c r="EF447" s="81"/>
      <c r="EG447" s="81"/>
      <c r="EH447" s="81"/>
      <c r="EI447" s="81"/>
      <c r="EJ447" s="81"/>
    </row>
    <row r="448" spans="68:140" ht="15" customHeight="1" x14ac:dyDescent="0.25">
      <c r="BP448" s="59"/>
      <c r="BQ448" s="59"/>
      <c r="BR448" s="59"/>
      <c r="BS448" s="59"/>
      <c r="BT448" s="59"/>
      <c r="DY448" s="81"/>
      <c r="DZ448" s="81"/>
      <c r="EA448" s="81"/>
      <c r="EB448" s="81"/>
      <c r="EC448" s="81"/>
      <c r="ED448" s="81"/>
      <c r="EE448" s="81"/>
      <c r="EF448" s="81"/>
      <c r="EG448" s="81"/>
      <c r="EH448" s="81"/>
      <c r="EI448" s="81"/>
      <c r="EJ448" s="81"/>
    </row>
    <row r="449" spans="68:140" ht="15" customHeight="1" x14ac:dyDescent="0.25">
      <c r="BP449" s="59"/>
      <c r="BQ449" s="59"/>
      <c r="BR449" s="59"/>
      <c r="BS449" s="59"/>
      <c r="BT449" s="59"/>
      <c r="DY449" s="81"/>
      <c r="DZ449" s="81"/>
      <c r="EA449" s="81"/>
      <c r="EB449" s="81"/>
      <c r="EC449" s="81"/>
      <c r="ED449" s="81"/>
      <c r="EE449" s="81"/>
      <c r="EF449" s="81"/>
      <c r="EG449" s="81"/>
      <c r="EH449" s="81"/>
      <c r="EI449" s="81"/>
      <c r="EJ449" s="81"/>
    </row>
    <row r="450" spans="68:140" ht="15" customHeight="1" x14ac:dyDescent="0.25">
      <c r="BP450" s="59"/>
      <c r="BQ450" s="59"/>
      <c r="BR450" s="59"/>
      <c r="BS450" s="59"/>
      <c r="BT450" s="59"/>
      <c r="DY450" s="81"/>
      <c r="DZ450" s="81"/>
      <c r="EA450" s="81"/>
      <c r="EB450" s="81"/>
      <c r="EC450" s="81"/>
      <c r="ED450" s="81"/>
      <c r="EE450" s="81"/>
      <c r="EF450" s="81"/>
      <c r="EG450" s="81"/>
      <c r="EH450" s="81"/>
      <c r="EI450" s="81"/>
      <c r="EJ450" s="81"/>
    </row>
    <row r="451" spans="68:140" ht="15" customHeight="1" x14ac:dyDescent="0.25">
      <c r="BP451" s="59"/>
      <c r="BQ451" s="59"/>
      <c r="BR451" s="59"/>
      <c r="BS451" s="59"/>
      <c r="BT451" s="59"/>
      <c r="DY451" s="81"/>
      <c r="DZ451" s="81"/>
      <c r="EA451" s="81"/>
      <c r="EB451" s="81"/>
      <c r="EC451" s="81"/>
      <c r="ED451" s="81"/>
      <c r="EE451" s="81"/>
      <c r="EF451" s="81"/>
      <c r="EG451" s="81"/>
      <c r="EH451" s="81"/>
      <c r="EI451" s="81"/>
      <c r="EJ451" s="81"/>
    </row>
    <row r="452" spans="68:140" ht="15" customHeight="1" x14ac:dyDescent="0.25">
      <c r="BP452" s="59"/>
      <c r="BQ452" s="59"/>
      <c r="BR452" s="59"/>
      <c r="BS452" s="59"/>
      <c r="BT452" s="59"/>
      <c r="DY452" s="81"/>
      <c r="DZ452" s="81"/>
      <c r="EA452" s="81"/>
      <c r="EB452" s="81"/>
      <c r="EC452" s="81"/>
      <c r="ED452" s="81"/>
      <c r="EE452" s="81"/>
      <c r="EF452" s="81"/>
      <c r="EG452" s="81"/>
      <c r="EH452" s="81"/>
      <c r="EI452" s="81"/>
      <c r="EJ452" s="81"/>
    </row>
    <row r="453" spans="68:140" ht="15" customHeight="1" x14ac:dyDescent="0.25">
      <c r="BP453" s="59"/>
      <c r="BQ453" s="59"/>
      <c r="BR453" s="59"/>
      <c r="BS453" s="59"/>
      <c r="BT453" s="59"/>
      <c r="DY453" s="81"/>
      <c r="DZ453" s="81"/>
      <c r="EA453" s="81"/>
      <c r="EB453" s="81"/>
      <c r="EC453" s="81"/>
      <c r="ED453" s="81"/>
      <c r="EE453" s="81"/>
      <c r="EF453" s="81"/>
      <c r="EG453" s="81"/>
      <c r="EH453" s="81"/>
      <c r="EI453" s="81"/>
      <c r="EJ453" s="81"/>
    </row>
    <row r="454" spans="68:140" ht="15" customHeight="1" x14ac:dyDescent="0.25">
      <c r="BP454" s="59"/>
      <c r="BQ454" s="59"/>
      <c r="BR454" s="59"/>
      <c r="BS454" s="59"/>
      <c r="BT454" s="59"/>
      <c r="DY454" s="81"/>
      <c r="DZ454" s="81"/>
      <c r="EA454" s="81"/>
      <c r="EB454" s="81"/>
      <c r="EC454" s="81"/>
      <c r="ED454" s="81"/>
      <c r="EE454" s="81"/>
      <c r="EF454" s="81"/>
      <c r="EG454" s="81"/>
      <c r="EH454" s="81"/>
      <c r="EI454" s="81"/>
      <c r="EJ454" s="81"/>
    </row>
    <row r="455" spans="68:140" ht="15" customHeight="1" x14ac:dyDescent="0.25">
      <c r="BP455" s="59"/>
      <c r="BQ455" s="59"/>
      <c r="BR455" s="59"/>
      <c r="BS455" s="59"/>
      <c r="BT455" s="59"/>
      <c r="DY455" s="81"/>
      <c r="DZ455" s="81"/>
      <c r="EA455" s="81"/>
      <c r="EB455" s="81"/>
      <c r="EC455" s="81"/>
      <c r="ED455" s="81"/>
      <c r="EE455" s="81"/>
      <c r="EF455" s="81"/>
      <c r="EG455" s="81"/>
      <c r="EH455" s="81"/>
      <c r="EI455" s="81"/>
      <c r="EJ455" s="81"/>
    </row>
    <row r="456" spans="68:140" ht="15" customHeight="1" x14ac:dyDescent="0.25">
      <c r="BP456" s="59"/>
      <c r="BQ456" s="59"/>
      <c r="BR456" s="59"/>
      <c r="BS456" s="59"/>
      <c r="BT456" s="59"/>
      <c r="DY456" s="81"/>
      <c r="DZ456" s="81"/>
      <c r="EA456" s="81"/>
      <c r="EB456" s="81"/>
      <c r="EC456" s="81"/>
      <c r="ED456" s="81"/>
      <c r="EE456" s="81"/>
      <c r="EF456" s="81"/>
      <c r="EG456" s="81"/>
      <c r="EH456" s="81"/>
      <c r="EI456" s="81"/>
      <c r="EJ456" s="81"/>
    </row>
    <row r="457" spans="68:140" ht="15" customHeight="1" x14ac:dyDescent="0.25">
      <c r="BP457" s="59"/>
      <c r="BQ457" s="59"/>
      <c r="BR457" s="59"/>
      <c r="BS457" s="59"/>
      <c r="BT457" s="59"/>
      <c r="DY457" s="81"/>
      <c r="DZ457" s="81"/>
      <c r="EA457" s="81"/>
      <c r="EB457" s="81"/>
      <c r="EC457" s="81"/>
      <c r="ED457" s="81"/>
      <c r="EE457" s="81"/>
      <c r="EF457" s="81"/>
      <c r="EG457" s="81"/>
      <c r="EH457" s="81"/>
      <c r="EI457" s="81"/>
      <c r="EJ457" s="81"/>
    </row>
    <row r="458" spans="68:140" ht="15" customHeight="1" x14ac:dyDescent="0.25">
      <c r="BP458" s="59"/>
      <c r="BQ458" s="59"/>
      <c r="BR458" s="59"/>
      <c r="BS458" s="59"/>
      <c r="BT458" s="59"/>
      <c r="DY458" s="81"/>
      <c r="DZ458" s="81"/>
      <c r="EA458" s="81"/>
      <c r="EB458" s="81"/>
      <c r="EC458" s="81"/>
      <c r="ED458" s="81"/>
      <c r="EE458" s="81"/>
      <c r="EF458" s="81"/>
      <c r="EG458" s="81"/>
      <c r="EH458" s="81"/>
      <c r="EI458" s="81"/>
      <c r="EJ458" s="81"/>
    </row>
    <row r="459" spans="68:140" ht="15" customHeight="1" x14ac:dyDescent="0.25">
      <c r="BP459" s="59"/>
      <c r="BQ459" s="59"/>
      <c r="BR459" s="59"/>
      <c r="BS459" s="59"/>
      <c r="BT459" s="59"/>
      <c r="DY459" s="81"/>
      <c r="DZ459" s="81"/>
      <c r="EA459" s="81"/>
      <c r="EB459" s="81"/>
      <c r="EC459" s="81"/>
      <c r="ED459" s="81"/>
      <c r="EE459" s="81"/>
      <c r="EF459" s="81"/>
      <c r="EG459" s="81"/>
      <c r="EH459" s="81"/>
      <c r="EI459" s="81"/>
      <c r="EJ459" s="81"/>
    </row>
    <row r="460" spans="68:140" ht="15" customHeight="1" x14ac:dyDescent="0.25">
      <c r="BP460" s="59"/>
      <c r="BQ460" s="59"/>
      <c r="BR460" s="59"/>
      <c r="BS460" s="59"/>
      <c r="BT460" s="59"/>
      <c r="DY460" s="81"/>
      <c r="DZ460" s="81"/>
      <c r="EA460" s="81"/>
      <c r="EB460" s="81"/>
      <c r="EC460" s="81"/>
      <c r="ED460" s="81"/>
      <c r="EE460" s="81"/>
      <c r="EF460" s="81"/>
      <c r="EG460" s="81"/>
      <c r="EH460" s="81"/>
      <c r="EI460" s="81"/>
      <c r="EJ460" s="81"/>
    </row>
    <row r="461" spans="68:140" ht="15" customHeight="1" x14ac:dyDescent="0.25">
      <c r="BP461" s="59"/>
      <c r="BQ461" s="59"/>
      <c r="BR461" s="59"/>
      <c r="BS461" s="59"/>
      <c r="BT461" s="59"/>
      <c r="DY461" s="81"/>
      <c r="DZ461" s="81"/>
      <c r="EA461" s="81"/>
      <c r="EB461" s="81"/>
      <c r="EC461" s="81"/>
      <c r="ED461" s="81"/>
      <c r="EE461" s="81"/>
      <c r="EF461" s="81"/>
      <c r="EG461" s="81"/>
      <c r="EH461" s="81"/>
      <c r="EI461" s="81"/>
      <c r="EJ461" s="81"/>
    </row>
    <row r="462" spans="68:140" ht="15" customHeight="1" x14ac:dyDescent="0.25">
      <c r="BP462" s="59"/>
      <c r="BQ462" s="59"/>
      <c r="BR462" s="59"/>
      <c r="BS462" s="59"/>
      <c r="BT462" s="59"/>
      <c r="DY462" s="81"/>
      <c r="DZ462" s="81"/>
      <c r="EA462" s="81"/>
      <c r="EB462" s="81"/>
      <c r="EC462" s="81"/>
      <c r="ED462" s="81"/>
      <c r="EE462" s="81"/>
      <c r="EF462" s="81"/>
      <c r="EG462" s="81"/>
      <c r="EH462" s="81"/>
      <c r="EI462" s="81"/>
      <c r="EJ462" s="81"/>
    </row>
    <row r="463" spans="68:140" ht="15" customHeight="1" x14ac:dyDescent="0.25">
      <c r="BP463" s="59"/>
      <c r="BQ463" s="59"/>
      <c r="BR463" s="59"/>
      <c r="BS463" s="59"/>
      <c r="BT463" s="59"/>
      <c r="DY463" s="81"/>
      <c r="DZ463" s="81"/>
      <c r="EA463" s="81"/>
      <c r="EB463" s="81"/>
      <c r="EC463" s="81"/>
      <c r="ED463" s="81"/>
      <c r="EE463" s="81"/>
      <c r="EF463" s="81"/>
      <c r="EG463" s="81"/>
      <c r="EH463" s="81"/>
      <c r="EI463" s="81"/>
      <c r="EJ463" s="81"/>
    </row>
    <row r="464" spans="68:140" ht="15" customHeight="1" x14ac:dyDescent="0.25">
      <c r="BP464" s="59"/>
      <c r="BQ464" s="59"/>
      <c r="BR464" s="59"/>
      <c r="BS464" s="59"/>
      <c r="BT464" s="59"/>
      <c r="DY464" s="81"/>
      <c r="DZ464" s="81"/>
      <c r="EA464" s="81"/>
      <c r="EB464" s="81"/>
      <c r="EC464" s="81"/>
      <c r="ED464" s="81"/>
      <c r="EE464" s="81"/>
      <c r="EF464" s="81"/>
      <c r="EG464" s="81"/>
      <c r="EH464" s="81"/>
      <c r="EI464" s="81"/>
      <c r="EJ464" s="81"/>
    </row>
    <row r="465" spans="68:140" ht="15" customHeight="1" x14ac:dyDescent="0.25">
      <c r="BP465" s="59"/>
      <c r="BQ465" s="59"/>
      <c r="BR465" s="59"/>
      <c r="BS465" s="59"/>
      <c r="BT465" s="59"/>
      <c r="DY465" s="81"/>
      <c r="DZ465" s="81"/>
      <c r="EA465" s="81"/>
      <c r="EB465" s="81"/>
      <c r="EC465" s="81"/>
      <c r="ED465" s="81"/>
      <c r="EE465" s="81"/>
      <c r="EF465" s="81"/>
      <c r="EG465" s="81"/>
      <c r="EH465" s="81"/>
      <c r="EI465" s="81"/>
      <c r="EJ465" s="81"/>
    </row>
    <row r="466" spans="68:140" ht="15" customHeight="1" x14ac:dyDescent="0.25">
      <c r="BP466" s="59"/>
      <c r="BQ466" s="59"/>
      <c r="BR466" s="59"/>
      <c r="BS466" s="59"/>
      <c r="BT466" s="59"/>
      <c r="DY466" s="81"/>
      <c r="DZ466" s="81"/>
      <c r="EA466" s="81"/>
      <c r="EB466" s="81"/>
      <c r="EC466" s="81"/>
      <c r="ED466" s="81"/>
      <c r="EE466" s="81"/>
      <c r="EF466" s="81"/>
      <c r="EG466" s="81"/>
      <c r="EH466" s="81"/>
      <c r="EI466" s="81"/>
      <c r="EJ466" s="81"/>
    </row>
    <row r="467" spans="68:140" ht="15" customHeight="1" x14ac:dyDescent="0.25">
      <c r="BP467" s="59"/>
      <c r="BQ467" s="59"/>
      <c r="BR467" s="59"/>
      <c r="BS467" s="59"/>
      <c r="BT467" s="59"/>
      <c r="DY467" s="81"/>
      <c r="DZ467" s="81"/>
      <c r="EA467" s="81"/>
      <c r="EB467" s="81"/>
      <c r="EC467" s="81"/>
      <c r="ED467" s="81"/>
      <c r="EE467" s="81"/>
      <c r="EF467" s="81"/>
      <c r="EG467" s="81"/>
      <c r="EH467" s="81"/>
      <c r="EI467" s="81"/>
      <c r="EJ467" s="81"/>
    </row>
    <row r="468" spans="68:140" ht="15" customHeight="1" x14ac:dyDescent="0.25">
      <c r="BP468" s="59"/>
      <c r="BQ468" s="59"/>
      <c r="BR468" s="59"/>
      <c r="BS468" s="59"/>
      <c r="BT468" s="59"/>
      <c r="DY468" s="81"/>
      <c r="DZ468" s="81"/>
      <c r="EA468" s="81"/>
      <c r="EB468" s="81"/>
      <c r="EC468" s="81"/>
      <c r="ED468" s="81"/>
      <c r="EE468" s="81"/>
      <c r="EF468" s="81"/>
      <c r="EG468" s="81"/>
      <c r="EH468" s="81"/>
      <c r="EI468" s="81"/>
      <c r="EJ468" s="81"/>
    </row>
    <row r="469" spans="68:140" ht="15" customHeight="1" x14ac:dyDescent="0.25">
      <c r="BP469" s="59"/>
      <c r="BQ469" s="59"/>
      <c r="BR469" s="59"/>
      <c r="BS469" s="59"/>
      <c r="BT469" s="59"/>
      <c r="DY469" s="81"/>
      <c r="DZ469" s="81"/>
      <c r="EA469" s="81"/>
      <c r="EB469" s="81"/>
      <c r="EC469" s="81"/>
      <c r="ED469" s="81"/>
      <c r="EE469" s="81"/>
      <c r="EF469" s="81"/>
      <c r="EG469" s="81"/>
      <c r="EH469" s="81"/>
      <c r="EI469" s="81"/>
      <c r="EJ469" s="81"/>
    </row>
    <row r="470" spans="68:140" ht="15" customHeight="1" x14ac:dyDescent="0.25">
      <c r="BP470" s="59"/>
      <c r="BQ470" s="59"/>
      <c r="BR470" s="59"/>
      <c r="BS470" s="59"/>
      <c r="BT470" s="59"/>
      <c r="DY470" s="81"/>
      <c r="DZ470" s="81"/>
      <c r="EA470" s="81"/>
      <c r="EB470" s="81"/>
      <c r="EC470" s="81"/>
      <c r="ED470" s="81"/>
      <c r="EE470" s="81"/>
      <c r="EF470" s="81"/>
      <c r="EG470" s="81"/>
      <c r="EH470" s="81"/>
      <c r="EI470" s="81"/>
      <c r="EJ470" s="81"/>
    </row>
    <row r="471" spans="68:140" ht="15" customHeight="1" x14ac:dyDescent="0.25">
      <c r="BP471" s="59"/>
      <c r="BQ471" s="59"/>
      <c r="BR471" s="59"/>
      <c r="BS471" s="59"/>
      <c r="BT471" s="59"/>
      <c r="DY471" s="81"/>
      <c r="DZ471" s="81"/>
      <c r="EA471" s="81"/>
      <c r="EB471" s="81"/>
      <c r="EC471" s="81"/>
      <c r="ED471" s="81"/>
      <c r="EE471" s="81"/>
      <c r="EF471" s="81"/>
      <c r="EG471" s="81"/>
      <c r="EH471" s="81"/>
      <c r="EI471" s="81"/>
      <c r="EJ471" s="81"/>
    </row>
    <row r="472" spans="68:140" ht="15" customHeight="1" x14ac:dyDescent="0.25">
      <c r="BP472" s="59"/>
      <c r="BQ472" s="59"/>
      <c r="BR472" s="59"/>
      <c r="BS472" s="59"/>
      <c r="BT472" s="59"/>
      <c r="DY472" s="81"/>
      <c r="DZ472" s="81"/>
      <c r="EA472" s="81"/>
      <c r="EB472" s="81"/>
      <c r="EC472" s="81"/>
      <c r="ED472" s="81"/>
      <c r="EE472" s="81"/>
      <c r="EF472" s="81"/>
      <c r="EG472" s="81"/>
      <c r="EH472" s="81"/>
      <c r="EI472" s="81"/>
      <c r="EJ472" s="81"/>
    </row>
    <row r="473" spans="68:140" ht="15" customHeight="1" x14ac:dyDescent="0.25">
      <c r="BP473" s="59"/>
      <c r="BQ473" s="59"/>
      <c r="BR473" s="59"/>
      <c r="BS473" s="59"/>
      <c r="BT473" s="59"/>
      <c r="DY473" s="81"/>
      <c r="DZ473" s="81"/>
      <c r="EA473" s="81"/>
      <c r="EB473" s="81"/>
      <c r="EC473" s="81"/>
      <c r="ED473" s="81"/>
      <c r="EE473" s="81"/>
      <c r="EF473" s="81"/>
      <c r="EG473" s="81"/>
      <c r="EH473" s="81"/>
      <c r="EI473" s="81"/>
      <c r="EJ473" s="81"/>
    </row>
    <row r="474" spans="68:140" ht="15" customHeight="1" x14ac:dyDescent="0.25">
      <c r="BP474" s="59"/>
      <c r="BQ474" s="59"/>
      <c r="BR474" s="59"/>
      <c r="BS474" s="59"/>
      <c r="BT474" s="59"/>
      <c r="DY474" s="81"/>
      <c r="DZ474" s="81"/>
      <c r="EA474" s="81"/>
      <c r="EB474" s="81"/>
      <c r="EC474" s="81"/>
      <c r="ED474" s="81"/>
      <c r="EE474" s="81"/>
      <c r="EF474" s="81"/>
      <c r="EG474" s="81"/>
      <c r="EH474" s="81"/>
      <c r="EI474" s="81"/>
      <c r="EJ474" s="81"/>
    </row>
    <row r="475" spans="68:140" ht="15" customHeight="1" x14ac:dyDescent="0.25">
      <c r="BP475" s="59"/>
      <c r="BQ475" s="59"/>
      <c r="BR475" s="59"/>
      <c r="BS475" s="59"/>
      <c r="BT475" s="59"/>
      <c r="DY475" s="81"/>
      <c r="DZ475" s="81"/>
      <c r="EA475" s="81"/>
      <c r="EB475" s="81"/>
      <c r="EC475" s="81"/>
      <c r="ED475" s="81"/>
      <c r="EE475" s="81"/>
      <c r="EF475" s="81"/>
      <c r="EG475" s="81"/>
      <c r="EH475" s="81"/>
      <c r="EI475" s="81"/>
      <c r="EJ475" s="81"/>
    </row>
    <row r="476" spans="68:140" ht="15" customHeight="1" x14ac:dyDescent="0.25">
      <c r="BP476" s="59"/>
      <c r="BQ476" s="59"/>
      <c r="BR476" s="59"/>
      <c r="BS476" s="59"/>
      <c r="BT476" s="59"/>
      <c r="DY476" s="81"/>
      <c r="DZ476" s="81"/>
      <c r="EA476" s="81"/>
      <c r="EB476" s="81"/>
      <c r="EC476" s="81"/>
      <c r="ED476" s="81"/>
      <c r="EE476" s="81"/>
      <c r="EF476" s="81"/>
      <c r="EG476" s="81"/>
      <c r="EH476" s="81"/>
      <c r="EI476" s="81"/>
      <c r="EJ476" s="81"/>
    </row>
    <row r="477" spans="68:140" ht="15" customHeight="1" x14ac:dyDescent="0.25">
      <c r="BP477" s="59"/>
      <c r="BQ477" s="59"/>
      <c r="BR477" s="59"/>
      <c r="BS477" s="59"/>
      <c r="BT477" s="59"/>
      <c r="DY477" s="81"/>
      <c r="DZ477" s="81"/>
      <c r="EA477" s="81"/>
      <c r="EB477" s="81"/>
      <c r="EC477" s="81"/>
      <c r="ED477" s="81"/>
      <c r="EE477" s="81"/>
      <c r="EF477" s="81"/>
      <c r="EG477" s="81"/>
      <c r="EH477" s="81"/>
      <c r="EI477" s="81"/>
      <c r="EJ477" s="81"/>
    </row>
    <row r="478" spans="68:140" ht="15" customHeight="1" x14ac:dyDescent="0.25">
      <c r="BP478" s="59"/>
      <c r="BQ478" s="59"/>
      <c r="BR478" s="59"/>
      <c r="BS478" s="59"/>
      <c r="BT478" s="59"/>
      <c r="DY478" s="81"/>
      <c r="DZ478" s="81"/>
      <c r="EA478" s="81"/>
      <c r="EB478" s="81"/>
      <c r="EC478" s="81"/>
      <c r="ED478" s="81"/>
      <c r="EE478" s="81"/>
      <c r="EF478" s="81"/>
      <c r="EG478" s="81"/>
      <c r="EH478" s="81"/>
      <c r="EI478" s="81"/>
      <c r="EJ478" s="81"/>
    </row>
    <row r="479" spans="68:140" ht="15" customHeight="1" x14ac:dyDescent="0.25">
      <c r="BP479" s="59"/>
      <c r="BQ479" s="59"/>
      <c r="BR479" s="59"/>
      <c r="BS479" s="59"/>
      <c r="BT479" s="59"/>
      <c r="DY479" s="81"/>
      <c r="DZ479" s="81"/>
      <c r="EA479" s="81"/>
      <c r="EB479" s="81"/>
      <c r="EC479" s="81"/>
      <c r="ED479" s="81"/>
      <c r="EE479" s="81"/>
      <c r="EF479" s="81"/>
      <c r="EG479" s="81"/>
      <c r="EH479" s="81"/>
      <c r="EI479" s="81"/>
      <c r="EJ479" s="81"/>
    </row>
    <row r="480" spans="68:140" ht="15" customHeight="1" x14ac:dyDescent="0.25">
      <c r="BP480" s="59"/>
      <c r="BQ480" s="59"/>
      <c r="BR480" s="59"/>
      <c r="BS480" s="59"/>
      <c r="BT480" s="59"/>
      <c r="DY480" s="81"/>
      <c r="DZ480" s="81"/>
      <c r="EA480" s="81"/>
      <c r="EB480" s="81"/>
      <c r="EC480" s="81"/>
      <c r="ED480" s="81"/>
      <c r="EE480" s="81"/>
      <c r="EF480" s="81"/>
      <c r="EG480" s="81"/>
      <c r="EH480" s="81"/>
      <c r="EI480" s="81"/>
      <c r="EJ480" s="81"/>
    </row>
    <row r="481" spans="68:140" ht="15" customHeight="1" x14ac:dyDescent="0.25">
      <c r="BP481" s="59"/>
      <c r="BQ481" s="59"/>
      <c r="BR481" s="59"/>
      <c r="BS481" s="59"/>
      <c r="BT481" s="59"/>
      <c r="DY481" s="81"/>
      <c r="DZ481" s="81"/>
      <c r="EA481" s="81"/>
      <c r="EB481" s="81"/>
      <c r="EC481" s="81"/>
      <c r="ED481" s="81"/>
      <c r="EE481" s="81"/>
      <c r="EF481" s="81"/>
      <c r="EG481" s="81"/>
      <c r="EH481" s="81"/>
      <c r="EI481" s="81"/>
      <c r="EJ481" s="81"/>
    </row>
    <row r="482" spans="68:140" ht="15" customHeight="1" x14ac:dyDescent="0.25">
      <c r="BP482" s="59"/>
      <c r="BQ482" s="59"/>
      <c r="BR482" s="59"/>
      <c r="BS482" s="59"/>
      <c r="BT482" s="59"/>
      <c r="DY482" s="81"/>
      <c r="DZ482" s="81"/>
      <c r="EA482" s="81"/>
      <c r="EB482" s="81"/>
      <c r="EC482" s="81"/>
      <c r="ED482" s="81"/>
      <c r="EE482" s="81"/>
      <c r="EF482" s="81"/>
      <c r="EG482" s="81"/>
      <c r="EH482" s="81"/>
      <c r="EI482" s="81"/>
      <c r="EJ482" s="81"/>
    </row>
    <row r="483" spans="68:140" ht="15" customHeight="1" x14ac:dyDescent="0.25">
      <c r="BP483" s="59"/>
      <c r="BQ483" s="59"/>
      <c r="BR483" s="59"/>
      <c r="BS483" s="59"/>
      <c r="BT483" s="59"/>
      <c r="DY483" s="81"/>
      <c r="DZ483" s="81"/>
      <c r="EA483" s="81"/>
      <c r="EB483" s="81"/>
      <c r="EC483" s="81"/>
      <c r="ED483" s="81"/>
      <c r="EE483" s="81"/>
      <c r="EF483" s="81"/>
      <c r="EG483" s="81"/>
      <c r="EH483" s="81"/>
      <c r="EI483" s="81"/>
      <c r="EJ483" s="81"/>
    </row>
    <row r="484" spans="68:140" ht="15" customHeight="1" x14ac:dyDescent="0.25">
      <c r="BP484" s="59"/>
      <c r="BQ484" s="59"/>
      <c r="BR484" s="59"/>
      <c r="BS484" s="59"/>
      <c r="BT484" s="59"/>
      <c r="DY484" s="81"/>
      <c r="DZ484" s="81"/>
      <c r="EA484" s="81"/>
      <c r="EB484" s="81"/>
      <c r="EC484" s="81"/>
      <c r="ED484" s="81"/>
      <c r="EE484" s="81"/>
      <c r="EF484" s="81"/>
      <c r="EG484" s="81"/>
      <c r="EH484" s="81"/>
      <c r="EI484" s="81"/>
      <c r="EJ484" s="81"/>
    </row>
    <row r="485" spans="68:140" ht="15" customHeight="1" x14ac:dyDescent="0.25">
      <c r="BP485" s="59"/>
      <c r="BQ485" s="59"/>
      <c r="BR485" s="59"/>
      <c r="BS485" s="59"/>
      <c r="BT485" s="59"/>
      <c r="DY485" s="81"/>
      <c r="DZ485" s="81"/>
      <c r="EA485" s="81"/>
      <c r="EB485" s="81"/>
      <c r="EC485" s="81"/>
      <c r="ED485" s="81"/>
      <c r="EE485" s="81"/>
      <c r="EF485" s="81"/>
      <c r="EG485" s="81"/>
      <c r="EH485" s="81"/>
      <c r="EI485" s="81"/>
      <c r="EJ485" s="81"/>
    </row>
    <row r="486" spans="68:140" ht="15" customHeight="1" x14ac:dyDescent="0.25">
      <c r="BP486" s="59"/>
      <c r="BQ486" s="59"/>
      <c r="BR486" s="59"/>
      <c r="BS486" s="59"/>
      <c r="BT486" s="59"/>
      <c r="DY486" s="81"/>
      <c r="DZ486" s="81"/>
      <c r="EA486" s="81"/>
      <c r="EB486" s="81"/>
      <c r="EC486" s="81"/>
      <c r="ED486" s="81"/>
      <c r="EE486" s="81"/>
      <c r="EF486" s="81"/>
      <c r="EG486" s="81"/>
      <c r="EH486" s="81"/>
      <c r="EI486" s="81"/>
      <c r="EJ486" s="81"/>
    </row>
    <row r="487" spans="68:140" ht="15" customHeight="1" x14ac:dyDescent="0.25">
      <c r="BP487" s="59"/>
      <c r="BQ487" s="59"/>
      <c r="BR487" s="59"/>
      <c r="BS487" s="59"/>
      <c r="BT487" s="59"/>
      <c r="DY487" s="81"/>
      <c r="DZ487" s="81"/>
      <c r="EA487" s="81"/>
      <c r="EB487" s="81"/>
      <c r="EC487" s="81"/>
      <c r="ED487" s="81"/>
      <c r="EE487" s="81"/>
      <c r="EF487" s="81"/>
      <c r="EG487" s="81"/>
      <c r="EH487" s="81"/>
      <c r="EI487" s="81"/>
      <c r="EJ487" s="81"/>
    </row>
    <row r="488" spans="68:140" ht="15" customHeight="1" x14ac:dyDescent="0.25">
      <c r="BP488" s="59"/>
      <c r="BQ488" s="59"/>
      <c r="BR488" s="59"/>
      <c r="BS488" s="59"/>
      <c r="BT488" s="59"/>
      <c r="DY488" s="81"/>
      <c r="DZ488" s="81"/>
      <c r="EA488" s="81"/>
      <c r="EB488" s="81"/>
      <c r="EC488" s="81"/>
      <c r="ED488" s="81"/>
      <c r="EE488" s="81"/>
      <c r="EF488" s="81"/>
      <c r="EG488" s="81"/>
      <c r="EH488" s="81"/>
      <c r="EI488" s="81"/>
      <c r="EJ488" s="81"/>
    </row>
    <row r="489" spans="68:140" ht="15" customHeight="1" x14ac:dyDescent="0.25">
      <c r="BP489" s="59"/>
      <c r="BQ489" s="59"/>
      <c r="BR489" s="59"/>
      <c r="BS489" s="59"/>
      <c r="BT489" s="59"/>
      <c r="DY489" s="81"/>
      <c r="DZ489" s="81"/>
      <c r="EA489" s="81"/>
      <c r="EB489" s="81"/>
      <c r="EC489" s="81"/>
      <c r="ED489" s="81"/>
      <c r="EE489" s="81"/>
      <c r="EF489" s="81"/>
      <c r="EG489" s="81"/>
      <c r="EH489" s="81"/>
      <c r="EI489" s="81"/>
      <c r="EJ489" s="81"/>
    </row>
    <row r="490" spans="68:140" ht="15" customHeight="1" x14ac:dyDescent="0.25">
      <c r="BP490" s="59"/>
      <c r="BQ490" s="59"/>
      <c r="BR490" s="59"/>
      <c r="BS490" s="59"/>
      <c r="BT490" s="59"/>
      <c r="DY490" s="81"/>
      <c r="DZ490" s="81"/>
      <c r="EA490" s="81"/>
      <c r="EB490" s="81"/>
      <c r="EC490" s="81"/>
      <c r="ED490" s="81"/>
      <c r="EE490" s="81"/>
      <c r="EF490" s="81"/>
      <c r="EG490" s="81"/>
      <c r="EH490" s="81"/>
      <c r="EI490" s="81"/>
      <c r="EJ490" s="81"/>
    </row>
    <row r="491" spans="68:140" ht="15" customHeight="1" x14ac:dyDescent="0.25">
      <c r="BP491" s="59"/>
      <c r="BQ491" s="59"/>
      <c r="BR491" s="59"/>
      <c r="BS491" s="59"/>
      <c r="BT491" s="59"/>
      <c r="DY491" s="81"/>
      <c r="DZ491" s="81"/>
      <c r="EA491" s="81"/>
      <c r="EB491" s="81"/>
      <c r="EC491" s="81"/>
      <c r="ED491" s="81"/>
      <c r="EE491" s="81"/>
      <c r="EF491" s="81"/>
      <c r="EG491" s="81"/>
      <c r="EH491" s="81"/>
      <c r="EI491" s="81"/>
      <c r="EJ491" s="81"/>
    </row>
    <row r="492" spans="68:140" ht="15" customHeight="1" x14ac:dyDescent="0.25">
      <c r="BP492" s="59"/>
      <c r="BQ492" s="59"/>
      <c r="BR492" s="59"/>
      <c r="BS492" s="59"/>
      <c r="BT492" s="59"/>
      <c r="DY492" s="81"/>
      <c r="DZ492" s="81"/>
      <c r="EA492" s="81"/>
      <c r="EB492" s="81"/>
      <c r="EC492" s="81"/>
      <c r="ED492" s="81"/>
      <c r="EE492" s="81"/>
      <c r="EF492" s="81"/>
      <c r="EG492" s="81"/>
      <c r="EH492" s="81"/>
      <c r="EI492" s="81"/>
      <c r="EJ492" s="81"/>
    </row>
    <row r="493" spans="68:140" ht="15" customHeight="1" x14ac:dyDescent="0.25">
      <c r="BP493" s="59"/>
      <c r="BQ493" s="59"/>
      <c r="BR493" s="59"/>
      <c r="BS493" s="59"/>
      <c r="BT493" s="59"/>
      <c r="DY493" s="81"/>
      <c r="DZ493" s="81"/>
      <c r="EA493" s="81"/>
      <c r="EB493" s="81"/>
      <c r="EC493" s="81"/>
      <c r="ED493" s="81"/>
      <c r="EE493" s="81"/>
      <c r="EF493" s="81"/>
      <c r="EG493" s="81"/>
      <c r="EH493" s="81"/>
      <c r="EI493" s="81"/>
      <c r="EJ493" s="81"/>
    </row>
    <row r="494" spans="68:140" ht="15" customHeight="1" x14ac:dyDescent="0.25">
      <c r="BP494" s="59"/>
      <c r="BQ494" s="59"/>
      <c r="BR494" s="59"/>
      <c r="BS494" s="59"/>
      <c r="BT494" s="59"/>
      <c r="DY494" s="81"/>
      <c r="DZ494" s="81"/>
      <c r="EA494" s="81"/>
      <c r="EB494" s="81"/>
      <c r="EC494" s="81"/>
      <c r="ED494" s="81"/>
      <c r="EE494" s="81"/>
      <c r="EF494" s="81"/>
      <c r="EG494" s="81"/>
      <c r="EH494" s="81"/>
      <c r="EI494" s="81"/>
      <c r="EJ494" s="81"/>
    </row>
    <row r="495" spans="68:140" ht="15" customHeight="1" x14ac:dyDescent="0.25">
      <c r="BP495" s="59"/>
      <c r="BQ495" s="59"/>
      <c r="BR495" s="59"/>
      <c r="BS495" s="59"/>
      <c r="BT495" s="59"/>
      <c r="DY495" s="81"/>
      <c r="DZ495" s="81"/>
      <c r="EA495" s="81"/>
      <c r="EB495" s="81"/>
      <c r="EC495" s="81"/>
      <c r="ED495" s="81"/>
      <c r="EE495" s="81"/>
      <c r="EF495" s="81"/>
      <c r="EG495" s="81"/>
      <c r="EH495" s="81"/>
      <c r="EI495" s="81"/>
      <c r="EJ495" s="81"/>
    </row>
    <row r="496" spans="68:140" ht="15" customHeight="1" x14ac:dyDescent="0.25">
      <c r="BP496" s="59"/>
      <c r="BQ496" s="59"/>
      <c r="BR496" s="59"/>
      <c r="BS496" s="59"/>
      <c r="BT496" s="59"/>
      <c r="DY496" s="81"/>
      <c r="DZ496" s="81"/>
      <c r="EA496" s="81"/>
      <c r="EB496" s="81"/>
      <c r="EC496" s="81"/>
      <c r="ED496" s="81"/>
      <c r="EE496" s="81"/>
      <c r="EF496" s="81"/>
      <c r="EG496" s="81"/>
      <c r="EH496" s="81"/>
      <c r="EI496" s="81"/>
      <c r="EJ496" s="81"/>
    </row>
    <row r="497" spans="68:140" ht="15" customHeight="1" x14ac:dyDescent="0.25">
      <c r="BP497" s="59"/>
      <c r="BQ497" s="59"/>
      <c r="BR497" s="59"/>
      <c r="BS497" s="59"/>
      <c r="BT497" s="59"/>
      <c r="DY497" s="81"/>
      <c r="DZ497" s="81"/>
      <c r="EA497" s="81"/>
      <c r="EB497" s="81"/>
      <c r="EC497" s="81"/>
      <c r="ED497" s="81"/>
      <c r="EE497" s="81"/>
      <c r="EF497" s="81"/>
      <c r="EG497" s="81"/>
      <c r="EH497" s="81"/>
      <c r="EI497" s="81"/>
      <c r="EJ497" s="81"/>
    </row>
    <row r="498" spans="68:140" ht="15" customHeight="1" x14ac:dyDescent="0.25">
      <c r="BP498" s="59"/>
      <c r="BQ498" s="59"/>
      <c r="BR498" s="59"/>
      <c r="BS498" s="59"/>
      <c r="BT498" s="59"/>
      <c r="DY498" s="81"/>
      <c r="DZ498" s="81"/>
      <c r="EA498" s="81"/>
      <c r="EB498" s="81"/>
      <c r="EC498" s="81"/>
      <c r="ED498" s="81"/>
      <c r="EE498" s="81"/>
      <c r="EF498" s="81"/>
      <c r="EG498" s="81"/>
      <c r="EH498" s="81"/>
      <c r="EI498" s="81"/>
      <c r="EJ498" s="81"/>
    </row>
    <row r="499" spans="68:140" ht="15" customHeight="1" x14ac:dyDescent="0.25">
      <c r="BP499" s="59"/>
      <c r="BQ499" s="59"/>
      <c r="BR499" s="59"/>
      <c r="BS499" s="59"/>
      <c r="BT499" s="59"/>
      <c r="DY499" s="81"/>
      <c r="DZ499" s="81"/>
      <c r="EA499" s="81"/>
      <c r="EB499" s="81"/>
      <c r="EC499" s="81"/>
      <c r="ED499" s="81"/>
      <c r="EE499" s="81"/>
      <c r="EF499" s="81"/>
      <c r="EG499" s="81"/>
      <c r="EH499" s="81"/>
      <c r="EI499" s="81"/>
      <c r="EJ499" s="81"/>
    </row>
    <row r="500" spans="68:140" ht="15" customHeight="1" x14ac:dyDescent="0.25">
      <c r="BP500" s="59"/>
      <c r="BQ500" s="59"/>
      <c r="BR500" s="59"/>
      <c r="BS500" s="59"/>
      <c r="BT500" s="59"/>
      <c r="DY500" s="81"/>
      <c r="DZ500" s="81"/>
      <c r="EA500" s="81"/>
      <c r="EB500" s="81"/>
      <c r="EC500" s="81"/>
      <c r="ED500" s="81"/>
      <c r="EE500" s="81"/>
      <c r="EF500" s="81"/>
      <c r="EG500" s="81"/>
      <c r="EH500" s="81"/>
      <c r="EI500" s="81"/>
      <c r="EJ500" s="81"/>
    </row>
    <row r="501" spans="68:140" ht="15" customHeight="1" x14ac:dyDescent="0.25">
      <c r="BP501" s="59"/>
      <c r="BQ501" s="59"/>
      <c r="BR501" s="59"/>
      <c r="BS501" s="59"/>
      <c r="BT501" s="59"/>
      <c r="DY501" s="81"/>
      <c r="DZ501" s="81"/>
      <c r="EA501" s="81"/>
      <c r="EB501" s="81"/>
      <c r="EC501" s="81"/>
      <c r="ED501" s="81"/>
      <c r="EE501" s="81"/>
      <c r="EF501" s="81"/>
      <c r="EG501" s="81"/>
      <c r="EH501" s="81"/>
      <c r="EI501" s="81"/>
      <c r="EJ501" s="81"/>
    </row>
    <row r="502" spans="68:140" ht="15" customHeight="1" x14ac:dyDescent="0.25">
      <c r="BP502" s="59"/>
      <c r="BQ502" s="59"/>
      <c r="BR502" s="59"/>
      <c r="BS502" s="59"/>
      <c r="BT502" s="59"/>
      <c r="DY502" s="81"/>
      <c r="DZ502" s="81"/>
      <c r="EA502" s="81"/>
      <c r="EB502" s="81"/>
      <c r="EC502" s="81"/>
      <c r="ED502" s="81"/>
      <c r="EE502" s="81"/>
      <c r="EF502" s="81"/>
      <c r="EG502" s="81"/>
      <c r="EH502" s="81"/>
      <c r="EI502" s="81"/>
      <c r="EJ502" s="81"/>
    </row>
    <row r="503" spans="68:140" ht="15" customHeight="1" x14ac:dyDescent="0.25">
      <c r="BP503" s="59"/>
      <c r="BQ503" s="59"/>
      <c r="BR503" s="59"/>
      <c r="BS503" s="59"/>
      <c r="BT503" s="59"/>
      <c r="DY503" s="81"/>
      <c r="DZ503" s="81"/>
      <c r="EA503" s="81"/>
      <c r="EB503" s="81"/>
      <c r="EC503" s="81"/>
      <c r="ED503" s="81"/>
      <c r="EE503" s="81"/>
      <c r="EF503" s="81"/>
      <c r="EG503" s="81"/>
      <c r="EH503" s="81"/>
      <c r="EI503" s="81"/>
      <c r="EJ503" s="81"/>
    </row>
    <row r="504" spans="68:140" ht="15" customHeight="1" x14ac:dyDescent="0.25">
      <c r="BP504" s="59"/>
      <c r="BQ504" s="59"/>
      <c r="BR504" s="59"/>
      <c r="BS504" s="59"/>
      <c r="BT504" s="59"/>
      <c r="DY504" s="81"/>
      <c r="DZ504" s="81"/>
      <c r="EA504" s="81"/>
      <c r="EB504" s="81"/>
      <c r="EC504" s="81"/>
      <c r="ED504" s="81"/>
      <c r="EE504" s="81"/>
      <c r="EF504" s="81"/>
      <c r="EG504" s="81"/>
      <c r="EH504" s="81"/>
      <c r="EI504" s="81"/>
      <c r="EJ504" s="81"/>
    </row>
    <row r="505" spans="68:140" ht="15" customHeight="1" x14ac:dyDescent="0.25">
      <c r="BP505" s="59"/>
      <c r="BQ505" s="59"/>
      <c r="BR505" s="59"/>
      <c r="BS505" s="59"/>
      <c r="BT505" s="59"/>
      <c r="DY505" s="81"/>
      <c r="DZ505" s="81"/>
      <c r="EA505" s="81"/>
      <c r="EB505" s="81"/>
      <c r="EC505" s="81"/>
      <c r="ED505" s="81"/>
      <c r="EE505" s="81"/>
      <c r="EF505" s="81"/>
      <c r="EG505" s="81"/>
      <c r="EH505" s="81"/>
      <c r="EI505" s="81"/>
      <c r="EJ505" s="81"/>
    </row>
    <row r="506" spans="68:140" ht="15" customHeight="1" x14ac:dyDescent="0.25">
      <c r="BP506" s="59"/>
      <c r="BQ506" s="59"/>
      <c r="BR506" s="59"/>
      <c r="BS506" s="59"/>
      <c r="BT506" s="59"/>
      <c r="DY506" s="81"/>
      <c r="DZ506" s="81"/>
      <c r="EA506" s="81"/>
      <c r="EB506" s="81"/>
      <c r="EC506" s="81"/>
      <c r="ED506" s="81"/>
      <c r="EE506" s="81"/>
      <c r="EF506" s="81"/>
      <c r="EG506" s="81"/>
      <c r="EH506" s="81"/>
      <c r="EI506" s="81"/>
      <c r="EJ506" s="81"/>
    </row>
    <row r="507" spans="68:140" ht="15" customHeight="1" x14ac:dyDescent="0.25">
      <c r="BP507" s="59"/>
      <c r="BQ507" s="59"/>
      <c r="BR507" s="59"/>
      <c r="BS507" s="59"/>
      <c r="BT507" s="59"/>
      <c r="DY507" s="81"/>
      <c r="DZ507" s="81"/>
      <c r="EA507" s="81"/>
      <c r="EB507" s="81"/>
      <c r="EC507" s="81"/>
      <c r="ED507" s="81"/>
      <c r="EE507" s="81"/>
      <c r="EF507" s="81"/>
      <c r="EG507" s="81"/>
      <c r="EH507" s="81"/>
      <c r="EI507" s="81"/>
      <c r="EJ507" s="81"/>
    </row>
    <row r="508" spans="68:140" ht="15" customHeight="1" x14ac:dyDescent="0.25">
      <c r="BP508" s="59"/>
      <c r="BQ508" s="59"/>
      <c r="BR508" s="59"/>
      <c r="BS508" s="59"/>
      <c r="BT508" s="59"/>
      <c r="DY508" s="81"/>
      <c r="DZ508" s="81"/>
      <c r="EA508" s="81"/>
      <c r="EB508" s="81"/>
      <c r="EC508" s="81"/>
      <c r="ED508" s="81"/>
      <c r="EE508" s="81"/>
      <c r="EF508" s="81"/>
      <c r="EG508" s="81"/>
      <c r="EH508" s="81"/>
      <c r="EI508" s="81"/>
      <c r="EJ508" s="81"/>
    </row>
    <row r="509" spans="68:140" ht="15" customHeight="1" x14ac:dyDescent="0.25">
      <c r="BP509" s="59"/>
      <c r="BQ509" s="59"/>
      <c r="BR509" s="59"/>
      <c r="BS509" s="59"/>
      <c r="BT509" s="59"/>
      <c r="DY509" s="81"/>
      <c r="DZ509" s="81"/>
      <c r="EA509" s="81"/>
      <c r="EB509" s="81"/>
      <c r="EC509" s="81"/>
      <c r="ED509" s="81"/>
      <c r="EE509" s="81"/>
      <c r="EF509" s="81"/>
      <c r="EG509" s="81"/>
      <c r="EH509" s="81"/>
      <c r="EI509" s="81"/>
      <c r="EJ509" s="81"/>
    </row>
    <row r="510" spans="68:140" ht="15" customHeight="1" x14ac:dyDescent="0.25">
      <c r="BP510" s="59"/>
      <c r="BQ510" s="59"/>
      <c r="BR510" s="59"/>
      <c r="BS510" s="59"/>
      <c r="BT510" s="59"/>
      <c r="DY510" s="81"/>
      <c r="DZ510" s="81"/>
      <c r="EA510" s="81"/>
      <c r="EB510" s="81"/>
      <c r="EC510" s="81"/>
      <c r="ED510" s="81"/>
      <c r="EE510" s="81"/>
      <c r="EF510" s="81"/>
      <c r="EG510" s="81"/>
      <c r="EH510" s="81"/>
      <c r="EI510" s="81"/>
      <c r="EJ510" s="81"/>
    </row>
    <row r="511" spans="68:140" ht="15" customHeight="1" x14ac:dyDescent="0.25">
      <c r="BP511" s="59"/>
      <c r="BQ511" s="59"/>
      <c r="BR511" s="59"/>
      <c r="BS511" s="59"/>
      <c r="BT511" s="59"/>
      <c r="DY511" s="81"/>
      <c r="DZ511" s="81"/>
      <c r="EA511" s="81"/>
      <c r="EB511" s="81"/>
      <c r="EC511" s="81"/>
      <c r="ED511" s="81"/>
      <c r="EE511" s="81"/>
      <c r="EF511" s="81"/>
      <c r="EG511" s="81"/>
      <c r="EH511" s="81"/>
      <c r="EI511" s="81"/>
      <c r="EJ511" s="81"/>
    </row>
    <row r="512" spans="68:140" ht="15" customHeight="1" x14ac:dyDescent="0.25">
      <c r="BP512" s="59"/>
      <c r="BQ512" s="59"/>
      <c r="BR512" s="59"/>
      <c r="BS512" s="59"/>
      <c r="BT512" s="59"/>
      <c r="DY512" s="81"/>
      <c r="DZ512" s="81"/>
      <c r="EA512" s="81"/>
      <c r="EB512" s="81"/>
      <c r="EC512" s="81"/>
      <c r="ED512" s="81"/>
      <c r="EE512" s="81"/>
      <c r="EF512" s="81"/>
      <c r="EG512" s="81"/>
      <c r="EH512" s="81"/>
      <c r="EI512" s="81"/>
      <c r="EJ512" s="81"/>
    </row>
    <row r="513" spans="68:140" ht="15" customHeight="1" x14ac:dyDescent="0.25">
      <c r="BP513" s="59"/>
      <c r="BQ513" s="59"/>
      <c r="BR513" s="59"/>
      <c r="BS513" s="59"/>
      <c r="BT513" s="59"/>
      <c r="DY513" s="81"/>
      <c r="DZ513" s="81"/>
      <c r="EA513" s="81"/>
      <c r="EB513" s="81"/>
      <c r="EC513" s="81"/>
      <c r="ED513" s="81"/>
      <c r="EE513" s="81"/>
      <c r="EF513" s="81"/>
      <c r="EG513" s="81"/>
      <c r="EH513" s="81"/>
      <c r="EI513" s="81"/>
      <c r="EJ513" s="81"/>
    </row>
    <row r="514" spans="68:140" ht="15" customHeight="1" x14ac:dyDescent="0.25">
      <c r="BP514" s="59"/>
      <c r="BQ514" s="59"/>
      <c r="BR514" s="59"/>
      <c r="BS514" s="59"/>
      <c r="BT514" s="59"/>
      <c r="DY514" s="81"/>
      <c r="DZ514" s="81"/>
      <c r="EA514" s="81"/>
      <c r="EB514" s="81"/>
      <c r="EC514" s="81"/>
      <c r="ED514" s="81"/>
      <c r="EE514" s="81"/>
      <c r="EF514" s="81"/>
      <c r="EG514" s="81"/>
      <c r="EH514" s="81"/>
      <c r="EI514" s="81"/>
      <c r="EJ514" s="81"/>
    </row>
    <row r="515" spans="68:140" ht="15" customHeight="1" x14ac:dyDescent="0.25">
      <c r="BP515" s="59"/>
      <c r="BQ515" s="59"/>
      <c r="BR515" s="59"/>
      <c r="BS515" s="59"/>
      <c r="BT515" s="59"/>
      <c r="DY515" s="81"/>
      <c r="DZ515" s="81"/>
      <c r="EA515" s="81"/>
      <c r="EB515" s="81"/>
      <c r="EC515" s="81"/>
      <c r="ED515" s="81"/>
      <c r="EE515" s="81"/>
      <c r="EF515" s="81"/>
      <c r="EG515" s="81"/>
      <c r="EH515" s="81"/>
      <c r="EI515" s="81"/>
      <c r="EJ515" s="81"/>
    </row>
    <row r="516" spans="68:140" ht="15" customHeight="1" x14ac:dyDescent="0.25">
      <c r="BP516" s="59"/>
      <c r="BQ516" s="59"/>
      <c r="BR516" s="59"/>
      <c r="BS516" s="59"/>
      <c r="BT516" s="59"/>
      <c r="DY516" s="81"/>
      <c r="DZ516" s="81"/>
      <c r="EA516" s="81"/>
      <c r="EB516" s="81"/>
      <c r="EC516" s="81"/>
      <c r="ED516" s="81"/>
      <c r="EE516" s="81"/>
      <c r="EF516" s="81"/>
      <c r="EG516" s="81"/>
      <c r="EH516" s="81"/>
      <c r="EI516" s="81"/>
      <c r="EJ516" s="81"/>
    </row>
    <row r="517" spans="68:140" ht="15" customHeight="1" x14ac:dyDescent="0.25">
      <c r="BP517" s="59"/>
      <c r="BQ517" s="59"/>
      <c r="BR517" s="59"/>
      <c r="BS517" s="59"/>
      <c r="BT517" s="59"/>
      <c r="DY517" s="81"/>
      <c r="DZ517" s="81"/>
      <c r="EA517" s="81"/>
      <c r="EB517" s="81"/>
      <c r="EC517" s="81"/>
      <c r="ED517" s="81"/>
      <c r="EE517" s="81"/>
      <c r="EF517" s="81"/>
      <c r="EG517" s="81"/>
      <c r="EH517" s="81"/>
      <c r="EI517" s="81"/>
      <c r="EJ517" s="81"/>
    </row>
    <row r="518" spans="68:140" ht="15" customHeight="1" x14ac:dyDescent="0.25">
      <c r="BP518" s="59"/>
      <c r="BQ518" s="59"/>
      <c r="BR518" s="59"/>
      <c r="BS518" s="59"/>
      <c r="BT518" s="59"/>
      <c r="DY518" s="81"/>
      <c r="DZ518" s="81"/>
      <c r="EA518" s="81"/>
      <c r="EB518" s="81"/>
      <c r="EC518" s="81"/>
      <c r="ED518" s="81"/>
      <c r="EE518" s="81"/>
      <c r="EF518" s="81"/>
      <c r="EG518" s="81"/>
      <c r="EH518" s="81"/>
      <c r="EI518" s="81"/>
      <c r="EJ518" s="81"/>
    </row>
    <row r="519" spans="68:140" ht="15" customHeight="1" x14ac:dyDescent="0.25">
      <c r="BP519" s="59"/>
      <c r="BQ519" s="59"/>
      <c r="BR519" s="59"/>
      <c r="BS519" s="59"/>
      <c r="BT519" s="59"/>
      <c r="DY519" s="81"/>
      <c r="DZ519" s="81"/>
      <c r="EA519" s="81"/>
      <c r="EB519" s="81"/>
      <c r="EC519" s="81"/>
      <c r="ED519" s="81"/>
      <c r="EE519" s="81"/>
      <c r="EF519" s="81"/>
      <c r="EG519" s="81"/>
      <c r="EH519" s="81"/>
      <c r="EI519" s="81"/>
      <c r="EJ519" s="81"/>
    </row>
    <row r="520" spans="68:140" ht="15" customHeight="1" x14ac:dyDescent="0.25">
      <c r="BP520" s="59"/>
      <c r="BQ520" s="59"/>
      <c r="BR520" s="59"/>
      <c r="BS520" s="59"/>
      <c r="BT520" s="59"/>
      <c r="DY520" s="81"/>
      <c r="DZ520" s="81"/>
      <c r="EA520" s="81"/>
      <c r="EB520" s="81"/>
      <c r="EC520" s="81"/>
      <c r="ED520" s="81"/>
      <c r="EE520" s="81"/>
      <c r="EF520" s="81"/>
      <c r="EG520" s="81"/>
      <c r="EH520" s="81"/>
      <c r="EI520" s="81"/>
      <c r="EJ520" s="81"/>
    </row>
    <row r="521" spans="68:140" ht="15" customHeight="1" x14ac:dyDescent="0.25">
      <c r="BP521" s="59"/>
      <c r="BQ521" s="59"/>
      <c r="BR521" s="59"/>
      <c r="BS521" s="59"/>
      <c r="BT521" s="59"/>
      <c r="DY521" s="81"/>
      <c r="DZ521" s="81"/>
      <c r="EA521" s="81"/>
      <c r="EB521" s="81"/>
      <c r="EC521" s="81"/>
      <c r="ED521" s="81"/>
      <c r="EE521" s="81"/>
      <c r="EF521" s="81"/>
      <c r="EG521" s="81"/>
      <c r="EH521" s="81"/>
      <c r="EI521" s="81"/>
      <c r="EJ521" s="81"/>
    </row>
    <row r="522" spans="68:140" ht="15" customHeight="1" x14ac:dyDescent="0.25">
      <c r="BP522" s="59"/>
      <c r="BQ522" s="59"/>
      <c r="BR522" s="59"/>
      <c r="BS522" s="59"/>
      <c r="BT522" s="59"/>
      <c r="DY522" s="81"/>
      <c r="DZ522" s="81"/>
      <c r="EA522" s="81"/>
      <c r="EB522" s="81"/>
      <c r="EC522" s="81"/>
      <c r="ED522" s="81"/>
      <c r="EE522" s="81"/>
      <c r="EF522" s="81"/>
      <c r="EG522" s="81"/>
      <c r="EH522" s="81"/>
      <c r="EI522" s="81"/>
      <c r="EJ522" s="81"/>
    </row>
    <row r="523" spans="68:140" ht="15" customHeight="1" x14ac:dyDescent="0.25">
      <c r="BP523" s="59"/>
      <c r="BQ523" s="59"/>
      <c r="BR523" s="59"/>
      <c r="BS523" s="59"/>
      <c r="BT523" s="59"/>
      <c r="DY523" s="81"/>
      <c r="DZ523" s="81"/>
      <c r="EA523" s="81"/>
      <c r="EB523" s="81"/>
      <c r="EC523" s="81"/>
      <c r="ED523" s="81"/>
      <c r="EE523" s="81"/>
      <c r="EF523" s="81"/>
      <c r="EG523" s="81"/>
      <c r="EH523" s="81"/>
      <c r="EI523" s="81"/>
      <c r="EJ523" s="81"/>
    </row>
    <row r="524" spans="68:140" ht="15" customHeight="1" x14ac:dyDescent="0.25">
      <c r="BP524" s="59"/>
      <c r="BQ524" s="59"/>
      <c r="BR524" s="59"/>
      <c r="BS524" s="59"/>
      <c r="BT524" s="59"/>
      <c r="DY524" s="81"/>
      <c r="DZ524" s="81"/>
      <c r="EA524" s="81"/>
      <c r="EB524" s="81"/>
      <c r="EC524" s="81"/>
      <c r="ED524" s="81"/>
      <c r="EE524" s="81"/>
      <c r="EF524" s="81"/>
      <c r="EG524" s="81"/>
      <c r="EH524" s="81"/>
      <c r="EI524" s="81"/>
      <c r="EJ524" s="81"/>
    </row>
    <row r="525" spans="68:140" ht="15" customHeight="1" x14ac:dyDescent="0.25">
      <c r="BP525" s="59"/>
      <c r="BQ525" s="59"/>
      <c r="BR525" s="59"/>
      <c r="BS525" s="59"/>
      <c r="BT525" s="59"/>
      <c r="DY525" s="81"/>
      <c r="DZ525" s="81"/>
      <c r="EA525" s="81"/>
      <c r="EB525" s="81"/>
      <c r="EC525" s="81"/>
      <c r="ED525" s="81"/>
      <c r="EE525" s="81"/>
      <c r="EF525" s="81"/>
      <c r="EG525" s="81"/>
      <c r="EH525" s="81"/>
      <c r="EI525" s="81"/>
      <c r="EJ525" s="81"/>
    </row>
    <row r="526" spans="68:140" ht="15" customHeight="1" x14ac:dyDescent="0.25">
      <c r="BP526" s="59"/>
      <c r="BQ526" s="59"/>
      <c r="BR526" s="59"/>
      <c r="BS526" s="59"/>
      <c r="BT526" s="59"/>
      <c r="DY526" s="81"/>
      <c r="DZ526" s="81"/>
      <c r="EA526" s="81"/>
      <c r="EB526" s="81"/>
      <c r="EC526" s="81"/>
      <c r="ED526" s="81"/>
      <c r="EE526" s="81"/>
      <c r="EF526" s="81"/>
      <c r="EG526" s="81"/>
      <c r="EH526" s="81"/>
      <c r="EI526" s="81"/>
      <c r="EJ526" s="81"/>
    </row>
    <row r="527" spans="68:140" ht="15" customHeight="1" x14ac:dyDescent="0.25">
      <c r="BP527" s="59"/>
      <c r="BQ527" s="59"/>
      <c r="BR527" s="59"/>
      <c r="BS527" s="59"/>
      <c r="BT527" s="59"/>
      <c r="DY527" s="81"/>
      <c r="DZ527" s="81"/>
      <c r="EA527" s="81"/>
      <c r="EB527" s="81"/>
      <c r="EC527" s="81"/>
      <c r="ED527" s="81"/>
      <c r="EE527" s="81"/>
      <c r="EF527" s="81"/>
      <c r="EG527" s="81"/>
      <c r="EH527" s="81"/>
      <c r="EI527" s="81"/>
      <c r="EJ527" s="81"/>
    </row>
    <row r="528" spans="68:140" ht="15" customHeight="1" x14ac:dyDescent="0.25">
      <c r="BP528" s="59"/>
      <c r="BQ528" s="59"/>
      <c r="BR528" s="59"/>
      <c r="BS528" s="59"/>
      <c r="BT528" s="59"/>
      <c r="DY528" s="81"/>
      <c r="DZ528" s="81"/>
      <c r="EA528" s="81"/>
      <c r="EB528" s="81"/>
      <c r="EC528" s="81"/>
      <c r="ED528" s="81"/>
      <c r="EE528" s="81"/>
      <c r="EF528" s="81"/>
      <c r="EG528" s="81"/>
      <c r="EH528" s="81"/>
      <c r="EI528" s="81"/>
      <c r="EJ528" s="81"/>
    </row>
    <row r="529" spans="68:140" ht="15" customHeight="1" x14ac:dyDescent="0.25">
      <c r="BP529" s="59"/>
      <c r="BQ529" s="59"/>
      <c r="BR529" s="59"/>
      <c r="BS529" s="59"/>
      <c r="BT529" s="59"/>
      <c r="DY529" s="81"/>
      <c r="DZ529" s="81"/>
      <c r="EA529" s="81"/>
      <c r="EB529" s="81"/>
      <c r="EC529" s="81"/>
      <c r="ED529" s="81"/>
      <c r="EE529" s="81"/>
      <c r="EF529" s="81"/>
      <c r="EG529" s="81"/>
      <c r="EH529" s="81"/>
      <c r="EI529" s="81"/>
      <c r="EJ529" s="81"/>
    </row>
    <row r="530" spans="68:140" ht="15" customHeight="1" x14ac:dyDescent="0.25">
      <c r="BP530" s="59"/>
      <c r="BQ530" s="59"/>
      <c r="BR530" s="59"/>
      <c r="BS530" s="59"/>
      <c r="BT530" s="59"/>
      <c r="DY530" s="81"/>
      <c r="DZ530" s="81"/>
      <c r="EA530" s="81"/>
      <c r="EB530" s="81"/>
      <c r="EC530" s="81"/>
      <c r="ED530" s="81"/>
      <c r="EE530" s="81"/>
      <c r="EF530" s="81"/>
      <c r="EG530" s="81"/>
      <c r="EH530" s="81"/>
      <c r="EI530" s="81"/>
      <c r="EJ530" s="81"/>
    </row>
    <row r="531" spans="68:140" ht="15" customHeight="1" x14ac:dyDescent="0.25">
      <c r="BP531" s="59"/>
      <c r="BQ531" s="59"/>
      <c r="BR531" s="59"/>
      <c r="BS531" s="59"/>
      <c r="BT531" s="59"/>
      <c r="DY531" s="81"/>
      <c r="DZ531" s="81"/>
      <c r="EA531" s="81"/>
      <c r="EB531" s="81"/>
      <c r="EC531" s="81"/>
      <c r="ED531" s="81"/>
      <c r="EE531" s="81"/>
      <c r="EF531" s="81"/>
      <c r="EG531" s="81"/>
      <c r="EH531" s="81"/>
      <c r="EI531" s="81"/>
      <c r="EJ531" s="81"/>
    </row>
    <row r="532" spans="68:140" ht="15" customHeight="1" x14ac:dyDescent="0.25">
      <c r="BP532" s="59"/>
      <c r="BQ532" s="59"/>
      <c r="BR532" s="59"/>
      <c r="BS532" s="59"/>
      <c r="BT532" s="59"/>
      <c r="DY532" s="81"/>
      <c r="DZ532" s="81"/>
      <c r="EA532" s="81"/>
      <c r="EB532" s="81"/>
      <c r="EC532" s="81"/>
      <c r="ED532" s="81"/>
      <c r="EE532" s="81"/>
      <c r="EF532" s="81"/>
      <c r="EG532" s="81"/>
      <c r="EH532" s="81"/>
      <c r="EI532" s="81"/>
      <c r="EJ532" s="81"/>
    </row>
    <row r="533" spans="68:140" ht="15" customHeight="1" x14ac:dyDescent="0.25">
      <c r="BP533" s="59"/>
      <c r="BQ533" s="59"/>
      <c r="BR533" s="59"/>
      <c r="BS533" s="59"/>
      <c r="BT533" s="59"/>
      <c r="DY533" s="81"/>
      <c r="DZ533" s="81"/>
      <c r="EA533" s="81"/>
      <c r="EB533" s="81"/>
      <c r="EC533" s="81"/>
      <c r="ED533" s="81"/>
      <c r="EE533" s="81"/>
      <c r="EF533" s="81"/>
      <c r="EG533" s="81"/>
      <c r="EH533" s="81"/>
      <c r="EI533" s="81"/>
      <c r="EJ533" s="81"/>
    </row>
    <row r="534" spans="68:140" ht="15" customHeight="1" x14ac:dyDescent="0.25">
      <c r="BP534" s="59"/>
      <c r="BQ534" s="59"/>
      <c r="BR534" s="59"/>
      <c r="BS534" s="59"/>
      <c r="BT534" s="59"/>
      <c r="DY534" s="81"/>
      <c r="DZ534" s="81"/>
      <c r="EA534" s="81"/>
      <c r="EB534" s="81"/>
      <c r="EC534" s="81"/>
      <c r="ED534" s="81"/>
      <c r="EE534" s="81"/>
      <c r="EF534" s="81"/>
      <c r="EG534" s="81"/>
      <c r="EH534" s="81"/>
      <c r="EI534" s="81"/>
      <c r="EJ534" s="81"/>
    </row>
    <row r="535" spans="68:140" ht="15" customHeight="1" x14ac:dyDescent="0.25">
      <c r="BP535" s="59"/>
      <c r="BQ535" s="59"/>
      <c r="BR535" s="59"/>
      <c r="BS535" s="59"/>
      <c r="BT535" s="59"/>
      <c r="DY535" s="81"/>
      <c r="DZ535" s="81"/>
      <c r="EA535" s="81"/>
      <c r="EB535" s="81"/>
      <c r="EC535" s="81"/>
      <c r="ED535" s="81"/>
      <c r="EE535" s="81"/>
      <c r="EF535" s="81"/>
      <c r="EG535" s="81"/>
      <c r="EH535" s="81"/>
      <c r="EI535" s="81"/>
      <c r="EJ535" s="81"/>
    </row>
    <row r="536" spans="68:140" ht="15" customHeight="1" x14ac:dyDescent="0.25">
      <c r="BP536" s="59"/>
      <c r="BQ536" s="59"/>
      <c r="BR536" s="59"/>
      <c r="BS536" s="59"/>
      <c r="BT536" s="59"/>
      <c r="DY536" s="81"/>
      <c r="DZ536" s="81"/>
      <c r="EA536" s="81"/>
      <c r="EB536" s="81"/>
      <c r="EC536" s="81"/>
      <c r="ED536" s="81"/>
      <c r="EE536" s="81"/>
      <c r="EF536" s="81"/>
      <c r="EG536" s="81"/>
      <c r="EH536" s="81"/>
      <c r="EI536" s="81"/>
      <c r="EJ536" s="81"/>
    </row>
    <row r="537" spans="68:140" ht="15" customHeight="1" x14ac:dyDescent="0.25">
      <c r="BP537" s="59"/>
      <c r="BQ537" s="59"/>
      <c r="BR537" s="59"/>
      <c r="BS537" s="59"/>
      <c r="BT537" s="59"/>
      <c r="DY537" s="81"/>
      <c r="DZ537" s="81"/>
      <c r="EA537" s="81"/>
      <c r="EB537" s="81"/>
      <c r="EC537" s="81"/>
      <c r="ED537" s="81"/>
      <c r="EE537" s="81"/>
      <c r="EF537" s="81"/>
      <c r="EG537" s="81"/>
      <c r="EH537" s="81"/>
      <c r="EI537" s="81"/>
      <c r="EJ537" s="81"/>
    </row>
    <row r="538" spans="68:140" ht="15" customHeight="1" x14ac:dyDescent="0.25">
      <c r="BP538" s="59"/>
      <c r="BQ538" s="59"/>
      <c r="BR538" s="59"/>
      <c r="BS538" s="59"/>
      <c r="BT538" s="59"/>
      <c r="DY538" s="81"/>
      <c r="DZ538" s="81"/>
      <c r="EA538" s="81"/>
      <c r="EB538" s="81"/>
      <c r="EC538" s="81"/>
      <c r="ED538" s="81"/>
      <c r="EE538" s="81"/>
      <c r="EF538" s="81"/>
      <c r="EG538" s="81"/>
      <c r="EH538" s="81"/>
      <c r="EI538" s="81"/>
      <c r="EJ538" s="81"/>
    </row>
    <row r="539" spans="68:140" ht="15" customHeight="1" x14ac:dyDescent="0.25">
      <c r="BP539" s="59"/>
      <c r="BQ539" s="59"/>
      <c r="BR539" s="59"/>
      <c r="BS539" s="59"/>
      <c r="BT539" s="59"/>
      <c r="DY539" s="81"/>
      <c r="DZ539" s="81"/>
      <c r="EA539" s="81"/>
      <c r="EB539" s="81"/>
      <c r="EC539" s="81"/>
      <c r="ED539" s="81"/>
      <c r="EE539" s="81"/>
      <c r="EF539" s="81"/>
      <c r="EG539" s="81"/>
      <c r="EH539" s="81"/>
      <c r="EI539" s="81"/>
      <c r="EJ539" s="81"/>
    </row>
    <row r="540" spans="68:140" ht="15" customHeight="1" x14ac:dyDescent="0.25">
      <c r="BP540" s="59"/>
      <c r="BQ540" s="59"/>
      <c r="BR540" s="59"/>
      <c r="BS540" s="59"/>
      <c r="BT540" s="59"/>
      <c r="DY540" s="81"/>
      <c r="DZ540" s="81"/>
      <c r="EA540" s="81"/>
      <c r="EB540" s="81"/>
      <c r="EC540" s="81"/>
      <c r="ED540" s="81"/>
      <c r="EE540" s="81"/>
      <c r="EF540" s="81"/>
      <c r="EG540" s="81"/>
      <c r="EH540" s="81"/>
      <c r="EI540" s="81"/>
      <c r="EJ540" s="81"/>
    </row>
    <row r="541" spans="68:140" ht="15" customHeight="1" x14ac:dyDescent="0.25">
      <c r="BP541" s="59"/>
      <c r="BQ541" s="59"/>
      <c r="BR541" s="59"/>
      <c r="BS541" s="59"/>
      <c r="BT541" s="59"/>
      <c r="DY541" s="81"/>
      <c r="DZ541" s="81"/>
      <c r="EA541" s="81"/>
      <c r="EB541" s="81"/>
      <c r="EC541" s="81"/>
      <c r="ED541" s="81"/>
      <c r="EE541" s="81"/>
      <c r="EF541" s="81"/>
      <c r="EG541" s="81"/>
      <c r="EH541" s="81"/>
      <c r="EI541" s="81"/>
      <c r="EJ541" s="81"/>
    </row>
    <row r="542" spans="68:140" ht="15" customHeight="1" x14ac:dyDescent="0.25">
      <c r="BP542" s="59"/>
      <c r="BQ542" s="59"/>
      <c r="BR542" s="59"/>
      <c r="BS542" s="59"/>
      <c r="BT542" s="59"/>
      <c r="DY542" s="81"/>
      <c r="DZ542" s="81"/>
      <c r="EA542" s="81"/>
      <c r="EB542" s="81"/>
      <c r="EC542" s="81"/>
      <c r="ED542" s="81"/>
      <c r="EE542" s="81"/>
      <c r="EF542" s="81"/>
      <c r="EG542" s="81"/>
      <c r="EH542" s="81"/>
      <c r="EI542" s="81"/>
      <c r="EJ542" s="81"/>
    </row>
    <row r="543" spans="68:140" ht="15" customHeight="1" x14ac:dyDescent="0.25">
      <c r="BP543" s="59"/>
      <c r="BQ543" s="59"/>
      <c r="BR543" s="59"/>
      <c r="BS543" s="59"/>
      <c r="BT543" s="59"/>
      <c r="DY543" s="81"/>
      <c r="DZ543" s="81"/>
      <c r="EA543" s="81"/>
      <c r="EB543" s="81"/>
      <c r="EC543" s="81"/>
      <c r="ED543" s="81"/>
      <c r="EE543" s="81"/>
      <c r="EF543" s="81"/>
      <c r="EG543" s="81"/>
      <c r="EH543" s="81"/>
      <c r="EI543" s="81"/>
      <c r="EJ543" s="81"/>
    </row>
    <row r="544" spans="68:140" ht="15" customHeight="1" x14ac:dyDescent="0.25">
      <c r="BP544" s="59"/>
      <c r="BQ544" s="59"/>
      <c r="BR544" s="59"/>
      <c r="BS544" s="59"/>
      <c r="BT544" s="59"/>
      <c r="DY544" s="81"/>
      <c r="DZ544" s="81"/>
      <c r="EA544" s="81"/>
      <c r="EB544" s="81"/>
      <c r="EC544" s="81"/>
      <c r="ED544" s="81"/>
      <c r="EE544" s="81"/>
      <c r="EF544" s="81"/>
      <c r="EG544" s="81"/>
      <c r="EH544" s="81"/>
      <c r="EI544" s="81"/>
      <c r="EJ544" s="81"/>
    </row>
    <row r="545" spans="68:140" ht="15" customHeight="1" x14ac:dyDescent="0.25">
      <c r="BP545" s="59"/>
      <c r="BQ545" s="59"/>
      <c r="BR545" s="59"/>
      <c r="BS545" s="59"/>
      <c r="BT545" s="59"/>
      <c r="DY545" s="81"/>
      <c r="DZ545" s="81"/>
      <c r="EA545" s="81"/>
      <c r="EB545" s="81"/>
      <c r="EC545" s="81"/>
      <c r="ED545" s="81"/>
      <c r="EE545" s="81"/>
      <c r="EF545" s="81"/>
      <c r="EG545" s="81"/>
      <c r="EH545" s="81"/>
      <c r="EI545" s="81"/>
      <c r="EJ545" s="81"/>
    </row>
    <row r="546" spans="68:140" ht="15" customHeight="1" x14ac:dyDescent="0.25">
      <c r="BP546" s="59"/>
      <c r="BQ546" s="59"/>
      <c r="BR546" s="59"/>
      <c r="BS546" s="59"/>
      <c r="BT546" s="59"/>
      <c r="DY546" s="81"/>
      <c r="DZ546" s="81"/>
      <c r="EA546" s="81"/>
      <c r="EB546" s="81"/>
      <c r="EC546" s="81"/>
      <c r="ED546" s="81"/>
      <c r="EE546" s="81"/>
      <c r="EF546" s="81"/>
      <c r="EG546" s="81"/>
      <c r="EH546" s="81"/>
      <c r="EI546" s="81"/>
      <c r="EJ546" s="81"/>
    </row>
    <row r="547" spans="68:140" ht="15" customHeight="1" x14ac:dyDescent="0.25">
      <c r="BP547" s="59"/>
      <c r="BQ547" s="59"/>
      <c r="BR547" s="59"/>
      <c r="BS547" s="59"/>
      <c r="BT547" s="59"/>
      <c r="DY547" s="81"/>
      <c r="DZ547" s="81"/>
      <c r="EA547" s="81"/>
      <c r="EB547" s="81"/>
      <c r="EC547" s="81"/>
      <c r="ED547" s="81"/>
      <c r="EE547" s="81"/>
      <c r="EF547" s="81"/>
      <c r="EG547" s="81"/>
      <c r="EH547" s="81"/>
      <c r="EI547" s="81"/>
      <c r="EJ547" s="81"/>
    </row>
    <row r="548" spans="68:140" ht="15" customHeight="1" x14ac:dyDescent="0.25">
      <c r="BP548" s="59"/>
      <c r="BQ548" s="59"/>
      <c r="BR548" s="59"/>
      <c r="BS548" s="59"/>
      <c r="BT548" s="59"/>
      <c r="DY548" s="81"/>
      <c r="DZ548" s="81"/>
      <c r="EA548" s="81"/>
      <c r="EB548" s="81"/>
      <c r="EC548" s="81"/>
      <c r="ED548" s="81"/>
      <c r="EE548" s="81"/>
      <c r="EF548" s="81"/>
      <c r="EG548" s="81"/>
      <c r="EH548" s="81"/>
      <c r="EI548" s="81"/>
      <c r="EJ548" s="81"/>
    </row>
    <row r="549" spans="68:140" ht="15" customHeight="1" x14ac:dyDescent="0.25">
      <c r="BP549" s="59"/>
      <c r="BQ549" s="59"/>
      <c r="BR549" s="59"/>
      <c r="BS549" s="59"/>
      <c r="BT549" s="59"/>
      <c r="DY549" s="81"/>
      <c r="DZ549" s="81"/>
      <c r="EA549" s="81"/>
      <c r="EB549" s="81"/>
      <c r="EC549" s="81"/>
      <c r="ED549" s="81"/>
      <c r="EE549" s="81"/>
      <c r="EF549" s="81"/>
      <c r="EG549" s="81"/>
      <c r="EH549" s="81"/>
      <c r="EI549" s="81"/>
      <c r="EJ549" s="81"/>
    </row>
    <row r="550" spans="68:140" ht="15" customHeight="1" x14ac:dyDescent="0.25">
      <c r="BP550" s="59"/>
      <c r="BQ550" s="59"/>
      <c r="BR550" s="59"/>
      <c r="BS550" s="59"/>
      <c r="BT550" s="59"/>
      <c r="DY550" s="81"/>
      <c r="DZ550" s="81"/>
      <c r="EA550" s="81"/>
      <c r="EB550" s="81"/>
      <c r="EC550" s="81"/>
      <c r="ED550" s="81"/>
      <c r="EE550" s="81"/>
      <c r="EF550" s="81"/>
      <c r="EG550" s="81"/>
      <c r="EH550" s="81"/>
      <c r="EI550" s="81"/>
      <c r="EJ550" s="81"/>
    </row>
    <row r="551" spans="68:140" ht="15" customHeight="1" x14ac:dyDescent="0.25">
      <c r="BP551" s="59"/>
      <c r="BQ551" s="59"/>
      <c r="BR551" s="59"/>
      <c r="BS551" s="59"/>
      <c r="BT551" s="59"/>
      <c r="DY551" s="81"/>
      <c r="DZ551" s="81"/>
      <c r="EA551" s="81"/>
      <c r="EB551" s="81"/>
      <c r="EC551" s="81"/>
      <c r="ED551" s="81"/>
      <c r="EE551" s="81"/>
      <c r="EF551" s="81"/>
      <c r="EG551" s="81"/>
      <c r="EH551" s="81"/>
      <c r="EI551" s="81"/>
      <c r="EJ551" s="81"/>
    </row>
    <row r="552" spans="68:140" ht="15" customHeight="1" x14ac:dyDescent="0.25">
      <c r="BP552" s="59"/>
      <c r="BQ552" s="59"/>
      <c r="BR552" s="59"/>
      <c r="BS552" s="59"/>
      <c r="BT552" s="59"/>
      <c r="DY552" s="81"/>
      <c r="DZ552" s="81"/>
      <c r="EA552" s="81"/>
      <c r="EB552" s="81"/>
      <c r="EC552" s="81"/>
      <c r="ED552" s="81"/>
      <c r="EE552" s="81"/>
      <c r="EF552" s="81"/>
      <c r="EG552" s="81"/>
      <c r="EH552" s="81"/>
      <c r="EI552" s="81"/>
      <c r="EJ552" s="81"/>
    </row>
    <row r="553" spans="68:140" ht="15" customHeight="1" x14ac:dyDescent="0.25">
      <c r="BP553" s="59"/>
      <c r="BQ553" s="59"/>
      <c r="BR553" s="59"/>
      <c r="BS553" s="59"/>
      <c r="BT553" s="59"/>
      <c r="DY553" s="81"/>
      <c r="DZ553" s="81"/>
      <c r="EA553" s="81"/>
      <c r="EB553" s="81"/>
      <c r="EC553" s="81"/>
      <c r="ED553" s="81"/>
      <c r="EE553" s="81"/>
      <c r="EF553" s="81"/>
      <c r="EG553" s="81"/>
      <c r="EH553" s="81"/>
      <c r="EI553" s="81"/>
      <c r="EJ553" s="81"/>
    </row>
    <row r="554" spans="68:140" ht="15" customHeight="1" x14ac:dyDescent="0.25">
      <c r="BP554" s="59"/>
      <c r="BQ554" s="59"/>
      <c r="BR554" s="59"/>
      <c r="BS554" s="59"/>
      <c r="BT554" s="59"/>
      <c r="DY554" s="81"/>
      <c r="DZ554" s="81"/>
      <c r="EA554" s="81"/>
      <c r="EB554" s="81"/>
      <c r="EC554" s="81"/>
      <c r="ED554" s="81"/>
      <c r="EE554" s="81"/>
      <c r="EF554" s="81"/>
      <c r="EG554" s="81"/>
      <c r="EH554" s="81"/>
      <c r="EI554" s="81"/>
      <c r="EJ554" s="81"/>
    </row>
    <row r="555" spans="68:140" ht="15" customHeight="1" x14ac:dyDescent="0.25">
      <c r="BP555" s="59"/>
      <c r="BQ555" s="59"/>
      <c r="BR555" s="59"/>
      <c r="BS555" s="59"/>
      <c r="BT555" s="59"/>
      <c r="DY555" s="81"/>
      <c r="DZ555" s="81"/>
      <c r="EA555" s="81"/>
      <c r="EB555" s="81"/>
      <c r="EC555" s="81"/>
      <c r="ED555" s="81"/>
      <c r="EE555" s="81"/>
      <c r="EF555" s="81"/>
      <c r="EG555" s="81"/>
      <c r="EH555" s="81"/>
      <c r="EI555" s="81"/>
      <c r="EJ555" s="81"/>
    </row>
    <row r="556" spans="68:140" ht="15" customHeight="1" x14ac:dyDescent="0.25">
      <c r="BP556" s="59"/>
      <c r="BQ556" s="59"/>
      <c r="BR556" s="59"/>
      <c r="BS556" s="59"/>
      <c r="BT556" s="59"/>
      <c r="DY556" s="81"/>
      <c r="DZ556" s="81"/>
      <c r="EA556" s="81"/>
      <c r="EB556" s="81"/>
      <c r="EC556" s="81"/>
      <c r="ED556" s="81"/>
      <c r="EE556" s="81"/>
      <c r="EF556" s="81"/>
      <c r="EG556" s="81"/>
      <c r="EH556" s="81"/>
      <c r="EI556" s="81"/>
      <c r="EJ556" s="81"/>
    </row>
    <row r="557" spans="68:140" ht="15" customHeight="1" x14ac:dyDescent="0.25">
      <c r="BP557" s="59"/>
      <c r="BQ557" s="59"/>
      <c r="BR557" s="59"/>
      <c r="BS557" s="59"/>
      <c r="BT557" s="59"/>
      <c r="DY557" s="81"/>
      <c r="DZ557" s="81"/>
      <c r="EA557" s="81"/>
      <c r="EB557" s="81"/>
      <c r="EC557" s="81"/>
      <c r="ED557" s="81"/>
      <c r="EE557" s="81"/>
      <c r="EF557" s="81"/>
      <c r="EG557" s="81"/>
      <c r="EH557" s="81"/>
      <c r="EI557" s="81"/>
      <c r="EJ557" s="81"/>
    </row>
    <row r="558" spans="68:140" ht="15" customHeight="1" x14ac:dyDescent="0.25">
      <c r="BP558" s="59"/>
      <c r="BQ558" s="59"/>
      <c r="BR558" s="59"/>
      <c r="BS558" s="59"/>
      <c r="BT558" s="59"/>
      <c r="DY558" s="81"/>
      <c r="DZ558" s="81"/>
      <c r="EA558" s="81"/>
      <c r="EB558" s="81"/>
      <c r="EC558" s="81"/>
      <c r="ED558" s="81"/>
      <c r="EE558" s="81"/>
      <c r="EF558" s="81"/>
      <c r="EG558" s="81"/>
      <c r="EH558" s="81"/>
      <c r="EI558" s="81"/>
      <c r="EJ558" s="81"/>
    </row>
    <row r="559" spans="68:140" ht="15" customHeight="1" x14ac:dyDescent="0.25">
      <c r="BP559" s="59"/>
      <c r="BQ559" s="59"/>
      <c r="BR559" s="59"/>
      <c r="BS559" s="59"/>
      <c r="BT559" s="59"/>
      <c r="DY559" s="81"/>
      <c r="DZ559" s="81"/>
      <c r="EA559" s="81"/>
      <c r="EB559" s="81"/>
      <c r="EC559" s="81"/>
      <c r="ED559" s="81"/>
      <c r="EE559" s="81"/>
      <c r="EF559" s="81"/>
      <c r="EG559" s="81"/>
      <c r="EH559" s="81"/>
      <c r="EI559" s="81"/>
      <c r="EJ559" s="81"/>
    </row>
    <row r="560" spans="68:140" ht="15" customHeight="1" x14ac:dyDescent="0.25">
      <c r="BP560" s="59"/>
      <c r="BQ560" s="59"/>
      <c r="BR560" s="59"/>
      <c r="BS560" s="59"/>
      <c r="BT560" s="59"/>
      <c r="DY560" s="81"/>
      <c r="DZ560" s="81"/>
      <c r="EA560" s="81"/>
      <c r="EB560" s="81"/>
      <c r="EC560" s="81"/>
      <c r="ED560" s="81"/>
      <c r="EE560" s="81"/>
      <c r="EF560" s="81"/>
      <c r="EG560" s="81"/>
      <c r="EH560" s="81"/>
      <c r="EI560" s="81"/>
      <c r="EJ560" s="81"/>
    </row>
    <row r="561" spans="68:140" ht="15" customHeight="1" x14ac:dyDescent="0.25">
      <c r="BP561" s="59"/>
      <c r="BQ561" s="59"/>
      <c r="BR561" s="59"/>
      <c r="BS561" s="59"/>
      <c r="BT561" s="59"/>
      <c r="DY561" s="81"/>
      <c r="DZ561" s="81"/>
      <c r="EA561" s="81"/>
      <c r="EB561" s="81"/>
      <c r="EC561" s="81"/>
      <c r="ED561" s="81"/>
      <c r="EE561" s="81"/>
      <c r="EF561" s="81"/>
      <c r="EG561" s="81"/>
      <c r="EH561" s="81"/>
      <c r="EI561" s="81"/>
      <c r="EJ561" s="81"/>
    </row>
    <row r="562" spans="68:140" ht="15" customHeight="1" x14ac:dyDescent="0.25">
      <c r="BP562" s="59"/>
      <c r="BQ562" s="59"/>
      <c r="BR562" s="59"/>
      <c r="BS562" s="59"/>
      <c r="BT562" s="59"/>
      <c r="DY562" s="81"/>
      <c r="DZ562" s="81"/>
      <c r="EA562" s="81"/>
      <c r="EB562" s="81"/>
      <c r="EC562" s="81"/>
      <c r="ED562" s="81"/>
      <c r="EE562" s="81"/>
      <c r="EF562" s="81"/>
      <c r="EG562" s="81"/>
      <c r="EH562" s="81"/>
      <c r="EI562" s="81"/>
      <c r="EJ562" s="81"/>
    </row>
    <row r="563" spans="68:140" ht="15" customHeight="1" x14ac:dyDescent="0.25">
      <c r="BP563" s="59"/>
      <c r="BQ563" s="59"/>
      <c r="BR563" s="59"/>
      <c r="BS563" s="59"/>
      <c r="BT563" s="59"/>
      <c r="DY563" s="81"/>
      <c r="DZ563" s="81"/>
      <c r="EA563" s="81"/>
      <c r="EB563" s="81"/>
      <c r="EC563" s="81"/>
      <c r="ED563" s="81"/>
      <c r="EE563" s="81"/>
      <c r="EF563" s="81"/>
      <c r="EG563" s="81"/>
      <c r="EH563" s="81"/>
      <c r="EI563" s="81"/>
      <c r="EJ563" s="81"/>
    </row>
    <row r="564" spans="68:140" ht="15" customHeight="1" x14ac:dyDescent="0.25">
      <c r="BP564" s="59"/>
      <c r="BQ564" s="59"/>
      <c r="BR564" s="59"/>
      <c r="BS564" s="59"/>
      <c r="BT564" s="59"/>
      <c r="DY564" s="81"/>
      <c r="DZ564" s="81"/>
      <c r="EA564" s="81"/>
      <c r="EB564" s="81"/>
      <c r="EC564" s="81"/>
      <c r="ED564" s="81"/>
      <c r="EE564" s="81"/>
      <c r="EF564" s="81"/>
      <c r="EG564" s="81"/>
      <c r="EH564" s="81"/>
      <c r="EI564" s="81"/>
      <c r="EJ564" s="81"/>
    </row>
    <row r="565" spans="68:140" ht="15" customHeight="1" x14ac:dyDescent="0.25">
      <c r="BP565" s="59"/>
      <c r="BQ565" s="59"/>
      <c r="BR565" s="59"/>
      <c r="BS565" s="59"/>
      <c r="BT565" s="59"/>
      <c r="DY565" s="81"/>
      <c r="DZ565" s="81"/>
      <c r="EA565" s="81"/>
      <c r="EB565" s="81"/>
      <c r="EC565" s="81"/>
      <c r="ED565" s="81"/>
      <c r="EE565" s="81"/>
      <c r="EF565" s="81"/>
      <c r="EG565" s="81"/>
      <c r="EH565" s="81"/>
      <c r="EI565" s="81"/>
      <c r="EJ565" s="81"/>
    </row>
    <row r="566" spans="68:140" ht="15" customHeight="1" x14ac:dyDescent="0.25">
      <c r="BP566" s="59"/>
      <c r="BQ566" s="59"/>
      <c r="BR566" s="59"/>
      <c r="BS566" s="59"/>
      <c r="BT566" s="59"/>
      <c r="DY566" s="81"/>
      <c r="DZ566" s="81"/>
      <c r="EA566" s="81"/>
      <c r="EB566" s="81"/>
      <c r="EC566" s="81"/>
      <c r="ED566" s="81"/>
      <c r="EE566" s="81"/>
      <c r="EF566" s="81"/>
      <c r="EG566" s="81"/>
      <c r="EH566" s="81"/>
      <c r="EI566" s="81"/>
      <c r="EJ566" s="81"/>
    </row>
    <row r="567" spans="68:140" ht="15" customHeight="1" x14ac:dyDescent="0.25">
      <c r="BP567" s="59"/>
      <c r="BQ567" s="59"/>
      <c r="BR567" s="59"/>
      <c r="BS567" s="59"/>
      <c r="BT567" s="59"/>
      <c r="DY567" s="81"/>
      <c r="DZ567" s="81"/>
      <c r="EA567" s="81"/>
      <c r="EB567" s="81"/>
      <c r="EC567" s="81"/>
      <c r="ED567" s="81"/>
      <c r="EE567" s="81"/>
      <c r="EF567" s="81"/>
      <c r="EG567" s="81"/>
      <c r="EH567" s="81"/>
      <c r="EI567" s="81"/>
      <c r="EJ567" s="81"/>
    </row>
    <row r="568" spans="68:140" ht="15" customHeight="1" x14ac:dyDescent="0.25">
      <c r="BP568" s="59"/>
      <c r="BQ568" s="59"/>
      <c r="BR568" s="59"/>
      <c r="BS568" s="59"/>
      <c r="BT568" s="59"/>
      <c r="DY568" s="81"/>
      <c r="DZ568" s="81"/>
      <c r="EA568" s="81"/>
      <c r="EB568" s="81"/>
      <c r="EC568" s="81"/>
      <c r="ED568" s="81"/>
      <c r="EE568" s="81"/>
      <c r="EF568" s="81"/>
      <c r="EG568" s="81"/>
      <c r="EH568" s="81"/>
      <c r="EI568" s="81"/>
      <c r="EJ568" s="81"/>
    </row>
    <row r="569" spans="68:140" ht="15" customHeight="1" x14ac:dyDescent="0.25">
      <c r="BP569" s="59"/>
      <c r="BQ569" s="59"/>
      <c r="BR569" s="59"/>
      <c r="BS569" s="59"/>
      <c r="BT569" s="59"/>
      <c r="DY569" s="81"/>
      <c r="DZ569" s="81"/>
      <c r="EA569" s="81"/>
      <c r="EB569" s="81"/>
      <c r="EC569" s="81"/>
      <c r="ED569" s="81"/>
      <c r="EE569" s="81"/>
      <c r="EF569" s="81"/>
      <c r="EG569" s="81"/>
      <c r="EH569" s="81"/>
      <c r="EI569" s="81"/>
      <c r="EJ569" s="81"/>
    </row>
    <row r="570" spans="68:140" ht="15" customHeight="1" x14ac:dyDescent="0.25">
      <c r="BP570" s="59"/>
      <c r="BQ570" s="59"/>
      <c r="BR570" s="59"/>
      <c r="BS570" s="59"/>
      <c r="BT570" s="59"/>
      <c r="DY570" s="81"/>
      <c r="DZ570" s="81"/>
      <c r="EA570" s="81"/>
      <c r="EB570" s="81"/>
      <c r="EC570" s="81"/>
      <c r="ED570" s="81"/>
      <c r="EE570" s="81"/>
      <c r="EF570" s="81"/>
      <c r="EG570" s="81"/>
      <c r="EH570" s="81"/>
      <c r="EI570" s="81"/>
      <c r="EJ570" s="81"/>
    </row>
    <row r="571" spans="68:140" ht="15" customHeight="1" x14ac:dyDescent="0.25">
      <c r="BP571" s="59"/>
      <c r="BQ571" s="59"/>
      <c r="BR571" s="59"/>
      <c r="BS571" s="59"/>
      <c r="BT571" s="59"/>
      <c r="DY571" s="81"/>
      <c r="DZ571" s="81"/>
      <c r="EA571" s="81"/>
      <c r="EB571" s="81"/>
      <c r="EC571" s="81"/>
      <c r="ED571" s="81"/>
      <c r="EE571" s="81"/>
      <c r="EF571" s="81"/>
      <c r="EG571" s="81"/>
      <c r="EH571" s="81"/>
      <c r="EI571" s="81"/>
      <c r="EJ571" s="81"/>
    </row>
    <row r="572" spans="68:140" ht="15" customHeight="1" x14ac:dyDescent="0.25">
      <c r="BP572" s="59"/>
      <c r="BQ572" s="59"/>
      <c r="BR572" s="59"/>
      <c r="BS572" s="59"/>
      <c r="BT572" s="59"/>
      <c r="DY572" s="81"/>
      <c r="DZ572" s="81"/>
      <c r="EA572" s="81"/>
      <c r="EB572" s="81"/>
      <c r="EC572" s="81"/>
      <c r="ED572" s="81"/>
      <c r="EE572" s="81"/>
      <c r="EF572" s="81"/>
      <c r="EG572" s="81"/>
      <c r="EH572" s="81"/>
      <c r="EI572" s="81"/>
      <c r="EJ572" s="81"/>
    </row>
    <row r="573" spans="68:140" ht="15" customHeight="1" x14ac:dyDescent="0.25">
      <c r="BP573" s="59"/>
      <c r="BQ573" s="59"/>
      <c r="BR573" s="59"/>
      <c r="BS573" s="59"/>
      <c r="BT573" s="59"/>
      <c r="DY573" s="81"/>
      <c r="DZ573" s="81"/>
      <c r="EA573" s="81"/>
      <c r="EB573" s="81"/>
      <c r="EC573" s="81"/>
      <c r="ED573" s="81"/>
      <c r="EE573" s="81"/>
      <c r="EF573" s="81"/>
      <c r="EG573" s="81"/>
      <c r="EH573" s="81"/>
      <c r="EI573" s="81"/>
      <c r="EJ573" s="81"/>
    </row>
    <row r="574" spans="68:140" ht="15" customHeight="1" x14ac:dyDescent="0.25">
      <c r="BP574" s="59"/>
      <c r="BQ574" s="59"/>
      <c r="BR574" s="59"/>
      <c r="BS574" s="59"/>
      <c r="BT574" s="59"/>
      <c r="DY574" s="81"/>
      <c r="DZ574" s="81"/>
      <c r="EA574" s="81"/>
      <c r="EB574" s="81"/>
      <c r="EC574" s="81"/>
      <c r="ED574" s="81"/>
      <c r="EE574" s="81"/>
      <c r="EF574" s="81"/>
      <c r="EG574" s="81"/>
      <c r="EH574" s="81"/>
      <c r="EI574" s="81"/>
      <c r="EJ574" s="81"/>
    </row>
    <row r="575" spans="68:140" ht="15" customHeight="1" x14ac:dyDescent="0.25">
      <c r="BP575" s="59"/>
      <c r="BQ575" s="59"/>
      <c r="BR575" s="59"/>
      <c r="BS575" s="59"/>
      <c r="BT575" s="59"/>
      <c r="DY575" s="81"/>
      <c r="DZ575" s="81"/>
      <c r="EA575" s="81"/>
      <c r="EB575" s="81"/>
      <c r="EC575" s="81"/>
      <c r="ED575" s="81"/>
      <c r="EE575" s="81"/>
      <c r="EF575" s="81"/>
      <c r="EG575" s="81"/>
      <c r="EH575" s="81"/>
      <c r="EI575" s="81"/>
      <c r="EJ575" s="81"/>
    </row>
    <row r="576" spans="68:140" ht="15" customHeight="1" x14ac:dyDescent="0.25">
      <c r="BP576" s="59"/>
      <c r="BQ576" s="59"/>
      <c r="BR576" s="59"/>
      <c r="BS576" s="59"/>
      <c r="BT576" s="59"/>
      <c r="DY576" s="81"/>
      <c r="DZ576" s="81"/>
      <c r="EA576" s="81"/>
      <c r="EB576" s="81"/>
      <c r="EC576" s="81"/>
      <c r="ED576" s="81"/>
      <c r="EE576" s="81"/>
      <c r="EF576" s="81"/>
      <c r="EG576" s="81"/>
      <c r="EH576" s="81"/>
      <c r="EI576" s="81"/>
      <c r="EJ576" s="81"/>
    </row>
    <row r="577" spans="68:140" ht="15" customHeight="1" x14ac:dyDescent="0.25">
      <c r="BP577" s="59"/>
      <c r="BQ577" s="59"/>
      <c r="BR577" s="59"/>
      <c r="BS577" s="59"/>
      <c r="BT577" s="59"/>
      <c r="DY577" s="81"/>
      <c r="DZ577" s="81"/>
      <c r="EA577" s="81"/>
      <c r="EB577" s="81"/>
      <c r="EC577" s="81"/>
      <c r="ED577" s="81"/>
      <c r="EE577" s="81"/>
      <c r="EF577" s="81"/>
      <c r="EG577" s="81"/>
      <c r="EH577" s="81"/>
      <c r="EI577" s="81"/>
      <c r="EJ577" s="81"/>
    </row>
    <row r="578" spans="68:140" ht="15" customHeight="1" x14ac:dyDescent="0.25">
      <c r="BP578" s="59"/>
      <c r="BQ578" s="59"/>
      <c r="BR578" s="59"/>
      <c r="BS578" s="59"/>
      <c r="BT578" s="59"/>
      <c r="DY578" s="81"/>
      <c r="DZ578" s="81"/>
      <c r="EA578" s="81"/>
      <c r="EB578" s="81"/>
      <c r="EC578" s="81"/>
      <c r="ED578" s="81"/>
      <c r="EE578" s="81"/>
      <c r="EF578" s="81"/>
      <c r="EG578" s="81"/>
      <c r="EH578" s="81"/>
      <c r="EI578" s="81"/>
      <c r="EJ578" s="81"/>
    </row>
    <row r="579" spans="68:140" ht="15" customHeight="1" x14ac:dyDescent="0.25">
      <c r="BP579" s="59"/>
      <c r="BQ579" s="59"/>
      <c r="BR579" s="59"/>
      <c r="BS579" s="59"/>
      <c r="BT579" s="59"/>
      <c r="DY579" s="81"/>
      <c r="DZ579" s="81"/>
      <c r="EA579" s="81"/>
      <c r="EB579" s="81"/>
      <c r="EC579" s="81"/>
      <c r="ED579" s="81"/>
      <c r="EE579" s="81"/>
      <c r="EF579" s="81"/>
      <c r="EG579" s="81"/>
      <c r="EH579" s="81"/>
      <c r="EI579" s="81"/>
      <c r="EJ579" s="81"/>
    </row>
    <row r="580" spans="68:140" ht="15" customHeight="1" x14ac:dyDescent="0.25">
      <c r="BP580" s="59"/>
      <c r="BQ580" s="59"/>
      <c r="BR580" s="59"/>
      <c r="BS580" s="59"/>
      <c r="BT580" s="59"/>
      <c r="DY580" s="81"/>
      <c r="DZ580" s="81"/>
      <c r="EA580" s="81"/>
      <c r="EB580" s="81"/>
      <c r="EC580" s="81"/>
      <c r="ED580" s="81"/>
      <c r="EE580" s="81"/>
      <c r="EF580" s="81"/>
      <c r="EG580" s="81"/>
      <c r="EH580" s="81"/>
      <c r="EI580" s="81"/>
      <c r="EJ580" s="81"/>
    </row>
    <row r="581" spans="68:140" ht="15" customHeight="1" x14ac:dyDescent="0.25">
      <c r="BP581" s="59"/>
      <c r="BQ581" s="59"/>
      <c r="BR581" s="59"/>
      <c r="BS581" s="59"/>
      <c r="BT581" s="59"/>
      <c r="DY581" s="81"/>
      <c r="DZ581" s="81"/>
      <c r="EA581" s="81"/>
      <c r="EB581" s="81"/>
      <c r="EC581" s="81"/>
      <c r="ED581" s="81"/>
      <c r="EE581" s="81"/>
      <c r="EF581" s="81"/>
      <c r="EG581" s="81"/>
      <c r="EH581" s="81"/>
      <c r="EI581" s="81"/>
      <c r="EJ581" s="81"/>
    </row>
    <row r="582" spans="68:140" ht="15" customHeight="1" x14ac:dyDescent="0.25">
      <c r="BP582" s="59"/>
      <c r="BQ582" s="59"/>
      <c r="BR582" s="59"/>
      <c r="BS582" s="59"/>
      <c r="BT582" s="59"/>
      <c r="DY582" s="81"/>
      <c r="DZ582" s="81"/>
      <c r="EA582" s="81"/>
      <c r="EB582" s="81"/>
      <c r="EC582" s="81"/>
      <c r="ED582" s="81"/>
      <c r="EE582" s="81"/>
      <c r="EF582" s="81"/>
      <c r="EG582" s="81"/>
      <c r="EH582" s="81"/>
      <c r="EI582" s="81"/>
      <c r="EJ582" s="81"/>
    </row>
    <row r="583" spans="68:140" ht="15" customHeight="1" x14ac:dyDescent="0.25">
      <c r="BP583" s="59"/>
      <c r="BQ583" s="59"/>
      <c r="BR583" s="59"/>
      <c r="BS583" s="59"/>
      <c r="BT583" s="59"/>
      <c r="DY583" s="81"/>
      <c r="DZ583" s="81"/>
      <c r="EA583" s="81"/>
      <c r="EB583" s="81"/>
      <c r="EC583" s="81"/>
      <c r="ED583" s="81"/>
      <c r="EE583" s="81"/>
      <c r="EF583" s="81"/>
      <c r="EG583" s="81"/>
      <c r="EH583" s="81"/>
      <c r="EI583" s="81"/>
      <c r="EJ583" s="81"/>
    </row>
    <row r="584" spans="68:140" ht="15" customHeight="1" x14ac:dyDescent="0.25">
      <c r="BP584" s="59"/>
      <c r="BQ584" s="59"/>
      <c r="BR584" s="59"/>
      <c r="BS584" s="59"/>
      <c r="BT584" s="59"/>
      <c r="DY584" s="81"/>
      <c r="DZ584" s="81"/>
      <c r="EA584" s="81"/>
      <c r="EB584" s="81"/>
      <c r="EC584" s="81"/>
      <c r="ED584" s="81"/>
      <c r="EE584" s="81"/>
      <c r="EF584" s="81"/>
      <c r="EG584" s="81"/>
      <c r="EH584" s="81"/>
      <c r="EI584" s="81"/>
      <c r="EJ584" s="81"/>
    </row>
    <row r="585" spans="68:140" ht="15" customHeight="1" x14ac:dyDescent="0.25">
      <c r="BP585" s="59"/>
      <c r="BQ585" s="59"/>
      <c r="BR585" s="59"/>
      <c r="BS585" s="59"/>
      <c r="BT585" s="59"/>
      <c r="DY585" s="81"/>
      <c r="DZ585" s="81"/>
      <c r="EA585" s="81"/>
      <c r="EB585" s="81"/>
      <c r="EC585" s="81"/>
      <c r="ED585" s="81"/>
      <c r="EE585" s="81"/>
      <c r="EF585" s="81"/>
      <c r="EG585" s="81"/>
      <c r="EH585" s="81"/>
      <c r="EI585" s="81"/>
      <c r="EJ585" s="81"/>
    </row>
    <row r="586" spans="68:140" ht="15" customHeight="1" x14ac:dyDescent="0.25">
      <c r="BP586" s="59"/>
      <c r="BQ586" s="59"/>
      <c r="BR586" s="59"/>
      <c r="BS586" s="59"/>
      <c r="BT586" s="59"/>
      <c r="DY586" s="81"/>
      <c r="DZ586" s="81"/>
      <c r="EA586" s="81"/>
      <c r="EB586" s="81"/>
      <c r="EC586" s="81"/>
      <c r="ED586" s="81"/>
      <c r="EE586" s="81"/>
      <c r="EF586" s="81"/>
      <c r="EG586" s="81"/>
      <c r="EH586" s="81"/>
      <c r="EI586" s="81"/>
      <c r="EJ586" s="81"/>
    </row>
    <row r="587" spans="68:140" ht="15" customHeight="1" x14ac:dyDescent="0.25">
      <c r="BP587" s="59"/>
      <c r="BQ587" s="59"/>
      <c r="BR587" s="59"/>
      <c r="BS587" s="59"/>
      <c r="BT587" s="59"/>
      <c r="DY587" s="81"/>
      <c r="DZ587" s="81"/>
      <c r="EA587" s="81"/>
      <c r="EB587" s="81"/>
      <c r="EC587" s="81"/>
      <c r="ED587" s="81"/>
      <c r="EE587" s="81"/>
      <c r="EF587" s="81"/>
      <c r="EG587" s="81"/>
      <c r="EH587" s="81"/>
      <c r="EI587" s="81"/>
      <c r="EJ587" s="81"/>
    </row>
    <row r="588" spans="68:140" ht="15" customHeight="1" x14ac:dyDescent="0.25">
      <c r="BP588" s="59"/>
      <c r="BQ588" s="59"/>
      <c r="BR588" s="59"/>
      <c r="BS588" s="59"/>
      <c r="BT588" s="59"/>
      <c r="DY588" s="81"/>
      <c r="DZ588" s="81"/>
      <c r="EA588" s="81"/>
      <c r="EB588" s="81"/>
      <c r="EC588" s="81"/>
      <c r="ED588" s="81"/>
      <c r="EE588" s="81"/>
      <c r="EF588" s="81"/>
      <c r="EG588" s="81"/>
      <c r="EH588" s="81"/>
      <c r="EI588" s="81"/>
      <c r="EJ588" s="81"/>
    </row>
    <row r="589" spans="68:140" ht="15" customHeight="1" x14ac:dyDescent="0.25">
      <c r="BP589" s="59"/>
      <c r="BQ589" s="59"/>
      <c r="BR589" s="59"/>
      <c r="BS589" s="59"/>
      <c r="BT589" s="59"/>
      <c r="DY589" s="81"/>
      <c r="DZ589" s="81"/>
      <c r="EA589" s="81"/>
      <c r="EB589" s="81"/>
      <c r="EC589" s="81"/>
      <c r="ED589" s="81"/>
      <c r="EE589" s="81"/>
      <c r="EF589" s="81"/>
      <c r="EG589" s="81"/>
      <c r="EH589" s="81"/>
      <c r="EI589" s="81"/>
      <c r="EJ589" s="81"/>
    </row>
    <row r="590" spans="68:140" ht="15" customHeight="1" x14ac:dyDescent="0.25">
      <c r="BP590" s="59"/>
      <c r="BQ590" s="59"/>
      <c r="BR590" s="59"/>
      <c r="BS590" s="59"/>
      <c r="BT590" s="59"/>
      <c r="DY590" s="81"/>
      <c r="DZ590" s="81"/>
      <c r="EA590" s="81"/>
      <c r="EB590" s="81"/>
      <c r="EC590" s="81"/>
      <c r="ED590" s="81"/>
      <c r="EE590" s="81"/>
      <c r="EF590" s="81"/>
      <c r="EG590" s="81"/>
      <c r="EH590" s="81"/>
      <c r="EI590" s="81"/>
      <c r="EJ590" s="81"/>
    </row>
    <row r="591" spans="68:140" ht="15" customHeight="1" x14ac:dyDescent="0.25">
      <c r="BP591" s="59"/>
      <c r="BQ591" s="59"/>
      <c r="BR591" s="59"/>
      <c r="BS591" s="59"/>
      <c r="BT591" s="59"/>
      <c r="DY591" s="81"/>
      <c r="DZ591" s="81"/>
      <c r="EA591" s="81"/>
      <c r="EB591" s="81"/>
      <c r="EC591" s="81"/>
      <c r="ED591" s="81"/>
      <c r="EE591" s="81"/>
      <c r="EF591" s="81"/>
      <c r="EG591" s="81"/>
      <c r="EH591" s="81"/>
      <c r="EI591" s="81"/>
      <c r="EJ591" s="81"/>
    </row>
    <row r="592" spans="68:140" ht="15" customHeight="1" x14ac:dyDescent="0.25">
      <c r="BP592" s="59"/>
      <c r="BQ592" s="59"/>
      <c r="BR592" s="59"/>
      <c r="BS592" s="59"/>
      <c r="BT592" s="59"/>
      <c r="DY592" s="81"/>
      <c r="DZ592" s="81"/>
      <c r="EA592" s="81"/>
      <c r="EB592" s="81"/>
      <c r="EC592" s="81"/>
      <c r="ED592" s="81"/>
      <c r="EE592" s="81"/>
      <c r="EF592" s="81"/>
      <c r="EG592" s="81"/>
      <c r="EH592" s="81"/>
      <c r="EI592" s="81"/>
      <c r="EJ592" s="81"/>
    </row>
    <row r="593" spans="68:140" ht="15" customHeight="1" x14ac:dyDescent="0.25">
      <c r="BP593" s="59"/>
      <c r="BQ593" s="59"/>
      <c r="BR593" s="59"/>
      <c r="BS593" s="59"/>
      <c r="BT593" s="59"/>
      <c r="DY593" s="81"/>
      <c r="DZ593" s="81"/>
      <c r="EA593" s="81"/>
      <c r="EB593" s="81"/>
      <c r="EC593" s="81"/>
      <c r="ED593" s="81"/>
      <c r="EE593" s="81"/>
      <c r="EF593" s="81"/>
      <c r="EG593" s="81"/>
      <c r="EH593" s="81"/>
      <c r="EI593" s="81"/>
      <c r="EJ593" s="81"/>
    </row>
    <row r="594" spans="68:140" ht="15" customHeight="1" x14ac:dyDescent="0.25">
      <c r="BP594" s="59"/>
      <c r="BQ594" s="59"/>
      <c r="BR594" s="59"/>
      <c r="BS594" s="59"/>
      <c r="BT594" s="59"/>
      <c r="DY594" s="81"/>
      <c r="DZ594" s="81"/>
      <c r="EA594" s="81"/>
      <c r="EB594" s="81"/>
      <c r="EC594" s="81"/>
      <c r="ED594" s="81"/>
      <c r="EE594" s="81"/>
      <c r="EF594" s="81"/>
      <c r="EG594" s="81"/>
      <c r="EH594" s="81"/>
      <c r="EI594" s="81"/>
      <c r="EJ594" s="81"/>
    </row>
    <row r="595" spans="68:140" ht="15" customHeight="1" x14ac:dyDescent="0.25">
      <c r="BP595" s="59"/>
      <c r="BQ595" s="59"/>
      <c r="BR595" s="59"/>
      <c r="BS595" s="59"/>
      <c r="BT595" s="59"/>
      <c r="DY595" s="81"/>
      <c r="DZ595" s="81"/>
      <c r="EA595" s="81"/>
      <c r="EB595" s="81"/>
      <c r="EC595" s="81"/>
      <c r="ED595" s="81"/>
      <c r="EE595" s="81"/>
      <c r="EF595" s="81"/>
      <c r="EG595" s="81"/>
      <c r="EH595" s="81"/>
      <c r="EI595" s="81"/>
      <c r="EJ595" s="81"/>
    </row>
    <row r="596" spans="68:140" ht="15" customHeight="1" x14ac:dyDescent="0.25">
      <c r="BP596" s="59"/>
      <c r="BQ596" s="59"/>
      <c r="BR596" s="59"/>
      <c r="BS596" s="59"/>
      <c r="BT596" s="59"/>
      <c r="DY596" s="81"/>
      <c r="DZ596" s="81"/>
      <c r="EA596" s="81"/>
      <c r="EB596" s="81"/>
      <c r="EC596" s="81"/>
      <c r="ED596" s="81"/>
      <c r="EE596" s="81"/>
      <c r="EF596" s="81"/>
      <c r="EG596" s="81"/>
      <c r="EH596" s="81"/>
      <c r="EI596" s="81"/>
      <c r="EJ596" s="81"/>
    </row>
    <row r="597" spans="68:140" ht="15" customHeight="1" x14ac:dyDescent="0.25">
      <c r="BP597" s="59"/>
      <c r="BQ597" s="59"/>
      <c r="BR597" s="59"/>
      <c r="BS597" s="59"/>
      <c r="BT597" s="59"/>
      <c r="DY597" s="81"/>
      <c r="DZ597" s="81"/>
      <c r="EA597" s="81"/>
      <c r="EB597" s="81"/>
      <c r="EC597" s="81"/>
      <c r="ED597" s="81"/>
      <c r="EE597" s="81"/>
      <c r="EF597" s="81"/>
      <c r="EG597" s="81"/>
      <c r="EH597" s="81"/>
      <c r="EI597" s="81"/>
      <c r="EJ597" s="81"/>
    </row>
    <row r="598" spans="68:140" ht="15" customHeight="1" x14ac:dyDescent="0.25">
      <c r="BP598" s="59"/>
      <c r="BQ598" s="59"/>
      <c r="BR598" s="59"/>
      <c r="BS598" s="59"/>
      <c r="BT598" s="59"/>
      <c r="DY598" s="81"/>
      <c r="DZ598" s="81"/>
      <c r="EA598" s="81"/>
      <c r="EB598" s="81"/>
      <c r="EC598" s="81"/>
      <c r="ED598" s="81"/>
      <c r="EE598" s="81"/>
      <c r="EF598" s="81"/>
      <c r="EG598" s="81"/>
      <c r="EH598" s="81"/>
      <c r="EI598" s="81"/>
      <c r="EJ598" s="81"/>
    </row>
    <row r="599" spans="68:140" ht="15" customHeight="1" x14ac:dyDescent="0.25">
      <c r="BP599" s="59"/>
      <c r="BQ599" s="59"/>
      <c r="BR599" s="59"/>
      <c r="BS599" s="59"/>
      <c r="BT599" s="59"/>
      <c r="DY599" s="81"/>
      <c r="DZ599" s="81"/>
      <c r="EA599" s="81"/>
      <c r="EB599" s="81"/>
      <c r="EC599" s="81"/>
      <c r="ED599" s="81"/>
      <c r="EE599" s="81"/>
      <c r="EF599" s="81"/>
      <c r="EG599" s="81"/>
      <c r="EH599" s="81"/>
      <c r="EI599" s="81"/>
      <c r="EJ599" s="81"/>
    </row>
    <row r="600" spans="68:140" ht="15" customHeight="1" x14ac:dyDescent="0.25">
      <c r="BP600" s="59"/>
      <c r="BQ600" s="59"/>
      <c r="BR600" s="59"/>
      <c r="BS600" s="59"/>
      <c r="BT600" s="59"/>
      <c r="DY600" s="81"/>
      <c r="DZ600" s="81"/>
      <c r="EA600" s="81"/>
      <c r="EB600" s="81"/>
      <c r="EC600" s="81"/>
      <c r="ED600" s="81"/>
      <c r="EE600" s="81"/>
      <c r="EF600" s="81"/>
      <c r="EG600" s="81"/>
      <c r="EH600" s="81"/>
      <c r="EI600" s="81"/>
      <c r="EJ600" s="81"/>
    </row>
    <row r="601" spans="68:140" ht="15" customHeight="1" x14ac:dyDescent="0.25">
      <c r="BP601" s="59"/>
      <c r="BQ601" s="59"/>
      <c r="BR601" s="59"/>
      <c r="BS601" s="59"/>
      <c r="BT601" s="59"/>
      <c r="DY601" s="81"/>
      <c r="DZ601" s="81"/>
      <c r="EA601" s="81"/>
      <c r="EB601" s="81"/>
      <c r="EC601" s="81"/>
      <c r="ED601" s="81"/>
      <c r="EE601" s="81"/>
      <c r="EF601" s="81"/>
      <c r="EG601" s="81"/>
      <c r="EH601" s="81"/>
      <c r="EI601" s="81"/>
      <c r="EJ601" s="81"/>
    </row>
    <row r="602" spans="68:140" ht="15" customHeight="1" x14ac:dyDescent="0.25">
      <c r="BP602" s="59"/>
      <c r="BQ602" s="59"/>
      <c r="BR602" s="59"/>
      <c r="BS602" s="59"/>
      <c r="BT602" s="59"/>
      <c r="DY602" s="81"/>
      <c r="DZ602" s="81"/>
      <c r="EA602" s="81"/>
      <c r="EB602" s="81"/>
      <c r="EC602" s="81"/>
      <c r="ED602" s="81"/>
      <c r="EE602" s="81"/>
      <c r="EF602" s="81"/>
      <c r="EG602" s="81"/>
      <c r="EH602" s="81"/>
      <c r="EI602" s="81"/>
      <c r="EJ602" s="81"/>
    </row>
    <row r="603" spans="68:140" ht="15" customHeight="1" x14ac:dyDescent="0.25">
      <c r="BP603" s="59"/>
      <c r="BQ603" s="59"/>
      <c r="BR603" s="59"/>
      <c r="BS603" s="59"/>
      <c r="BT603" s="59"/>
      <c r="DY603" s="81"/>
      <c r="DZ603" s="81"/>
      <c r="EA603" s="81"/>
      <c r="EB603" s="81"/>
      <c r="EC603" s="81"/>
      <c r="ED603" s="81"/>
      <c r="EE603" s="81"/>
      <c r="EF603" s="81"/>
      <c r="EG603" s="81"/>
      <c r="EH603" s="81"/>
      <c r="EI603" s="81"/>
      <c r="EJ603" s="81"/>
    </row>
    <row r="604" spans="68:140" ht="15" customHeight="1" x14ac:dyDescent="0.25">
      <c r="BP604" s="59"/>
      <c r="BQ604" s="59"/>
      <c r="BR604" s="59"/>
      <c r="BS604" s="59"/>
      <c r="BT604" s="59"/>
      <c r="DY604" s="81"/>
      <c r="DZ604" s="81"/>
      <c r="EA604" s="81"/>
      <c r="EB604" s="81"/>
      <c r="EC604" s="81"/>
      <c r="ED604" s="81"/>
      <c r="EE604" s="81"/>
      <c r="EF604" s="81"/>
      <c r="EG604" s="81"/>
      <c r="EH604" s="81"/>
      <c r="EI604" s="81"/>
      <c r="EJ604" s="81"/>
    </row>
    <row r="605" spans="68:140" ht="15" customHeight="1" x14ac:dyDescent="0.25">
      <c r="BP605" s="59"/>
      <c r="BQ605" s="59"/>
      <c r="BR605" s="59"/>
      <c r="BS605" s="59"/>
      <c r="BT605" s="59"/>
      <c r="DY605" s="81"/>
      <c r="DZ605" s="81"/>
      <c r="EA605" s="81"/>
      <c r="EB605" s="81"/>
      <c r="EC605" s="81"/>
      <c r="ED605" s="81"/>
      <c r="EE605" s="81"/>
      <c r="EF605" s="81"/>
      <c r="EG605" s="81"/>
      <c r="EH605" s="81"/>
      <c r="EI605" s="81"/>
      <c r="EJ605" s="81"/>
    </row>
    <row r="606" spans="68:140" ht="15" customHeight="1" x14ac:dyDescent="0.25">
      <c r="BP606" s="59"/>
      <c r="BQ606" s="59"/>
      <c r="BR606" s="59"/>
      <c r="BS606" s="59"/>
      <c r="BT606" s="59"/>
      <c r="DY606" s="81"/>
      <c r="DZ606" s="81"/>
      <c r="EA606" s="81"/>
      <c r="EB606" s="81"/>
      <c r="EC606" s="81"/>
      <c r="ED606" s="81"/>
      <c r="EE606" s="81"/>
      <c r="EF606" s="81"/>
      <c r="EG606" s="81"/>
      <c r="EH606" s="81"/>
      <c r="EI606" s="81"/>
      <c r="EJ606" s="81"/>
    </row>
    <row r="607" spans="68:140" ht="15" customHeight="1" x14ac:dyDescent="0.25">
      <c r="BP607" s="59"/>
      <c r="BQ607" s="59"/>
      <c r="BR607" s="59"/>
      <c r="BS607" s="59"/>
      <c r="BT607" s="59"/>
      <c r="DY607" s="81"/>
      <c r="DZ607" s="81"/>
      <c r="EA607" s="81"/>
      <c r="EB607" s="81"/>
      <c r="EC607" s="81"/>
      <c r="ED607" s="81"/>
      <c r="EE607" s="81"/>
      <c r="EF607" s="81"/>
      <c r="EG607" s="81"/>
      <c r="EH607" s="81"/>
      <c r="EI607" s="81"/>
      <c r="EJ607" s="81"/>
    </row>
    <row r="608" spans="68:140" ht="15" customHeight="1" x14ac:dyDescent="0.25">
      <c r="BP608" s="59"/>
      <c r="BQ608" s="59"/>
      <c r="BR608" s="59"/>
      <c r="BS608" s="59"/>
      <c r="BT608" s="59"/>
      <c r="DY608" s="81"/>
      <c r="DZ608" s="81"/>
      <c r="EA608" s="81"/>
      <c r="EB608" s="81"/>
      <c r="EC608" s="81"/>
      <c r="ED608" s="81"/>
      <c r="EE608" s="81"/>
      <c r="EF608" s="81"/>
      <c r="EG608" s="81"/>
      <c r="EH608" s="81"/>
      <c r="EI608" s="81"/>
      <c r="EJ608" s="81"/>
    </row>
    <row r="609" spans="68:140" ht="15" customHeight="1" x14ac:dyDescent="0.25">
      <c r="BP609" s="59"/>
      <c r="BQ609" s="59"/>
      <c r="BR609" s="59"/>
      <c r="BS609" s="59"/>
      <c r="BT609" s="59"/>
      <c r="DY609" s="81"/>
      <c r="DZ609" s="81"/>
      <c r="EA609" s="81"/>
      <c r="EB609" s="81"/>
      <c r="EC609" s="81"/>
      <c r="ED609" s="81"/>
      <c r="EE609" s="81"/>
      <c r="EF609" s="81"/>
      <c r="EG609" s="81"/>
      <c r="EH609" s="81"/>
      <c r="EI609" s="81"/>
      <c r="EJ609" s="81"/>
    </row>
    <row r="610" spans="68:140" ht="15" customHeight="1" x14ac:dyDescent="0.25">
      <c r="BP610" s="59"/>
      <c r="BQ610" s="59"/>
      <c r="BR610" s="59"/>
      <c r="BS610" s="59"/>
      <c r="BT610" s="59"/>
      <c r="DY610" s="81"/>
      <c r="DZ610" s="81"/>
      <c r="EA610" s="81"/>
      <c r="EB610" s="81"/>
      <c r="EC610" s="81"/>
      <c r="ED610" s="81"/>
      <c r="EE610" s="81"/>
      <c r="EF610" s="81"/>
      <c r="EG610" s="81"/>
      <c r="EH610" s="81"/>
      <c r="EI610" s="81"/>
      <c r="EJ610" s="81"/>
    </row>
    <row r="611" spans="68:140" ht="15" customHeight="1" x14ac:dyDescent="0.25">
      <c r="BP611" s="59"/>
      <c r="BQ611" s="59"/>
      <c r="BR611" s="59"/>
      <c r="BS611" s="59"/>
      <c r="BT611" s="59"/>
      <c r="DY611" s="81"/>
      <c r="DZ611" s="81"/>
      <c r="EA611" s="81"/>
      <c r="EB611" s="81"/>
      <c r="EC611" s="81"/>
      <c r="ED611" s="81"/>
      <c r="EE611" s="81"/>
      <c r="EF611" s="81"/>
      <c r="EG611" s="81"/>
      <c r="EH611" s="81"/>
      <c r="EI611" s="81"/>
      <c r="EJ611" s="81"/>
    </row>
    <row r="612" spans="68:140" ht="15" customHeight="1" x14ac:dyDescent="0.25">
      <c r="BP612" s="59"/>
      <c r="BQ612" s="59"/>
      <c r="BR612" s="59"/>
      <c r="BS612" s="59"/>
      <c r="BT612" s="59"/>
      <c r="DY612" s="81"/>
      <c r="DZ612" s="81"/>
      <c r="EA612" s="81"/>
      <c r="EB612" s="81"/>
      <c r="EC612" s="81"/>
      <c r="ED612" s="81"/>
      <c r="EE612" s="81"/>
      <c r="EF612" s="81"/>
      <c r="EG612" s="81"/>
      <c r="EH612" s="81"/>
      <c r="EI612" s="81"/>
      <c r="EJ612" s="81"/>
    </row>
    <row r="613" spans="68:140" ht="15" customHeight="1" x14ac:dyDescent="0.25">
      <c r="BP613" s="59"/>
      <c r="BQ613" s="59"/>
      <c r="BR613" s="59"/>
      <c r="BS613" s="59"/>
      <c r="BT613" s="59"/>
      <c r="DY613" s="81"/>
      <c r="DZ613" s="81"/>
      <c r="EA613" s="81"/>
      <c r="EB613" s="81"/>
      <c r="EC613" s="81"/>
      <c r="ED613" s="81"/>
      <c r="EE613" s="81"/>
      <c r="EF613" s="81"/>
      <c r="EG613" s="81"/>
      <c r="EH613" s="81"/>
      <c r="EI613" s="81"/>
      <c r="EJ613" s="81"/>
    </row>
    <row r="614" spans="68:140" ht="15" customHeight="1" x14ac:dyDescent="0.25">
      <c r="BP614" s="59"/>
      <c r="BQ614" s="59"/>
      <c r="BR614" s="59"/>
      <c r="BS614" s="59"/>
      <c r="BT614" s="59"/>
      <c r="DY614" s="81"/>
      <c r="DZ614" s="81"/>
      <c r="EA614" s="81"/>
      <c r="EB614" s="81"/>
      <c r="EC614" s="81"/>
      <c r="ED614" s="81"/>
      <c r="EE614" s="81"/>
      <c r="EF614" s="81"/>
      <c r="EG614" s="81"/>
      <c r="EH614" s="81"/>
      <c r="EI614" s="81"/>
      <c r="EJ614" s="81"/>
    </row>
    <row r="615" spans="68:140" ht="15" customHeight="1" x14ac:dyDescent="0.25">
      <c r="BP615" s="59"/>
      <c r="BQ615" s="59"/>
      <c r="BR615" s="59"/>
      <c r="BS615" s="59"/>
      <c r="BT615" s="59"/>
      <c r="DY615" s="81"/>
      <c r="DZ615" s="81"/>
      <c r="EA615" s="81"/>
      <c r="EB615" s="81"/>
      <c r="EC615" s="81"/>
      <c r="ED615" s="81"/>
      <c r="EE615" s="81"/>
      <c r="EF615" s="81"/>
      <c r="EG615" s="81"/>
      <c r="EH615" s="81"/>
      <c r="EI615" s="81"/>
      <c r="EJ615" s="81"/>
    </row>
    <row r="616" spans="68:140" ht="15" customHeight="1" x14ac:dyDescent="0.25">
      <c r="BP616" s="59"/>
      <c r="BQ616" s="59"/>
      <c r="BR616" s="59"/>
      <c r="BS616" s="59"/>
      <c r="BT616" s="59"/>
      <c r="DY616" s="81"/>
      <c r="DZ616" s="81"/>
      <c r="EA616" s="81"/>
      <c r="EB616" s="81"/>
      <c r="EC616" s="81"/>
      <c r="ED616" s="81"/>
      <c r="EE616" s="81"/>
      <c r="EF616" s="81"/>
      <c r="EG616" s="81"/>
      <c r="EH616" s="81"/>
      <c r="EI616" s="81"/>
      <c r="EJ616" s="81"/>
    </row>
    <row r="617" spans="68:140" ht="15" customHeight="1" x14ac:dyDescent="0.25">
      <c r="BP617" s="59"/>
      <c r="BQ617" s="59"/>
      <c r="BR617" s="59"/>
      <c r="BS617" s="59"/>
      <c r="BT617" s="59"/>
      <c r="DY617" s="81"/>
      <c r="DZ617" s="81"/>
      <c r="EA617" s="81"/>
      <c r="EB617" s="81"/>
      <c r="EC617" s="81"/>
      <c r="ED617" s="81"/>
      <c r="EE617" s="81"/>
      <c r="EF617" s="81"/>
      <c r="EG617" s="81"/>
      <c r="EH617" s="81"/>
      <c r="EI617" s="81"/>
      <c r="EJ617" s="81"/>
    </row>
    <row r="618" spans="68:140" ht="15" customHeight="1" x14ac:dyDescent="0.25">
      <c r="BP618" s="59"/>
      <c r="BQ618" s="59"/>
      <c r="BR618" s="59"/>
      <c r="BS618" s="59"/>
      <c r="BT618" s="59"/>
      <c r="DY618" s="81"/>
      <c r="DZ618" s="81"/>
      <c r="EA618" s="81"/>
      <c r="EB618" s="81"/>
      <c r="EC618" s="81"/>
      <c r="ED618" s="81"/>
      <c r="EE618" s="81"/>
      <c r="EF618" s="81"/>
      <c r="EG618" s="81"/>
      <c r="EH618" s="81"/>
      <c r="EI618" s="81"/>
      <c r="EJ618" s="81"/>
    </row>
    <row r="619" spans="68:140" ht="15" customHeight="1" x14ac:dyDescent="0.25">
      <c r="BP619" s="59"/>
      <c r="BQ619" s="59"/>
      <c r="BR619" s="59"/>
      <c r="BS619" s="59"/>
      <c r="BT619" s="59"/>
      <c r="DY619" s="81"/>
      <c r="DZ619" s="81"/>
      <c r="EA619" s="81"/>
      <c r="EB619" s="81"/>
      <c r="EC619" s="81"/>
      <c r="ED619" s="81"/>
      <c r="EE619" s="81"/>
      <c r="EF619" s="81"/>
      <c r="EG619" s="81"/>
      <c r="EH619" s="81"/>
      <c r="EI619" s="81"/>
      <c r="EJ619" s="81"/>
    </row>
    <row r="620" spans="68:140" ht="15" customHeight="1" x14ac:dyDescent="0.25">
      <c r="BP620" s="59"/>
      <c r="BQ620" s="59"/>
      <c r="BR620" s="59"/>
      <c r="BS620" s="59"/>
      <c r="BT620" s="59"/>
      <c r="DY620" s="81"/>
      <c r="DZ620" s="81"/>
      <c r="EA620" s="81"/>
      <c r="EB620" s="81"/>
      <c r="EC620" s="81"/>
      <c r="ED620" s="81"/>
      <c r="EE620" s="81"/>
      <c r="EF620" s="81"/>
      <c r="EG620" s="81"/>
      <c r="EH620" s="81"/>
      <c r="EI620" s="81"/>
      <c r="EJ620" s="81"/>
    </row>
    <row r="621" spans="68:140" ht="15" customHeight="1" x14ac:dyDescent="0.25">
      <c r="BP621" s="59"/>
      <c r="BQ621" s="59"/>
      <c r="BR621" s="59"/>
      <c r="BS621" s="59"/>
      <c r="BT621" s="59"/>
      <c r="DY621" s="81"/>
      <c r="DZ621" s="81"/>
      <c r="EA621" s="81"/>
      <c r="EB621" s="81"/>
      <c r="EC621" s="81"/>
      <c r="ED621" s="81"/>
      <c r="EE621" s="81"/>
      <c r="EF621" s="81"/>
      <c r="EG621" s="81"/>
      <c r="EH621" s="81"/>
      <c r="EI621" s="81"/>
      <c r="EJ621" s="81"/>
    </row>
    <row r="622" spans="68:140" ht="15" customHeight="1" x14ac:dyDescent="0.25">
      <c r="BP622" s="59"/>
      <c r="BQ622" s="59"/>
      <c r="BR622" s="59"/>
      <c r="BS622" s="59"/>
      <c r="BT622" s="59"/>
      <c r="DY622" s="81"/>
      <c r="DZ622" s="81"/>
      <c r="EA622" s="81"/>
      <c r="EB622" s="81"/>
      <c r="EC622" s="81"/>
      <c r="ED622" s="81"/>
      <c r="EE622" s="81"/>
      <c r="EF622" s="81"/>
      <c r="EG622" s="81"/>
      <c r="EH622" s="81"/>
      <c r="EI622" s="81"/>
      <c r="EJ622" s="81"/>
    </row>
    <row r="623" spans="68:140" ht="15" customHeight="1" x14ac:dyDescent="0.25">
      <c r="BP623" s="59"/>
      <c r="BQ623" s="59"/>
      <c r="BR623" s="59"/>
      <c r="BS623" s="59"/>
      <c r="BT623" s="59"/>
      <c r="DY623" s="81"/>
      <c r="DZ623" s="81"/>
      <c r="EA623" s="81"/>
      <c r="EB623" s="81"/>
      <c r="EC623" s="81"/>
      <c r="ED623" s="81"/>
      <c r="EE623" s="81"/>
      <c r="EF623" s="81"/>
      <c r="EG623" s="81"/>
      <c r="EH623" s="81"/>
      <c r="EI623" s="81"/>
      <c r="EJ623" s="81"/>
    </row>
    <row r="624" spans="68:140" ht="15" customHeight="1" x14ac:dyDescent="0.25">
      <c r="BP624" s="59"/>
      <c r="BQ624" s="59"/>
      <c r="BR624" s="59"/>
      <c r="BS624" s="59"/>
      <c r="BT624" s="59"/>
      <c r="DY624" s="81"/>
      <c r="DZ624" s="81"/>
      <c r="EA624" s="81"/>
      <c r="EB624" s="81"/>
      <c r="EC624" s="81"/>
      <c r="ED624" s="81"/>
      <c r="EE624" s="81"/>
      <c r="EF624" s="81"/>
      <c r="EG624" s="81"/>
      <c r="EH624" s="81"/>
      <c r="EI624" s="81"/>
      <c r="EJ624" s="81"/>
    </row>
    <row r="625" spans="68:140" ht="15" customHeight="1" x14ac:dyDescent="0.25">
      <c r="BP625" s="59"/>
      <c r="BQ625" s="59"/>
      <c r="BR625" s="59"/>
      <c r="BS625" s="59"/>
      <c r="BT625" s="59"/>
      <c r="DY625" s="81"/>
      <c r="DZ625" s="81"/>
      <c r="EA625" s="81"/>
      <c r="EB625" s="81"/>
      <c r="EC625" s="81"/>
      <c r="ED625" s="81"/>
      <c r="EE625" s="81"/>
      <c r="EF625" s="81"/>
      <c r="EG625" s="81"/>
      <c r="EH625" s="81"/>
      <c r="EI625" s="81"/>
      <c r="EJ625" s="81"/>
    </row>
    <row r="626" spans="68:140" ht="15" customHeight="1" x14ac:dyDescent="0.25">
      <c r="BP626" s="59"/>
      <c r="BQ626" s="59"/>
      <c r="BR626" s="59"/>
      <c r="BS626" s="59"/>
      <c r="BT626" s="59"/>
      <c r="DY626" s="81"/>
      <c r="DZ626" s="81"/>
      <c r="EA626" s="81"/>
      <c r="EB626" s="81"/>
      <c r="EC626" s="81"/>
      <c r="ED626" s="81"/>
      <c r="EE626" s="81"/>
      <c r="EF626" s="81"/>
      <c r="EG626" s="81"/>
      <c r="EH626" s="81"/>
      <c r="EI626" s="81"/>
      <c r="EJ626" s="81"/>
    </row>
    <row r="627" spans="68:140" ht="15" customHeight="1" x14ac:dyDescent="0.25">
      <c r="BP627" s="59"/>
      <c r="BQ627" s="59"/>
      <c r="BR627" s="59"/>
      <c r="BS627" s="59"/>
      <c r="BT627" s="59"/>
      <c r="DY627" s="81"/>
      <c r="DZ627" s="81"/>
      <c r="EA627" s="81"/>
      <c r="EB627" s="81"/>
      <c r="EC627" s="81"/>
      <c r="ED627" s="81"/>
      <c r="EE627" s="81"/>
      <c r="EF627" s="81"/>
      <c r="EG627" s="81"/>
      <c r="EH627" s="81"/>
      <c r="EI627" s="81"/>
      <c r="EJ627" s="81"/>
    </row>
    <row r="628" spans="68:140" ht="15" customHeight="1" x14ac:dyDescent="0.25">
      <c r="BP628" s="59"/>
      <c r="BQ628" s="59"/>
      <c r="BR628" s="59"/>
      <c r="BS628" s="59"/>
      <c r="BT628" s="59"/>
      <c r="DY628" s="81"/>
      <c r="DZ628" s="81"/>
      <c r="EA628" s="81"/>
      <c r="EB628" s="81"/>
      <c r="EC628" s="81"/>
      <c r="ED628" s="81"/>
      <c r="EE628" s="81"/>
      <c r="EF628" s="81"/>
      <c r="EG628" s="81"/>
      <c r="EH628" s="81"/>
      <c r="EI628" s="81"/>
      <c r="EJ628" s="81"/>
    </row>
    <row r="629" spans="68:140" ht="15" customHeight="1" x14ac:dyDescent="0.25">
      <c r="BP629" s="59"/>
      <c r="BQ629" s="59"/>
      <c r="BR629" s="59"/>
      <c r="BS629" s="59"/>
      <c r="BT629" s="59"/>
      <c r="DY629" s="81"/>
      <c r="DZ629" s="81"/>
      <c r="EA629" s="81"/>
      <c r="EB629" s="81"/>
      <c r="EC629" s="81"/>
      <c r="ED629" s="81"/>
      <c r="EE629" s="81"/>
      <c r="EF629" s="81"/>
      <c r="EG629" s="81"/>
      <c r="EH629" s="81"/>
      <c r="EI629" s="81"/>
      <c r="EJ629" s="81"/>
    </row>
    <row r="630" spans="68:140" ht="15" customHeight="1" x14ac:dyDescent="0.25">
      <c r="BP630" s="59"/>
      <c r="BQ630" s="59"/>
      <c r="BR630" s="59"/>
      <c r="BS630" s="59"/>
      <c r="BT630" s="59"/>
      <c r="DY630" s="81"/>
      <c r="DZ630" s="81"/>
      <c r="EA630" s="81"/>
      <c r="EB630" s="81"/>
      <c r="EC630" s="81"/>
      <c r="ED630" s="81"/>
      <c r="EE630" s="81"/>
      <c r="EF630" s="81"/>
      <c r="EG630" s="81"/>
      <c r="EH630" s="81"/>
      <c r="EI630" s="81"/>
      <c r="EJ630" s="81"/>
    </row>
    <row r="631" spans="68:140" ht="15" customHeight="1" x14ac:dyDescent="0.25">
      <c r="BP631" s="59"/>
      <c r="BQ631" s="59"/>
      <c r="BR631" s="59"/>
      <c r="BS631" s="59"/>
      <c r="BT631" s="59"/>
      <c r="DY631" s="81"/>
      <c r="DZ631" s="81"/>
      <c r="EA631" s="81"/>
      <c r="EB631" s="81"/>
      <c r="EC631" s="81"/>
      <c r="ED631" s="81"/>
      <c r="EE631" s="81"/>
      <c r="EF631" s="81"/>
      <c r="EG631" s="81"/>
      <c r="EH631" s="81"/>
      <c r="EI631" s="81"/>
      <c r="EJ631" s="81"/>
    </row>
    <row r="632" spans="68:140" ht="15" customHeight="1" x14ac:dyDescent="0.25">
      <c r="BP632" s="59"/>
      <c r="BQ632" s="59"/>
      <c r="BR632" s="59"/>
      <c r="BS632" s="59"/>
      <c r="BT632" s="59"/>
      <c r="DY632" s="81"/>
      <c r="DZ632" s="81"/>
      <c r="EA632" s="81"/>
      <c r="EB632" s="81"/>
      <c r="EC632" s="81"/>
      <c r="ED632" s="81"/>
      <c r="EE632" s="81"/>
      <c r="EF632" s="81"/>
      <c r="EG632" s="81"/>
      <c r="EH632" s="81"/>
      <c r="EI632" s="81"/>
      <c r="EJ632" s="81"/>
    </row>
    <row r="633" spans="68:140" ht="15" customHeight="1" x14ac:dyDescent="0.25">
      <c r="BP633" s="59"/>
      <c r="BQ633" s="59"/>
      <c r="BR633" s="59"/>
      <c r="BS633" s="59"/>
      <c r="BT633" s="59"/>
      <c r="DY633" s="81"/>
      <c r="DZ633" s="81"/>
      <c r="EA633" s="81"/>
      <c r="EB633" s="81"/>
      <c r="EC633" s="81"/>
      <c r="ED633" s="81"/>
      <c r="EE633" s="81"/>
      <c r="EF633" s="81"/>
      <c r="EG633" s="81"/>
      <c r="EH633" s="81"/>
      <c r="EI633" s="81"/>
      <c r="EJ633" s="81"/>
    </row>
    <row r="634" spans="68:140" ht="15" customHeight="1" x14ac:dyDescent="0.25">
      <c r="BP634" s="59"/>
      <c r="BQ634" s="59"/>
      <c r="BR634" s="59"/>
      <c r="BS634" s="59"/>
      <c r="BT634" s="59"/>
      <c r="DY634" s="81"/>
      <c r="DZ634" s="81"/>
      <c r="EA634" s="81"/>
      <c r="EB634" s="81"/>
      <c r="EC634" s="81"/>
      <c r="ED634" s="81"/>
      <c r="EE634" s="81"/>
      <c r="EF634" s="81"/>
      <c r="EG634" s="81"/>
      <c r="EH634" s="81"/>
      <c r="EI634" s="81"/>
      <c r="EJ634" s="81"/>
    </row>
    <row r="635" spans="68:140" ht="15" customHeight="1" x14ac:dyDescent="0.25">
      <c r="BP635" s="59"/>
      <c r="BQ635" s="59"/>
      <c r="BR635" s="59"/>
      <c r="BS635" s="59"/>
      <c r="BT635" s="59"/>
      <c r="DY635" s="81"/>
      <c r="DZ635" s="81"/>
      <c r="EA635" s="81"/>
      <c r="EB635" s="81"/>
      <c r="EC635" s="81"/>
      <c r="ED635" s="81"/>
      <c r="EE635" s="81"/>
      <c r="EF635" s="81"/>
      <c r="EG635" s="81"/>
      <c r="EH635" s="81"/>
      <c r="EI635" s="81"/>
      <c r="EJ635" s="81"/>
    </row>
    <row r="636" spans="68:140" ht="15" customHeight="1" x14ac:dyDescent="0.25">
      <c r="BP636" s="59"/>
      <c r="BQ636" s="59"/>
      <c r="BR636" s="59"/>
      <c r="BS636" s="59"/>
      <c r="BT636" s="59"/>
      <c r="DY636" s="81"/>
      <c r="DZ636" s="81"/>
      <c r="EA636" s="81"/>
      <c r="EB636" s="81"/>
      <c r="EC636" s="81"/>
      <c r="ED636" s="81"/>
      <c r="EE636" s="81"/>
      <c r="EF636" s="81"/>
      <c r="EG636" s="81"/>
      <c r="EH636" s="81"/>
      <c r="EI636" s="81"/>
      <c r="EJ636" s="81"/>
    </row>
    <row r="637" spans="68:140" ht="15" customHeight="1" x14ac:dyDescent="0.25">
      <c r="BP637" s="59"/>
      <c r="BQ637" s="59"/>
      <c r="BR637" s="59"/>
      <c r="BS637" s="59"/>
      <c r="BT637" s="59"/>
      <c r="DY637" s="81"/>
      <c r="DZ637" s="81"/>
      <c r="EA637" s="81"/>
      <c r="EB637" s="81"/>
      <c r="EC637" s="81"/>
      <c r="ED637" s="81"/>
      <c r="EE637" s="81"/>
      <c r="EF637" s="81"/>
      <c r="EG637" s="81"/>
      <c r="EH637" s="81"/>
      <c r="EI637" s="81"/>
      <c r="EJ637" s="81"/>
    </row>
    <row r="638" spans="68:140" ht="15" customHeight="1" x14ac:dyDescent="0.25">
      <c r="BP638" s="59"/>
      <c r="BQ638" s="59"/>
      <c r="BR638" s="59"/>
      <c r="BS638" s="59"/>
      <c r="BT638" s="59"/>
      <c r="DY638" s="81"/>
      <c r="DZ638" s="81"/>
      <c r="EA638" s="81"/>
      <c r="EB638" s="81"/>
      <c r="EC638" s="81"/>
      <c r="ED638" s="81"/>
      <c r="EE638" s="81"/>
      <c r="EF638" s="81"/>
      <c r="EG638" s="81"/>
      <c r="EH638" s="81"/>
      <c r="EI638" s="81"/>
      <c r="EJ638" s="81"/>
    </row>
    <row r="639" spans="68:140" ht="15" customHeight="1" x14ac:dyDescent="0.25">
      <c r="BP639" s="59"/>
      <c r="BQ639" s="59"/>
      <c r="BR639" s="59"/>
      <c r="BS639" s="59"/>
      <c r="BT639" s="59"/>
      <c r="DY639" s="81"/>
      <c r="DZ639" s="81"/>
      <c r="EA639" s="81"/>
      <c r="EB639" s="81"/>
      <c r="EC639" s="81"/>
      <c r="ED639" s="81"/>
      <c r="EE639" s="81"/>
      <c r="EF639" s="81"/>
      <c r="EG639" s="81"/>
      <c r="EH639" s="81"/>
      <c r="EI639" s="81"/>
      <c r="EJ639" s="81"/>
    </row>
    <row r="640" spans="68:140" ht="15" customHeight="1" x14ac:dyDescent="0.25">
      <c r="BP640" s="59"/>
      <c r="BQ640" s="59"/>
      <c r="BR640" s="59"/>
      <c r="BS640" s="59"/>
      <c r="BT640" s="59"/>
      <c r="DY640" s="81"/>
      <c r="DZ640" s="81"/>
      <c r="EA640" s="81"/>
      <c r="EB640" s="81"/>
      <c r="EC640" s="81"/>
      <c r="ED640" s="81"/>
      <c r="EE640" s="81"/>
      <c r="EF640" s="81"/>
      <c r="EG640" s="81"/>
      <c r="EH640" s="81"/>
      <c r="EI640" s="81"/>
      <c r="EJ640" s="81"/>
    </row>
    <row r="641" spans="68:140" ht="15" customHeight="1" x14ac:dyDescent="0.25">
      <c r="BP641" s="59"/>
      <c r="BQ641" s="59"/>
      <c r="BR641" s="59"/>
      <c r="BS641" s="59"/>
      <c r="BT641" s="59"/>
      <c r="DY641" s="81"/>
      <c r="DZ641" s="81"/>
      <c r="EA641" s="81"/>
      <c r="EB641" s="81"/>
      <c r="EC641" s="81"/>
      <c r="ED641" s="81"/>
      <c r="EE641" s="81"/>
      <c r="EF641" s="81"/>
      <c r="EG641" s="81"/>
      <c r="EH641" s="81"/>
      <c r="EI641" s="81"/>
      <c r="EJ641" s="81"/>
    </row>
    <row r="642" spans="68:140" ht="15" customHeight="1" x14ac:dyDescent="0.25">
      <c r="BP642" s="59"/>
      <c r="BQ642" s="59"/>
      <c r="BR642" s="59"/>
      <c r="BS642" s="59"/>
      <c r="BT642" s="59"/>
      <c r="DY642" s="81"/>
      <c r="DZ642" s="81"/>
      <c r="EA642" s="81"/>
      <c r="EB642" s="81"/>
      <c r="EC642" s="81"/>
      <c r="ED642" s="81"/>
      <c r="EE642" s="81"/>
      <c r="EF642" s="81"/>
      <c r="EG642" s="81"/>
      <c r="EH642" s="81"/>
      <c r="EI642" s="81"/>
      <c r="EJ642" s="81"/>
    </row>
    <row r="643" spans="68:140" ht="15" customHeight="1" x14ac:dyDescent="0.25">
      <c r="BP643" s="59"/>
      <c r="BQ643" s="59"/>
      <c r="BR643" s="59"/>
      <c r="BS643" s="59"/>
      <c r="BT643" s="59"/>
      <c r="DY643" s="81"/>
      <c r="DZ643" s="81"/>
      <c r="EA643" s="81"/>
      <c r="EB643" s="81"/>
      <c r="EC643" s="81"/>
      <c r="ED643" s="81"/>
      <c r="EE643" s="81"/>
      <c r="EF643" s="81"/>
      <c r="EG643" s="81"/>
      <c r="EH643" s="81"/>
      <c r="EI643" s="81"/>
      <c r="EJ643" s="81"/>
    </row>
    <row r="644" spans="68:140" ht="15" customHeight="1" x14ac:dyDescent="0.25">
      <c r="BP644" s="59"/>
      <c r="BQ644" s="59"/>
      <c r="BR644" s="59"/>
      <c r="BS644" s="59"/>
      <c r="BT644" s="59"/>
      <c r="DY644" s="81"/>
      <c r="DZ644" s="81"/>
      <c r="EA644" s="81"/>
      <c r="EB644" s="81"/>
      <c r="EC644" s="81"/>
      <c r="ED644" s="81"/>
      <c r="EE644" s="81"/>
      <c r="EF644" s="81"/>
      <c r="EG644" s="81"/>
      <c r="EH644" s="81"/>
      <c r="EI644" s="81"/>
      <c r="EJ644" s="81"/>
    </row>
    <row r="645" spans="68:140" ht="15" customHeight="1" x14ac:dyDescent="0.25">
      <c r="BP645" s="59"/>
      <c r="BQ645" s="59"/>
      <c r="BR645" s="59"/>
      <c r="BS645" s="59"/>
      <c r="BT645" s="59"/>
      <c r="DY645" s="81"/>
      <c r="DZ645" s="81"/>
      <c r="EA645" s="81"/>
      <c r="EB645" s="81"/>
      <c r="EC645" s="81"/>
      <c r="ED645" s="81"/>
      <c r="EE645" s="81"/>
      <c r="EF645" s="81"/>
      <c r="EG645" s="81"/>
      <c r="EH645" s="81"/>
      <c r="EI645" s="81"/>
      <c r="EJ645" s="81"/>
    </row>
    <row r="646" spans="68:140" ht="15" customHeight="1" x14ac:dyDescent="0.25">
      <c r="BP646" s="59"/>
      <c r="BQ646" s="59"/>
      <c r="BR646" s="59"/>
      <c r="BS646" s="59"/>
      <c r="BT646" s="59"/>
      <c r="DY646" s="81"/>
      <c r="DZ646" s="81"/>
      <c r="EA646" s="81"/>
      <c r="EB646" s="81"/>
      <c r="EC646" s="81"/>
      <c r="ED646" s="81"/>
      <c r="EE646" s="81"/>
      <c r="EF646" s="81"/>
      <c r="EG646" s="81"/>
      <c r="EH646" s="81"/>
      <c r="EI646" s="81"/>
      <c r="EJ646" s="81"/>
    </row>
    <row r="647" spans="68:140" ht="15" customHeight="1" x14ac:dyDescent="0.25">
      <c r="BP647" s="59"/>
      <c r="BQ647" s="59"/>
      <c r="BR647" s="59"/>
      <c r="BS647" s="59"/>
      <c r="BT647" s="59"/>
      <c r="DY647" s="81"/>
      <c r="DZ647" s="81"/>
      <c r="EA647" s="81"/>
      <c r="EB647" s="81"/>
      <c r="EC647" s="81"/>
      <c r="ED647" s="81"/>
      <c r="EE647" s="81"/>
      <c r="EF647" s="81"/>
      <c r="EG647" s="81"/>
      <c r="EH647" s="81"/>
      <c r="EI647" s="81"/>
      <c r="EJ647" s="81"/>
    </row>
    <row r="648" spans="68:140" ht="15" customHeight="1" x14ac:dyDescent="0.25">
      <c r="BP648" s="59"/>
      <c r="BQ648" s="59"/>
      <c r="BR648" s="59"/>
      <c r="BS648" s="59"/>
      <c r="BT648" s="59"/>
      <c r="DY648" s="81"/>
      <c r="DZ648" s="81"/>
      <c r="EA648" s="81"/>
      <c r="EB648" s="81"/>
      <c r="EC648" s="81"/>
      <c r="ED648" s="81"/>
      <c r="EE648" s="81"/>
      <c r="EF648" s="81"/>
      <c r="EG648" s="81"/>
      <c r="EH648" s="81"/>
      <c r="EI648" s="81"/>
      <c r="EJ648" s="81"/>
    </row>
    <row r="649" spans="68:140" ht="15" customHeight="1" x14ac:dyDescent="0.25">
      <c r="BP649" s="59"/>
      <c r="BQ649" s="59"/>
      <c r="BR649" s="59"/>
      <c r="BS649" s="59"/>
      <c r="BT649" s="59"/>
      <c r="DY649" s="81"/>
      <c r="DZ649" s="81"/>
      <c r="EA649" s="81"/>
      <c r="EB649" s="81"/>
      <c r="EC649" s="81"/>
      <c r="ED649" s="81"/>
      <c r="EE649" s="81"/>
      <c r="EF649" s="81"/>
      <c r="EG649" s="81"/>
      <c r="EH649" s="81"/>
      <c r="EI649" s="81"/>
      <c r="EJ649" s="81"/>
    </row>
    <row r="650" spans="68:140" ht="15" customHeight="1" x14ac:dyDescent="0.25">
      <c r="BP650" s="59"/>
      <c r="BQ650" s="59"/>
      <c r="BR650" s="59"/>
      <c r="BS650" s="59"/>
      <c r="BT650" s="59"/>
      <c r="DY650" s="81"/>
      <c r="DZ650" s="81"/>
      <c r="EA650" s="81"/>
      <c r="EB650" s="81"/>
      <c r="EC650" s="81"/>
      <c r="ED650" s="81"/>
      <c r="EE650" s="81"/>
      <c r="EF650" s="81"/>
      <c r="EG650" s="81"/>
      <c r="EH650" s="81"/>
      <c r="EI650" s="81"/>
      <c r="EJ650" s="81"/>
    </row>
    <row r="651" spans="68:140" ht="15" customHeight="1" x14ac:dyDescent="0.25">
      <c r="BP651" s="59"/>
      <c r="BQ651" s="59"/>
      <c r="BR651" s="59"/>
      <c r="BS651" s="59"/>
      <c r="BT651" s="59"/>
      <c r="DY651" s="81"/>
      <c r="DZ651" s="81"/>
      <c r="EA651" s="81"/>
      <c r="EB651" s="81"/>
      <c r="EC651" s="81"/>
      <c r="ED651" s="81"/>
      <c r="EE651" s="81"/>
      <c r="EF651" s="81"/>
      <c r="EG651" s="81"/>
      <c r="EH651" s="81"/>
      <c r="EI651" s="81"/>
      <c r="EJ651" s="81"/>
    </row>
    <row r="652" spans="68:140" ht="15" customHeight="1" x14ac:dyDescent="0.25">
      <c r="BP652" s="59"/>
      <c r="BQ652" s="59"/>
      <c r="BR652" s="59"/>
      <c r="BS652" s="59"/>
      <c r="BT652" s="59"/>
      <c r="DY652" s="81"/>
      <c r="DZ652" s="81"/>
      <c r="EA652" s="81"/>
      <c r="EB652" s="81"/>
      <c r="EC652" s="81"/>
      <c r="ED652" s="81"/>
      <c r="EE652" s="81"/>
      <c r="EF652" s="81"/>
      <c r="EG652" s="81"/>
      <c r="EH652" s="81"/>
      <c r="EI652" s="81"/>
      <c r="EJ652" s="81"/>
    </row>
    <row r="653" spans="68:140" ht="15" customHeight="1" x14ac:dyDescent="0.25">
      <c r="BP653" s="59"/>
      <c r="BQ653" s="59"/>
      <c r="BR653" s="59"/>
      <c r="BS653" s="59"/>
      <c r="BT653" s="59"/>
      <c r="DY653" s="81"/>
      <c r="DZ653" s="81"/>
      <c r="EA653" s="81"/>
      <c r="EB653" s="81"/>
      <c r="EC653" s="81"/>
      <c r="ED653" s="81"/>
      <c r="EE653" s="81"/>
      <c r="EF653" s="81"/>
      <c r="EG653" s="81"/>
      <c r="EH653" s="81"/>
      <c r="EI653" s="81"/>
      <c r="EJ653" s="81"/>
    </row>
    <row r="654" spans="68:140" ht="15" customHeight="1" x14ac:dyDescent="0.25">
      <c r="BP654" s="59"/>
      <c r="BQ654" s="59"/>
      <c r="BR654" s="59"/>
      <c r="BS654" s="59"/>
      <c r="BT654" s="59"/>
      <c r="DY654" s="81"/>
      <c r="DZ654" s="81"/>
      <c r="EA654" s="81"/>
      <c r="EB654" s="81"/>
      <c r="EC654" s="81"/>
      <c r="ED654" s="81"/>
      <c r="EE654" s="81"/>
      <c r="EF654" s="81"/>
      <c r="EG654" s="81"/>
      <c r="EH654" s="81"/>
      <c r="EI654" s="81"/>
      <c r="EJ654" s="81"/>
    </row>
    <row r="655" spans="68:140" ht="15" customHeight="1" x14ac:dyDescent="0.25">
      <c r="BP655" s="59"/>
      <c r="BQ655" s="59"/>
      <c r="BR655" s="59"/>
      <c r="BS655" s="59"/>
      <c r="BT655" s="59"/>
      <c r="DY655" s="81"/>
      <c r="DZ655" s="81"/>
      <c r="EA655" s="81"/>
      <c r="EB655" s="81"/>
      <c r="EC655" s="81"/>
      <c r="ED655" s="81"/>
      <c r="EE655" s="81"/>
      <c r="EF655" s="81"/>
      <c r="EG655" s="81"/>
      <c r="EH655" s="81"/>
      <c r="EI655" s="81"/>
      <c r="EJ655" s="81"/>
    </row>
    <row r="656" spans="68:140" ht="15" customHeight="1" x14ac:dyDescent="0.25">
      <c r="BP656" s="59"/>
      <c r="BQ656" s="59"/>
      <c r="BR656" s="59"/>
      <c r="BS656" s="59"/>
      <c r="BT656" s="59"/>
      <c r="DY656" s="81"/>
      <c r="DZ656" s="81"/>
      <c r="EA656" s="81"/>
      <c r="EB656" s="81"/>
      <c r="EC656" s="81"/>
      <c r="ED656" s="81"/>
      <c r="EE656" s="81"/>
      <c r="EF656" s="81"/>
      <c r="EG656" s="81"/>
      <c r="EH656" s="81"/>
      <c r="EI656" s="81"/>
      <c r="EJ656" s="81"/>
    </row>
    <row r="657" spans="68:140" ht="15" customHeight="1" x14ac:dyDescent="0.25">
      <c r="BP657" s="59"/>
      <c r="BQ657" s="59"/>
      <c r="BR657" s="59"/>
      <c r="BS657" s="59"/>
      <c r="BT657" s="59"/>
      <c r="DY657" s="81"/>
      <c r="DZ657" s="81"/>
      <c r="EA657" s="81"/>
      <c r="EB657" s="81"/>
      <c r="EC657" s="81"/>
      <c r="ED657" s="81"/>
      <c r="EE657" s="81"/>
      <c r="EF657" s="81"/>
      <c r="EG657" s="81"/>
      <c r="EH657" s="81"/>
      <c r="EI657" s="81"/>
      <c r="EJ657" s="81"/>
    </row>
    <row r="658" spans="68:140" ht="15" customHeight="1" x14ac:dyDescent="0.25">
      <c r="BP658" s="59"/>
      <c r="BQ658" s="59"/>
      <c r="BR658" s="59"/>
      <c r="BS658" s="59"/>
      <c r="BT658" s="59"/>
      <c r="DY658" s="81"/>
      <c r="DZ658" s="81"/>
      <c r="EA658" s="81"/>
      <c r="EB658" s="81"/>
      <c r="EC658" s="81"/>
      <c r="ED658" s="81"/>
      <c r="EE658" s="81"/>
      <c r="EF658" s="81"/>
      <c r="EG658" s="81"/>
      <c r="EH658" s="81"/>
      <c r="EI658" s="81"/>
      <c r="EJ658" s="81"/>
    </row>
    <row r="659" spans="68:140" ht="15" customHeight="1" x14ac:dyDescent="0.25">
      <c r="BP659" s="59"/>
      <c r="BQ659" s="59"/>
      <c r="BR659" s="59"/>
      <c r="BS659" s="59"/>
      <c r="BT659" s="59"/>
      <c r="DY659" s="81"/>
      <c r="DZ659" s="81"/>
      <c r="EA659" s="81"/>
      <c r="EB659" s="81"/>
      <c r="EC659" s="81"/>
      <c r="ED659" s="81"/>
      <c r="EE659" s="81"/>
      <c r="EF659" s="81"/>
      <c r="EG659" s="81"/>
      <c r="EH659" s="81"/>
      <c r="EI659" s="81"/>
      <c r="EJ659" s="81"/>
    </row>
    <row r="660" spans="68:140" ht="15" customHeight="1" x14ac:dyDescent="0.25">
      <c r="BP660" s="59"/>
      <c r="BQ660" s="59"/>
      <c r="BR660" s="59"/>
      <c r="BS660" s="59"/>
      <c r="BT660" s="59"/>
      <c r="DY660" s="81"/>
      <c r="DZ660" s="81"/>
      <c r="EA660" s="81"/>
      <c r="EB660" s="81"/>
      <c r="EC660" s="81"/>
      <c r="ED660" s="81"/>
      <c r="EE660" s="81"/>
      <c r="EF660" s="81"/>
      <c r="EG660" s="81"/>
      <c r="EH660" s="81"/>
      <c r="EI660" s="81"/>
      <c r="EJ660" s="81"/>
    </row>
    <row r="661" spans="68:140" ht="15" customHeight="1" x14ac:dyDescent="0.25">
      <c r="BP661" s="59"/>
      <c r="BQ661" s="59"/>
      <c r="BR661" s="59"/>
      <c r="BS661" s="59"/>
      <c r="BT661" s="59"/>
      <c r="DY661" s="81"/>
      <c r="DZ661" s="81"/>
      <c r="EA661" s="81"/>
      <c r="EB661" s="81"/>
      <c r="EC661" s="81"/>
      <c r="ED661" s="81"/>
      <c r="EE661" s="81"/>
      <c r="EF661" s="81"/>
      <c r="EG661" s="81"/>
      <c r="EH661" s="81"/>
      <c r="EI661" s="81"/>
      <c r="EJ661" s="81"/>
    </row>
    <row r="662" spans="68:140" ht="15" customHeight="1" x14ac:dyDescent="0.25">
      <c r="BP662" s="59"/>
      <c r="BQ662" s="59"/>
      <c r="BR662" s="59"/>
      <c r="BS662" s="59"/>
      <c r="BT662" s="59"/>
      <c r="DY662" s="81"/>
      <c r="DZ662" s="81"/>
      <c r="EA662" s="81"/>
      <c r="EB662" s="81"/>
      <c r="EC662" s="81"/>
      <c r="ED662" s="81"/>
      <c r="EE662" s="81"/>
      <c r="EF662" s="81"/>
      <c r="EG662" s="81"/>
      <c r="EH662" s="81"/>
      <c r="EI662" s="81"/>
      <c r="EJ662" s="81"/>
    </row>
    <row r="663" spans="68:140" ht="15" customHeight="1" x14ac:dyDescent="0.25">
      <c r="BP663" s="59"/>
      <c r="BQ663" s="59"/>
      <c r="BR663" s="59"/>
      <c r="BS663" s="59"/>
      <c r="BT663" s="59"/>
      <c r="DY663" s="81"/>
      <c r="DZ663" s="81"/>
      <c r="EA663" s="81"/>
      <c r="EB663" s="81"/>
      <c r="EC663" s="81"/>
      <c r="ED663" s="81"/>
      <c r="EE663" s="81"/>
      <c r="EF663" s="81"/>
      <c r="EG663" s="81"/>
      <c r="EH663" s="81"/>
      <c r="EI663" s="81"/>
      <c r="EJ663" s="81"/>
    </row>
    <row r="664" spans="68:140" ht="15" customHeight="1" x14ac:dyDescent="0.25">
      <c r="BP664" s="59"/>
      <c r="BQ664" s="59"/>
      <c r="BR664" s="59"/>
      <c r="BS664" s="59"/>
      <c r="BT664" s="59"/>
      <c r="DY664" s="81"/>
      <c r="DZ664" s="81"/>
      <c r="EA664" s="81"/>
      <c r="EB664" s="81"/>
      <c r="EC664" s="81"/>
      <c r="ED664" s="81"/>
      <c r="EE664" s="81"/>
      <c r="EF664" s="81"/>
      <c r="EG664" s="81"/>
      <c r="EH664" s="81"/>
      <c r="EI664" s="81"/>
      <c r="EJ664" s="81"/>
    </row>
    <row r="665" spans="68:140" ht="15" customHeight="1" x14ac:dyDescent="0.25">
      <c r="BP665" s="59"/>
      <c r="BQ665" s="59"/>
      <c r="BR665" s="59"/>
      <c r="BS665" s="59"/>
      <c r="BT665" s="59"/>
      <c r="DY665" s="81"/>
      <c r="DZ665" s="81"/>
      <c r="EA665" s="81"/>
      <c r="EB665" s="81"/>
      <c r="EC665" s="81"/>
      <c r="ED665" s="81"/>
      <c r="EE665" s="81"/>
      <c r="EF665" s="81"/>
      <c r="EG665" s="81"/>
      <c r="EH665" s="81"/>
      <c r="EI665" s="81"/>
      <c r="EJ665" s="81"/>
    </row>
    <row r="666" spans="68:140" ht="15" customHeight="1" x14ac:dyDescent="0.25">
      <c r="BP666" s="59"/>
      <c r="BQ666" s="59"/>
      <c r="BR666" s="59"/>
      <c r="BS666" s="59"/>
      <c r="BT666" s="59"/>
      <c r="DY666" s="81"/>
      <c r="DZ666" s="81"/>
      <c r="EA666" s="81"/>
      <c r="EB666" s="81"/>
      <c r="EC666" s="81"/>
      <c r="ED666" s="81"/>
      <c r="EE666" s="81"/>
      <c r="EF666" s="81"/>
      <c r="EG666" s="81"/>
      <c r="EH666" s="81"/>
      <c r="EI666" s="81"/>
      <c r="EJ666" s="81"/>
    </row>
    <row r="667" spans="68:140" ht="15" customHeight="1" x14ac:dyDescent="0.25">
      <c r="BP667" s="59"/>
      <c r="BQ667" s="59"/>
      <c r="BR667" s="59"/>
      <c r="BS667" s="59"/>
      <c r="BT667" s="59"/>
      <c r="DY667" s="81"/>
      <c r="DZ667" s="81"/>
      <c r="EA667" s="81"/>
      <c r="EB667" s="81"/>
      <c r="EC667" s="81"/>
      <c r="ED667" s="81"/>
      <c r="EE667" s="81"/>
      <c r="EF667" s="81"/>
      <c r="EG667" s="81"/>
      <c r="EH667" s="81"/>
      <c r="EI667" s="81"/>
      <c r="EJ667" s="81"/>
    </row>
    <row r="668" spans="68:140" ht="15" customHeight="1" x14ac:dyDescent="0.25">
      <c r="BP668" s="59"/>
      <c r="BQ668" s="59"/>
      <c r="BR668" s="59"/>
      <c r="BS668" s="59"/>
      <c r="BT668" s="59"/>
      <c r="DY668" s="81"/>
      <c r="DZ668" s="81"/>
      <c r="EA668" s="81"/>
      <c r="EB668" s="81"/>
      <c r="EC668" s="81"/>
      <c r="ED668" s="81"/>
      <c r="EE668" s="81"/>
      <c r="EF668" s="81"/>
      <c r="EG668" s="81"/>
      <c r="EH668" s="81"/>
      <c r="EI668" s="81"/>
      <c r="EJ668" s="81"/>
    </row>
    <row r="669" spans="68:140" ht="15" customHeight="1" x14ac:dyDescent="0.25">
      <c r="BP669" s="59"/>
      <c r="BQ669" s="59"/>
      <c r="BR669" s="59"/>
      <c r="BS669" s="59"/>
      <c r="BT669" s="59"/>
      <c r="DY669" s="81"/>
      <c r="DZ669" s="81"/>
      <c r="EA669" s="81"/>
      <c r="EB669" s="81"/>
      <c r="EC669" s="81"/>
      <c r="ED669" s="81"/>
      <c r="EE669" s="81"/>
      <c r="EF669" s="81"/>
      <c r="EG669" s="81"/>
      <c r="EH669" s="81"/>
      <c r="EI669" s="81"/>
      <c r="EJ669" s="81"/>
    </row>
    <row r="670" spans="68:140" ht="15" customHeight="1" x14ac:dyDescent="0.25">
      <c r="BP670" s="59"/>
      <c r="BQ670" s="59"/>
      <c r="BR670" s="59"/>
      <c r="BS670" s="59"/>
      <c r="BT670" s="59"/>
      <c r="DY670" s="81"/>
      <c r="DZ670" s="81"/>
      <c r="EA670" s="81"/>
      <c r="EB670" s="81"/>
      <c r="EC670" s="81"/>
      <c r="ED670" s="81"/>
      <c r="EE670" s="81"/>
      <c r="EF670" s="81"/>
      <c r="EG670" s="81"/>
      <c r="EH670" s="81"/>
      <c r="EI670" s="81"/>
      <c r="EJ670" s="81"/>
    </row>
    <row r="671" spans="68:140" ht="15" customHeight="1" x14ac:dyDescent="0.25">
      <c r="BP671" s="59"/>
      <c r="BQ671" s="59"/>
      <c r="BR671" s="59"/>
      <c r="BS671" s="59"/>
      <c r="BT671" s="59"/>
      <c r="DY671" s="81"/>
      <c r="DZ671" s="81"/>
      <c r="EA671" s="81"/>
      <c r="EB671" s="81"/>
      <c r="EC671" s="81"/>
      <c r="ED671" s="81"/>
      <c r="EE671" s="81"/>
      <c r="EF671" s="81"/>
      <c r="EG671" s="81"/>
      <c r="EH671" s="81"/>
      <c r="EI671" s="81"/>
      <c r="EJ671" s="81"/>
    </row>
    <row r="672" spans="68:140" ht="15" customHeight="1" x14ac:dyDescent="0.25">
      <c r="BP672" s="59"/>
      <c r="BQ672" s="59"/>
      <c r="BR672" s="59"/>
      <c r="BS672" s="59"/>
      <c r="BT672" s="59"/>
      <c r="DY672" s="81"/>
      <c r="DZ672" s="81"/>
      <c r="EA672" s="81"/>
      <c r="EB672" s="81"/>
      <c r="EC672" s="81"/>
      <c r="ED672" s="81"/>
      <c r="EE672" s="81"/>
      <c r="EF672" s="81"/>
      <c r="EG672" s="81"/>
      <c r="EH672" s="81"/>
      <c r="EI672" s="81"/>
      <c r="EJ672" s="81"/>
    </row>
    <row r="673" spans="68:140" ht="15" customHeight="1" x14ac:dyDescent="0.25">
      <c r="BP673" s="59"/>
      <c r="BQ673" s="59"/>
      <c r="BR673" s="59"/>
      <c r="BS673" s="59"/>
      <c r="BT673" s="59"/>
      <c r="DY673" s="81"/>
      <c r="DZ673" s="81"/>
      <c r="EA673" s="81"/>
      <c r="EB673" s="81"/>
      <c r="EC673" s="81"/>
      <c r="ED673" s="81"/>
      <c r="EE673" s="81"/>
      <c r="EF673" s="81"/>
      <c r="EG673" s="81"/>
      <c r="EH673" s="81"/>
      <c r="EI673" s="81"/>
      <c r="EJ673" s="81"/>
    </row>
    <row r="674" spans="68:140" ht="15" customHeight="1" x14ac:dyDescent="0.25">
      <c r="BP674" s="59"/>
      <c r="BQ674" s="59"/>
      <c r="BR674" s="59"/>
      <c r="BS674" s="59"/>
      <c r="BT674" s="59"/>
      <c r="DY674" s="81"/>
      <c r="DZ674" s="81"/>
      <c r="EA674" s="81"/>
      <c r="EB674" s="81"/>
      <c r="EC674" s="81"/>
      <c r="ED674" s="81"/>
      <c r="EE674" s="81"/>
      <c r="EF674" s="81"/>
      <c r="EG674" s="81"/>
      <c r="EH674" s="81"/>
      <c r="EI674" s="81"/>
      <c r="EJ674" s="81"/>
    </row>
    <row r="675" spans="68:140" ht="15" customHeight="1" x14ac:dyDescent="0.25">
      <c r="BP675" s="59"/>
      <c r="BQ675" s="59"/>
      <c r="BR675" s="59"/>
      <c r="BS675" s="59"/>
      <c r="BT675" s="59"/>
      <c r="DY675" s="81"/>
      <c r="DZ675" s="81"/>
      <c r="EA675" s="81"/>
      <c r="EB675" s="81"/>
      <c r="EC675" s="81"/>
      <c r="ED675" s="81"/>
      <c r="EE675" s="81"/>
      <c r="EF675" s="81"/>
      <c r="EG675" s="81"/>
      <c r="EH675" s="81"/>
      <c r="EI675" s="81"/>
      <c r="EJ675" s="81"/>
    </row>
    <row r="676" spans="68:140" ht="15" customHeight="1" x14ac:dyDescent="0.25">
      <c r="BP676" s="59"/>
      <c r="BQ676" s="59"/>
      <c r="BR676" s="59"/>
      <c r="BS676" s="59"/>
      <c r="BT676" s="59"/>
      <c r="DY676" s="81"/>
      <c r="DZ676" s="81"/>
      <c r="EA676" s="81"/>
      <c r="EB676" s="81"/>
      <c r="EC676" s="81"/>
      <c r="ED676" s="81"/>
      <c r="EE676" s="81"/>
      <c r="EF676" s="81"/>
      <c r="EG676" s="81"/>
      <c r="EH676" s="81"/>
      <c r="EI676" s="81"/>
      <c r="EJ676" s="81"/>
    </row>
    <row r="677" spans="68:140" ht="15" customHeight="1" x14ac:dyDescent="0.25">
      <c r="BP677" s="59"/>
      <c r="BQ677" s="59"/>
      <c r="BR677" s="59"/>
      <c r="BS677" s="59"/>
      <c r="BT677" s="59"/>
      <c r="DY677" s="81"/>
      <c r="DZ677" s="81"/>
      <c r="EA677" s="81"/>
      <c r="EB677" s="81"/>
      <c r="EC677" s="81"/>
      <c r="ED677" s="81"/>
      <c r="EE677" s="81"/>
      <c r="EF677" s="81"/>
      <c r="EG677" s="81"/>
      <c r="EH677" s="81"/>
      <c r="EI677" s="81"/>
      <c r="EJ677" s="81"/>
    </row>
    <row r="678" spans="68:140" ht="15" customHeight="1" x14ac:dyDescent="0.25">
      <c r="BP678" s="59"/>
      <c r="BQ678" s="59"/>
      <c r="BR678" s="59"/>
      <c r="BS678" s="59"/>
      <c r="BT678" s="59"/>
      <c r="DY678" s="81"/>
      <c r="DZ678" s="81"/>
      <c r="EA678" s="81"/>
      <c r="EB678" s="81"/>
      <c r="EC678" s="81"/>
      <c r="ED678" s="81"/>
      <c r="EE678" s="81"/>
      <c r="EF678" s="81"/>
      <c r="EG678" s="81"/>
      <c r="EH678" s="81"/>
      <c r="EI678" s="81"/>
      <c r="EJ678" s="81"/>
    </row>
    <row r="679" spans="68:140" ht="15" customHeight="1" x14ac:dyDescent="0.25">
      <c r="BP679" s="59"/>
      <c r="BQ679" s="59"/>
      <c r="BR679" s="59"/>
      <c r="BS679" s="59"/>
      <c r="BT679" s="59"/>
      <c r="DY679" s="81"/>
      <c r="DZ679" s="81"/>
      <c r="EA679" s="81"/>
      <c r="EB679" s="81"/>
      <c r="EC679" s="81"/>
      <c r="ED679" s="81"/>
      <c r="EE679" s="81"/>
      <c r="EF679" s="81"/>
      <c r="EG679" s="81"/>
      <c r="EH679" s="81"/>
      <c r="EI679" s="81"/>
      <c r="EJ679" s="81"/>
    </row>
    <row r="680" spans="68:140" ht="15" customHeight="1" x14ac:dyDescent="0.25">
      <c r="BP680" s="59"/>
      <c r="BQ680" s="59"/>
      <c r="BR680" s="59"/>
      <c r="BS680" s="59"/>
      <c r="BT680" s="59"/>
      <c r="DY680" s="81"/>
      <c r="DZ680" s="81"/>
      <c r="EA680" s="81"/>
      <c r="EB680" s="81"/>
      <c r="EC680" s="81"/>
      <c r="ED680" s="81"/>
      <c r="EE680" s="81"/>
      <c r="EF680" s="81"/>
      <c r="EG680" s="81"/>
      <c r="EH680" s="81"/>
      <c r="EI680" s="81"/>
      <c r="EJ680" s="81"/>
    </row>
    <row r="681" spans="68:140" ht="15" customHeight="1" x14ac:dyDescent="0.25">
      <c r="BP681" s="59"/>
      <c r="BQ681" s="59"/>
      <c r="BR681" s="59"/>
      <c r="BS681" s="59"/>
      <c r="BT681" s="59"/>
      <c r="DY681" s="81"/>
      <c r="DZ681" s="81"/>
      <c r="EA681" s="81"/>
      <c r="EB681" s="81"/>
      <c r="EC681" s="81"/>
      <c r="ED681" s="81"/>
      <c r="EE681" s="81"/>
      <c r="EF681" s="81"/>
      <c r="EG681" s="81"/>
      <c r="EH681" s="81"/>
      <c r="EI681" s="81"/>
      <c r="EJ681" s="81"/>
    </row>
    <row r="682" spans="68:140" ht="15" customHeight="1" x14ac:dyDescent="0.25">
      <c r="BP682" s="59"/>
      <c r="BQ682" s="59"/>
      <c r="BR682" s="59"/>
      <c r="BS682" s="59"/>
      <c r="BT682" s="59"/>
      <c r="DY682" s="81"/>
      <c r="DZ682" s="81"/>
      <c r="EA682" s="81"/>
      <c r="EB682" s="81"/>
      <c r="EC682" s="81"/>
      <c r="ED682" s="81"/>
      <c r="EE682" s="81"/>
      <c r="EF682" s="81"/>
      <c r="EG682" s="81"/>
      <c r="EH682" s="81"/>
      <c r="EI682" s="81"/>
      <c r="EJ682" s="81"/>
    </row>
    <row r="683" spans="68:140" ht="15" customHeight="1" x14ac:dyDescent="0.25">
      <c r="BP683" s="59"/>
      <c r="BQ683" s="59"/>
      <c r="BR683" s="59"/>
      <c r="BS683" s="59"/>
      <c r="BT683" s="59"/>
      <c r="DY683" s="81"/>
      <c r="DZ683" s="81"/>
      <c r="EA683" s="81"/>
      <c r="EB683" s="81"/>
      <c r="EC683" s="81"/>
      <c r="ED683" s="81"/>
      <c r="EE683" s="81"/>
      <c r="EF683" s="81"/>
      <c r="EG683" s="81"/>
      <c r="EH683" s="81"/>
      <c r="EI683" s="81"/>
      <c r="EJ683" s="81"/>
    </row>
    <row r="684" spans="68:140" ht="15" customHeight="1" x14ac:dyDescent="0.25">
      <c r="BP684" s="59"/>
      <c r="BQ684" s="59"/>
      <c r="BR684" s="59"/>
      <c r="BS684" s="59"/>
      <c r="BT684" s="59"/>
      <c r="DY684" s="81"/>
      <c r="DZ684" s="81"/>
      <c r="EA684" s="81"/>
      <c r="EB684" s="81"/>
      <c r="EC684" s="81"/>
      <c r="ED684" s="81"/>
      <c r="EE684" s="81"/>
      <c r="EF684" s="81"/>
      <c r="EG684" s="81"/>
      <c r="EH684" s="81"/>
      <c r="EI684" s="81"/>
      <c r="EJ684" s="81"/>
    </row>
    <row r="685" spans="68:140" ht="15" customHeight="1" x14ac:dyDescent="0.25">
      <c r="BP685" s="59"/>
      <c r="BQ685" s="59"/>
      <c r="BR685" s="59"/>
      <c r="BS685" s="59"/>
      <c r="BT685" s="59"/>
      <c r="DY685" s="81"/>
      <c r="DZ685" s="81"/>
      <c r="EA685" s="81"/>
      <c r="EB685" s="81"/>
      <c r="EC685" s="81"/>
      <c r="ED685" s="81"/>
      <c r="EE685" s="81"/>
      <c r="EF685" s="81"/>
      <c r="EG685" s="81"/>
      <c r="EH685" s="81"/>
      <c r="EI685" s="81"/>
      <c r="EJ685" s="81"/>
    </row>
    <row r="686" spans="68:140" ht="15" customHeight="1" x14ac:dyDescent="0.25">
      <c r="BP686" s="59"/>
      <c r="BQ686" s="59"/>
      <c r="BR686" s="59"/>
      <c r="BS686" s="59"/>
      <c r="BT686" s="59"/>
      <c r="DY686" s="81"/>
      <c r="DZ686" s="81"/>
      <c r="EA686" s="81"/>
      <c r="EB686" s="81"/>
      <c r="EC686" s="81"/>
      <c r="ED686" s="81"/>
      <c r="EE686" s="81"/>
      <c r="EF686" s="81"/>
      <c r="EG686" s="81"/>
      <c r="EH686" s="81"/>
      <c r="EI686" s="81"/>
      <c r="EJ686" s="81"/>
    </row>
    <row r="687" spans="68:140" ht="15" customHeight="1" x14ac:dyDescent="0.25">
      <c r="BP687" s="59"/>
      <c r="BQ687" s="59"/>
      <c r="BR687" s="59"/>
      <c r="BS687" s="59"/>
      <c r="BT687" s="59"/>
      <c r="DY687" s="81"/>
      <c r="DZ687" s="81"/>
      <c r="EA687" s="81"/>
      <c r="EB687" s="81"/>
      <c r="EC687" s="81"/>
      <c r="ED687" s="81"/>
      <c r="EE687" s="81"/>
      <c r="EF687" s="81"/>
      <c r="EG687" s="81"/>
      <c r="EH687" s="81"/>
      <c r="EI687" s="81"/>
      <c r="EJ687" s="81"/>
    </row>
    <row r="688" spans="68:140" ht="15" customHeight="1" x14ac:dyDescent="0.25">
      <c r="BP688" s="59"/>
      <c r="BQ688" s="59"/>
      <c r="BR688" s="59"/>
      <c r="BS688" s="59"/>
      <c r="BT688" s="59"/>
      <c r="DY688" s="81"/>
      <c r="DZ688" s="81"/>
      <c r="EA688" s="81"/>
      <c r="EB688" s="81"/>
      <c r="EC688" s="81"/>
      <c r="ED688" s="81"/>
      <c r="EE688" s="81"/>
      <c r="EF688" s="81"/>
      <c r="EG688" s="81"/>
      <c r="EH688" s="81"/>
      <c r="EI688" s="81"/>
      <c r="EJ688" s="81"/>
    </row>
    <row r="689" spans="68:140" ht="15" customHeight="1" x14ac:dyDescent="0.25">
      <c r="BP689" s="59"/>
      <c r="BQ689" s="59"/>
      <c r="BR689" s="59"/>
      <c r="BS689" s="59"/>
      <c r="BT689" s="59"/>
      <c r="DY689" s="81"/>
      <c r="DZ689" s="81"/>
      <c r="EA689" s="81"/>
      <c r="EB689" s="81"/>
      <c r="EC689" s="81"/>
      <c r="ED689" s="81"/>
      <c r="EE689" s="81"/>
      <c r="EF689" s="81"/>
      <c r="EG689" s="81"/>
      <c r="EH689" s="81"/>
      <c r="EI689" s="81"/>
      <c r="EJ689" s="81"/>
    </row>
    <row r="690" spans="68:140" ht="15" customHeight="1" x14ac:dyDescent="0.25">
      <c r="BP690" s="59"/>
      <c r="BQ690" s="59"/>
      <c r="BR690" s="59"/>
      <c r="BS690" s="59"/>
      <c r="BT690" s="59"/>
      <c r="DY690" s="81"/>
      <c r="DZ690" s="81"/>
      <c r="EA690" s="81"/>
      <c r="EB690" s="81"/>
      <c r="EC690" s="81"/>
      <c r="ED690" s="81"/>
      <c r="EE690" s="81"/>
      <c r="EF690" s="81"/>
      <c r="EG690" s="81"/>
      <c r="EH690" s="81"/>
      <c r="EI690" s="81"/>
      <c r="EJ690" s="81"/>
    </row>
    <row r="691" spans="68:140" ht="15" customHeight="1" x14ac:dyDescent="0.25">
      <c r="BP691" s="59"/>
      <c r="BQ691" s="59"/>
      <c r="BR691" s="59"/>
      <c r="BS691" s="59"/>
      <c r="BT691" s="59"/>
      <c r="DY691" s="81"/>
      <c r="DZ691" s="81"/>
      <c r="EA691" s="81"/>
      <c r="EB691" s="81"/>
      <c r="EC691" s="81"/>
      <c r="ED691" s="81"/>
      <c r="EE691" s="81"/>
      <c r="EF691" s="81"/>
      <c r="EG691" s="81"/>
      <c r="EH691" s="81"/>
      <c r="EI691" s="81"/>
      <c r="EJ691" s="81"/>
    </row>
    <row r="692" spans="68:140" ht="15" customHeight="1" x14ac:dyDescent="0.25">
      <c r="BP692" s="59"/>
      <c r="BQ692" s="59"/>
      <c r="BR692" s="59"/>
      <c r="BS692" s="59"/>
      <c r="BT692" s="59"/>
      <c r="DY692" s="81"/>
      <c r="DZ692" s="81"/>
      <c r="EA692" s="81"/>
      <c r="EB692" s="81"/>
      <c r="EC692" s="81"/>
      <c r="ED692" s="81"/>
      <c r="EE692" s="81"/>
      <c r="EF692" s="81"/>
      <c r="EG692" s="81"/>
      <c r="EH692" s="81"/>
      <c r="EI692" s="81"/>
      <c r="EJ692" s="81"/>
    </row>
    <row r="693" spans="68:140" ht="15" customHeight="1" x14ac:dyDescent="0.25">
      <c r="BP693" s="59"/>
      <c r="BQ693" s="59"/>
      <c r="BR693" s="59"/>
      <c r="BS693" s="59"/>
      <c r="BT693" s="59"/>
      <c r="DY693" s="81"/>
      <c r="DZ693" s="81"/>
      <c r="EA693" s="81"/>
      <c r="EB693" s="81"/>
      <c r="EC693" s="81"/>
      <c r="ED693" s="81"/>
      <c r="EE693" s="81"/>
      <c r="EF693" s="81"/>
      <c r="EG693" s="81"/>
      <c r="EH693" s="81"/>
      <c r="EI693" s="81"/>
      <c r="EJ693" s="81"/>
    </row>
    <row r="694" spans="68:140" ht="15" customHeight="1" x14ac:dyDescent="0.25">
      <c r="BP694" s="59"/>
      <c r="BQ694" s="59"/>
      <c r="BR694" s="59"/>
      <c r="BS694" s="59"/>
      <c r="BT694" s="59"/>
      <c r="DY694" s="81"/>
      <c r="DZ694" s="81"/>
      <c r="EA694" s="81"/>
      <c r="EB694" s="81"/>
      <c r="EC694" s="81"/>
      <c r="ED694" s="81"/>
      <c r="EE694" s="81"/>
      <c r="EF694" s="81"/>
      <c r="EG694" s="81"/>
      <c r="EH694" s="81"/>
      <c r="EI694" s="81"/>
      <c r="EJ694" s="81"/>
    </row>
    <row r="695" spans="68:140" ht="15" customHeight="1" x14ac:dyDescent="0.25">
      <c r="BP695" s="59"/>
      <c r="BQ695" s="59"/>
      <c r="BR695" s="59"/>
      <c r="BS695" s="59"/>
      <c r="BT695" s="59"/>
      <c r="DY695" s="81"/>
      <c r="DZ695" s="81"/>
      <c r="EA695" s="81"/>
      <c r="EB695" s="81"/>
      <c r="EC695" s="81"/>
      <c r="ED695" s="81"/>
      <c r="EE695" s="81"/>
      <c r="EF695" s="81"/>
      <c r="EG695" s="81"/>
      <c r="EH695" s="81"/>
      <c r="EI695" s="81"/>
      <c r="EJ695" s="81"/>
    </row>
    <row r="696" spans="68:140" ht="15" customHeight="1" x14ac:dyDescent="0.25">
      <c r="BP696" s="59"/>
      <c r="BQ696" s="59"/>
      <c r="BR696" s="59"/>
      <c r="BS696" s="59"/>
      <c r="BT696" s="59"/>
      <c r="DY696" s="81"/>
      <c r="DZ696" s="81"/>
      <c r="EA696" s="81"/>
      <c r="EB696" s="81"/>
      <c r="EC696" s="81"/>
      <c r="ED696" s="81"/>
      <c r="EE696" s="81"/>
      <c r="EF696" s="81"/>
      <c r="EG696" s="81"/>
      <c r="EH696" s="81"/>
      <c r="EI696" s="81"/>
      <c r="EJ696" s="81"/>
    </row>
    <row r="697" spans="68:140" ht="15" customHeight="1" x14ac:dyDescent="0.25">
      <c r="BP697" s="59"/>
      <c r="BQ697" s="59"/>
      <c r="BR697" s="59"/>
      <c r="BS697" s="59"/>
      <c r="BT697" s="59"/>
      <c r="DY697" s="81"/>
      <c r="DZ697" s="81"/>
      <c r="EA697" s="81"/>
      <c r="EB697" s="81"/>
      <c r="EC697" s="81"/>
      <c r="ED697" s="81"/>
      <c r="EE697" s="81"/>
      <c r="EF697" s="81"/>
      <c r="EG697" s="81"/>
      <c r="EH697" s="81"/>
      <c r="EI697" s="81"/>
      <c r="EJ697" s="81"/>
    </row>
    <row r="698" spans="68:140" ht="15" customHeight="1" x14ac:dyDescent="0.25">
      <c r="BP698" s="59"/>
      <c r="BQ698" s="59"/>
      <c r="BR698" s="59"/>
      <c r="BS698" s="59"/>
      <c r="BT698" s="59"/>
      <c r="DY698" s="81"/>
      <c r="DZ698" s="81"/>
      <c r="EA698" s="81"/>
      <c r="EB698" s="81"/>
      <c r="EC698" s="81"/>
      <c r="ED698" s="81"/>
      <c r="EE698" s="81"/>
      <c r="EF698" s="81"/>
      <c r="EG698" s="81"/>
      <c r="EH698" s="81"/>
      <c r="EI698" s="81"/>
      <c r="EJ698" s="81"/>
    </row>
    <row r="699" spans="68:140" ht="15" customHeight="1" x14ac:dyDescent="0.25">
      <c r="BP699" s="59"/>
      <c r="BQ699" s="59"/>
      <c r="BR699" s="59"/>
      <c r="BS699" s="59"/>
      <c r="BT699" s="59"/>
      <c r="DY699" s="81"/>
      <c r="DZ699" s="81"/>
      <c r="EA699" s="81"/>
      <c r="EB699" s="81"/>
      <c r="EC699" s="81"/>
      <c r="ED699" s="81"/>
      <c r="EE699" s="81"/>
      <c r="EF699" s="81"/>
      <c r="EG699" s="81"/>
      <c r="EH699" s="81"/>
      <c r="EI699" s="81"/>
      <c r="EJ699" s="81"/>
    </row>
    <row r="700" spans="68:140" ht="15" customHeight="1" x14ac:dyDescent="0.25">
      <c r="BP700" s="59"/>
      <c r="BQ700" s="59"/>
      <c r="BR700" s="59"/>
      <c r="BS700" s="59"/>
      <c r="BT700" s="59"/>
      <c r="DY700" s="81"/>
      <c r="DZ700" s="81"/>
      <c r="EA700" s="81"/>
      <c r="EB700" s="81"/>
      <c r="EC700" s="81"/>
      <c r="ED700" s="81"/>
      <c r="EE700" s="81"/>
      <c r="EF700" s="81"/>
      <c r="EG700" s="81"/>
      <c r="EH700" s="81"/>
      <c r="EI700" s="81"/>
      <c r="EJ700" s="81"/>
    </row>
    <row r="701" spans="68:140" ht="15" customHeight="1" x14ac:dyDescent="0.25">
      <c r="BP701" s="59"/>
      <c r="BQ701" s="59"/>
      <c r="BR701" s="59"/>
      <c r="BS701" s="59"/>
      <c r="BT701" s="59"/>
      <c r="DY701" s="81"/>
      <c r="DZ701" s="81"/>
      <c r="EA701" s="81"/>
      <c r="EB701" s="81"/>
      <c r="EC701" s="81"/>
      <c r="ED701" s="81"/>
      <c r="EE701" s="81"/>
      <c r="EF701" s="81"/>
      <c r="EG701" s="81"/>
      <c r="EH701" s="81"/>
      <c r="EI701" s="81"/>
      <c r="EJ701" s="81"/>
    </row>
    <row r="702" spans="68:140" ht="15" customHeight="1" x14ac:dyDescent="0.25">
      <c r="BP702" s="59"/>
      <c r="BQ702" s="59"/>
      <c r="BR702" s="59"/>
      <c r="BS702" s="59"/>
      <c r="BT702" s="59"/>
      <c r="DY702" s="81"/>
      <c r="DZ702" s="81"/>
      <c r="EA702" s="81"/>
      <c r="EB702" s="81"/>
      <c r="EC702" s="81"/>
      <c r="ED702" s="81"/>
      <c r="EE702" s="81"/>
      <c r="EF702" s="81"/>
      <c r="EG702" s="81"/>
      <c r="EH702" s="81"/>
      <c r="EI702" s="81"/>
      <c r="EJ702" s="81"/>
    </row>
    <row r="703" spans="68:140" ht="15" customHeight="1" x14ac:dyDescent="0.25">
      <c r="BP703" s="59"/>
      <c r="BQ703" s="59"/>
      <c r="BR703" s="59"/>
      <c r="BS703" s="59"/>
      <c r="BT703" s="59"/>
      <c r="DY703" s="81"/>
      <c r="DZ703" s="81"/>
      <c r="EA703" s="81"/>
      <c r="EB703" s="81"/>
      <c r="EC703" s="81"/>
      <c r="ED703" s="81"/>
      <c r="EE703" s="81"/>
      <c r="EF703" s="81"/>
      <c r="EG703" s="81"/>
      <c r="EH703" s="81"/>
      <c r="EI703" s="81"/>
      <c r="EJ703" s="81"/>
    </row>
    <row r="704" spans="68:140" ht="15" customHeight="1" x14ac:dyDescent="0.25">
      <c r="BP704" s="59"/>
      <c r="BQ704" s="59"/>
      <c r="BR704" s="59"/>
      <c r="BS704" s="59"/>
      <c r="BT704" s="59"/>
      <c r="DY704" s="81"/>
      <c r="DZ704" s="81"/>
      <c r="EA704" s="81"/>
      <c r="EB704" s="81"/>
      <c r="EC704" s="81"/>
      <c r="ED704" s="81"/>
      <c r="EE704" s="81"/>
      <c r="EF704" s="81"/>
      <c r="EG704" s="81"/>
      <c r="EH704" s="81"/>
      <c r="EI704" s="81"/>
      <c r="EJ704" s="81"/>
    </row>
    <row r="705" spans="68:140" ht="15" customHeight="1" x14ac:dyDescent="0.25">
      <c r="BP705" s="59"/>
      <c r="BQ705" s="59"/>
      <c r="BR705" s="59"/>
      <c r="BS705" s="59"/>
      <c r="BT705" s="59"/>
      <c r="DY705" s="81"/>
      <c r="DZ705" s="81"/>
      <c r="EA705" s="81"/>
      <c r="EB705" s="81"/>
      <c r="EC705" s="81"/>
      <c r="ED705" s="81"/>
      <c r="EE705" s="81"/>
      <c r="EF705" s="81"/>
      <c r="EG705" s="81"/>
      <c r="EH705" s="81"/>
      <c r="EI705" s="81"/>
      <c r="EJ705" s="81"/>
    </row>
    <row r="706" spans="68:140" ht="15" customHeight="1" x14ac:dyDescent="0.25">
      <c r="BP706" s="59"/>
      <c r="BQ706" s="59"/>
      <c r="BR706" s="59"/>
      <c r="BS706" s="59"/>
      <c r="BT706" s="59"/>
      <c r="DY706" s="81"/>
      <c r="DZ706" s="81"/>
      <c r="EA706" s="81"/>
      <c r="EB706" s="81"/>
      <c r="EC706" s="81"/>
      <c r="ED706" s="81"/>
      <c r="EE706" s="81"/>
      <c r="EF706" s="81"/>
      <c r="EG706" s="81"/>
      <c r="EH706" s="81"/>
      <c r="EI706" s="81"/>
      <c r="EJ706" s="81"/>
    </row>
    <row r="707" spans="68:140" ht="15" customHeight="1" x14ac:dyDescent="0.25">
      <c r="BP707" s="59"/>
      <c r="BQ707" s="59"/>
      <c r="BR707" s="59"/>
      <c r="BS707" s="59"/>
      <c r="BT707" s="59"/>
      <c r="DY707" s="81"/>
      <c r="DZ707" s="81"/>
      <c r="EA707" s="81"/>
      <c r="EB707" s="81"/>
      <c r="EC707" s="81"/>
      <c r="ED707" s="81"/>
      <c r="EE707" s="81"/>
      <c r="EF707" s="81"/>
      <c r="EG707" s="81"/>
      <c r="EH707" s="81"/>
      <c r="EI707" s="81"/>
      <c r="EJ707" s="81"/>
    </row>
    <row r="708" spans="68:140" ht="15" customHeight="1" x14ac:dyDescent="0.25">
      <c r="BP708" s="59"/>
      <c r="BQ708" s="59"/>
      <c r="BR708" s="59"/>
      <c r="BS708" s="59"/>
      <c r="BT708" s="59"/>
      <c r="DY708" s="81"/>
      <c r="DZ708" s="81"/>
      <c r="EA708" s="81"/>
      <c r="EB708" s="81"/>
      <c r="EC708" s="81"/>
      <c r="ED708" s="81"/>
      <c r="EE708" s="81"/>
      <c r="EF708" s="81"/>
      <c r="EG708" s="81"/>
      <c r="EH708" s="81"/>
      <c r="EI708" s="81"/>
      <c r="EJ708" s="81"/>
    </row>
    <row r="709" spans="68:140" ht="15" customHeight="1" x14ac:dyDescent="0.25">
      <c r="BP709" s="59"/>
      <c r="BQ709" s="59"/>
      <c r="BR709" s="59"/>
      <c r="BS709" s="59"/>
      <c r="BT709" s="59"/>
      <c r="DY709" s="81"/>
      <c r="DZ709" s="81"/>
      <c r="EA709" s="81"/>
      <c r="EB709" s="81"/>
      <c r="EC709" s="81"/>
      <c r="ED709" s="81"/>
      <c r="EE709" s="81"/>
      <c r="EF709" s="81"/>
      <c r="EG709" s="81"/>
      <c r="EH709" s="81"/>
      <c r="EI709" s="81"/>
      <c r="EJ709" s="81"/>
    </row>
    <row r="710" spans="68:140" ht="15" customHeight="1" x14ac:dyDescent="0.25">
      <c r="BP710" s="59"/>
      <c r="BQ710" s="59"/>
      <c r="BR710" s="59"/>
      <c r="BS710" s="59"/>
      <c r="BT710" s="59"/>
      <c r="DY710" s="81"/>
      <c r="DZ710" s="81"/>
      <c r="EA710" s="81"/>
      <c r="EB710" s="81"/>
      <c r="EC710" s="81"/>
      <c r="ED710" s="81"/>
      <c r="EE710" s="81"/>
      <c r="EF710" s="81"/>
      <c r="EG710" s="81"/>
      <c r="EH710" s="81"/>
      <c r="EI710" s="81"/>
      <c r="EJ710" s="81"/>
    </row>
    <row r="711" spans="68:140" ht="15" customHeight="1" x14ac:dyDescent="0.25">
      <c r="BP711" s="59"/>
      <c r="BQ711" s="59"/>
      <c r="BR711" s="59"/>
      <c r="BS711" s="59"/>
      <c r="BT711" s="59"/>
      <c r="DY711" s="81"/>
      <c r="DZ711" s="81"/>
      <c r="EA711" s="81"/>
      <c r="EB711" s="81"/>
      <c r="EC711" s="81"/>
      <c r="ED711" s="81"/>
      <c r="EE711" s="81"/>
      <c r="EF711" s="81"/>
      <c r="EG711" s="81"/>
      <c r="EH711" s="81"/>
      <c r="EI711" s="81"/>
      <c r="EJ711" s="81"/>
    </row>
    <row r="712" spans="68:140" ht="15" customHeight="1" x14ac:dyDescent="0.25">
      <c r="BP712" s="59"/>
      <c r="BQ712" s="59"/>
      <c r="BR712" s="59"/>
      <c r="BS712" s="59"/>
      <c r="BT712" s="59"/>
      <c r="DY712" s="81"/>
      <c r="DZ712" s="81"/>
      <c r="EA712" s="81"/>
      <c r="EB712" s="81"/>
      <c r="EC712" s="81"/>
      <c r="ED712" s="81"/>
      <c r="EE712" s="81"/>
      <c r="EF712" s="81"/>
      <c r="EG712" s="81"/>
      <c r="EH712" s="81"/>
      <c r="EI712" s="81"/>
      <c r="EJ712" s="81"/>
    </row>
    <row r="713" spans="68:140" ht="15" customHeight="1" x14ac:dyDescent="0.25">
      <c r="BP713" s="59"/>
      <c r="BQ713" s="59"/>
      <c r="BR713" s="59"/>
      <c r="BS713" s="59"/>
      <c r="BT713" s="59"/>
      <c r="DY713" s="81"/>
      <c r="DZ713" s="81"/>
      <c r="EA713" s="81"/>
      <c r="EB713" s="81"/>
      <c r="EC713" s="81"/>
      <c r="ED713" s="81"/>
      <c r="EE713" s="81"/>
      <c r="EF713" s="81"/>
      <c r="EG713" s="81"/>
      <c r="EH713" s="81"/>
      <c r="EI713" s="81"/>
      <c r="EJ713" s="81"/>
    </row>
    <row r="714" spans="68:140" ht="15" customHeight="1" x14ac:dyDescent="0.25">
      <c r="BP714" s="59"/>
      <c r="BQ714" s="59"/>
      <c r="BR714" s="59"/>
      <c r="BS714" s="59"/>
      <c r="BT714" s="59"/>
      <c r="DY714" s="81"/>
      <c r="DZ714" s="81"/>
      <c r="EA714" s="81"/>
      <c r="EB714" s="81"/>
      <c r="EC714" s="81"/>
      <c r="ED714" s="81"/>
      <c r="EE714" s="81"/>
      <c r="EF714" s="81"/>
      <c r="EG714" s="81"/>
      <c r="EH714" s="81"/>
      <c r="EI714" s="81"/>
      <c r="EJ714" s="81"/>
    </row>
    <row r="715" spans="68:140" ht="15" customHeight="1" x14ac:dyDescent="0.25">
      <c r="BP715" s="59"/>
      <c r="BQ715" s="59"/>
      <c r="BR715" s="59"/>
      <c r="BS715" s="59"/>
      <c r="BT715" s="59"/>
      <c r="DY715" s="81"/>
      <c r="DZ715" s="81"/>
      <c r="EA715" s="81"/>
      <c r="EB715" s="81"/>
      <c r="EC715" s="81"/>
      <c r="ED715" s="81"/>
      <c r="EE715" s="81"/>
      <c r="EF715" s="81"/>
      <c r="EG715" s="81"/>
      <c r="EH715" s="81"/>
      <c r="EI715" s="81"/>
      <c r="EJ715" s="81"/>
    </row>
    <row r="716" spans="68:140" ht="15" customHeight="1" x14ac:dyDescent="0.25">
      <c r="BP716" s="59"/>
      <c r="BQ716" s="59"/>
      <c r="BR716" s="59"/>
      <c r="BS716" s="59"/>
      <c r="BT716" s="59"/>
      <c r="DY716" s="81"/>
      <c r="DZ716" s="81"/>
      <c r="EA716" s="81"/>
      <c r="EB716" s="81"/>
      <c r="EC716" s="81"/>
      <c r="ED716" s="81"/>
      <c r="EE716" s="81"/>
      <c r="EF716" s="81"/>
      <c r="EG716" s="81"/>
      <c r="EH716" s="81"/>
      <c r="EI716" s="81"/>
      <c r="EJ716" s="81"/>
    </row>
    <row r="717" spans="68:140" ht="15" customHeight="1" x14ac:dyDescent="0.25">
      <c r="BP717" s="59"/>
      <c r="BQ717" s="59"/>
      <c r="BR717" s="59"/>
      <c r="BS717" s="59"/>
      <c r="BT717" s="59"/>
      <c r="DY717" s="81"/>
      <c r="DZ717" s="81"/>
      <c r="EA717" s="81"/>
      <c r="EB717" s="81"/>
      <c r="EC717" s="81"/>
      <c r="ED717" s="81"/>
      <c r="EE717" s="81"/>
      <c r="EF717" s="81"/>
      <c r="EG717" s="81"/>
      <c r="EH717" s="81"/>
      <c r="EI717" s="81"/>
      <c r="EJ717" s="81"/>
    </row>
    <row r="718" spans="68:140" ht="15" customHeight="1" x14ac:dyDescent="0.25">
      <c r="BP718" s="59"/>
      <c r="BQ718" s="59"/>
      <c r="BR718" s="59"/>
      <c r="BS718" s="59"/>
      <c r="BT718" s="59"/>
      <c r="DY718" s="81"/>
      <c r="DZ718" s="81"/>
      <c r="EA718" s="81"/>
      <c r="EB718" s="81"/>
      <c r="EC718" s="81"/>
      <c r="ED718" s="81"/>
      <c r="EE718" s="81"/>
      <c r="EF718" s="81"/>
      <c r="EG718" s="81"/>
      <c r="EH718" s="81"/>
      <c r="EI718" s="81"/>
      <c r="EJ718" s="81"/>
    </row>
    <row r="719" spans="68:140" ht="15" customHeight="1" x14ac:dyDescent="0.25">
      <c r="BP719" s="59"/>
      <c r="BQ719" s="59"/>
      <c r="BR719" s="59"/>
      <c r="BS719" s="59"/>
      <c r="BT719" s="59"/>
      <c r="DY719" s="81"/>
      <c r="DZ719" s="81"/>
      <c r="EA719" s="81"/>
      <c r="EB719" s="81"/>
      <c r="EC719" s="81"/>
      <c r="ED719" s="81"/>
      <c r="EE719" s="81"/>
      <c r="EF719" s="81"/>
      <c r="EG719" s="81"/>
      <c r="EH719" s="81"/>
      <c r="EI719" s="81"/>
      <c r="EJ719" s="81"/>
    </row>
    <row r="720" spans="68:140" ht="15" customHeight="1" x14ac:dyDescent="0.25">
      <c r="BP720" s="59"/>
      <c r="BQ720" s="59"/>
      <c r="BR720" s="59"/>
      <c r="BS720" s="59"/>
      <c r="BT720" s="59"/>
      <c r="DY720" s="81"/>
      <c r="DZ720" s="81"/>
      <c r="EA720" s="81"/>
      <c r="EB720" s="81"/>
      <c r="EC720" s="81"/>
      <c r="ED720" s="81"/>
      <c r="EE720" s="81"/>
      <c r="EF720" s="81"/>
      <c r="EG720" s="81"/>
      <c r="EH720" s="81"/>
      <c r="EI720" s="81"/>
      <c r="EJ720" s="81"/>
    </row>
    <row r="721" spans="68:140" ht="15" customHeight="1" x14ac:dyDescent="0.25">
      <c r="BP721" s="59"/>
      <c r="BQ721" s="59"/>
      <c r="BR721" s="59"/>
      <c r="BS721" s="59"/>
      <c r="BT721" s="59"/>
      <c r="DY721" s="81"/>
      <c r="DZ721" s="81"/>
      <c r="EA721" s="81"/>
      <c r="EB721" s="81"/>
      <c r="EC721" s="81"/>
      <c r="ED721" s="81"/>
      <c r="EE721" s="81"/>
      <c r="EF721" s="81"/>
      <c r="EG721" s="81"/>
      <c r="EH721" s="81"/>
      <c r="EI721" s="81"/>
      <c r="EJ721" s="81"/>
    </row>
    <row r="722" spans="68:140" ht="15" customHeight="1" x14ac:dyDescent="0.25">
      <c r="BP722" s="59"/>
      <c r="BQ722" s="59"/>
      <c r="BR722" s="59"/>
      <c r="BS722" s="59"/>
      <c r="BT722" s="59"/>
      <c r="DY722" s="81"/>
      <c r="DZ722" s="81"/>
      <c r="EA722" s="81"/>
      <c r="EB722" s="81"/>
      <c r="EC722" s="81"/>
      <c r="ED722" s="81"/>
      <c r="EE722" s="81"/>
      <c r="EF722" s="81"/>
      <c r="EG722" s="81"/>
      <c r="EH722" s="81"/>
      <c r="EI722" s="81"/>
      <c r="EJ722" s="81"/>
    </row>
    <row r="723" spans="68:140" ht="15" customHeight="1" x14ac:dyDescent="0.25">
      <c r="BP723" s="59"/>
      <c r="BQ723" s="59"/>
      <c r="BR723" s="59"/>
      <c r="BS723" s="59"/>
      <c r="BT723" s="59"/>
      <c r="DY723" s="81"/>
      <c r="DZ723" s="81"/>
      <c r="EA723" s="81"/>
      <c r="EB723" s="81"/>
      <c r="EC723" s="81"/>
      <c r="ED723" s="81"/>
      <c r="EE723" s="81"/>
      <c r="EF723" s="81"/>
      <c r="EG723" s="81"/>
      <c r="EH723" s="81"/>
      <c r="EI723" s="81"/>
      <c r="EJ723" s="81"/>
    </row>
    <row r="724" spans="68:140" ht="15" customHeight="1" x14ac:dyDescent="0.25">
      <c r="BP724" s="59"/>
      <c r="BQ724" s="59"/>
      <c r="BR724" s="59"/>
      <c r="BS724" s="59"/>
      <c r="BT724" s="59"/>
      <c r="DY724" s="81"/>
      <c r="DZ724" s="81"/>
      <c r="EA724" s="81"/>
      <c r="EB724" s="81"/>
      <c r="EC724" s="81"/>
      <c r="ED724" s="81"/>
      <c r="EE724" s="81"/>
      <c r="EF724" s="81"/>
      <c r="EG724" s="81"/>
      <c r="EH724" s="81"/>
      <c r="EI724" s="81"/>
      <c r="EJ724" s="81"/>
    </row>
    <row r="725" spans="68:140" ht="15" customHeight="1" x14ac:dyDescent="0.25">
      <c r="BP725" s="59"/>
      <c r="BQ725" s="59"/>
      <c r="BR725" s="59"/>
      <c r="BS725" s="59"/>
      <c r="BT725" s="59"/>
      <c r="DY725" s="81"/>
      <c r="DZ725" s="81"/>
      <c r="EA725" s="81"/>
      <c r="EB725" s="81"/>
      <c r="EC725" s="81"/>
      <c r="ED725" s="81"/>
      <c r="EE725" s="81"/>
      <c r="EF725" s="81"/>
      <c r="EG725" s="81"/>
      <c r="EH725" s="81"/>
      <c r="EI725" s="81"/>
      <c r="EJ725" s="81"/>
    </row>
    <row r="726" spans="68:140" ht="15" customHeight="1" x14ac:dyDescent="0.25">
      <c r="BP726" s="59"/>
      <c r="BQ726" s="59"/>
      <c r="BR726" s="59"/>
      <c r="BS726" s="59"/>
      <c r="BT726" s="59"/>
      <c r="DY726" s="81"/>
      <c r="DZ726" s="81"/>
      <c r="EA726" s="81"/>
      <c r="EB726" s="81"/>
      <c r="EC726" s="81"/>
      <c r="ED726" s="81"/>
      <c r="EE726" s="81"/>
      <c r="EF726" s="81"/>
      <c r="EG726" s="81"/>
      <c r="EH726" s="81"/>
      <c r="EI726" s="81"/>
      <c r="EJ726" s="81"/>
    </row>
    <row r="727" spans="68:140" ht="15" customHeight="1" x14ac:dyDescent="0.25">
      <c r="BP727" s="59"/>
      <c r="BQ727" s="59"/>
      <c r="BR727" s="59"/>
      <c r="BS727" s="59"/>
      <c r="BT727" s="59"/>
      <c r="DY727" s="81"/>
      <c r="DZ727" s="81"/>
      <c r="EA727" s="81"/>
      <c r="EB727" s="81"/>
      <c r="EC727" s="81"/>
      <c r="ED727" s="81"/>
      <c r="EE727" s="81"/>
      <c r="EF727" s="81"/>
      <c r="EG727" s="81"/>
      <c r="EH727" s="81"/>
      <c r="EI727" s="81"/>
      <c r="EJ727" s="81"/>
    </row>
    <row r="728" spans="68:140" ht="15" customHeight="1" x14ac:dyDescent="0.25">
      <c r="BP728" s="59"/>
      <c r="BQ728" s="59"/>
      <c r="BR728" s="59"/>
      <c r="BS728" s="59"/>
      <c r="BT728" s="59"/>
      <c r="DY728" s="81"/>
      <c r="DZ728" s="81"/>
      <c r="EA728" s="81"/>
      <c r="EB728" s="81"/>
      <c r="EC728" s="81"/>
      <c r="ED728" s="81"/>
      <c r="EE728" s="81"/>
      <c r="EF728" s="81"/>
      <c r="EG728" s="81"/>
      <c r="EH728" s="81"/>
      <c r="EI728" s="81"/>
      <c r="EJ728" s="81"/>
    </row>
    <row r="729" spans="68:140" ht="15" customHeight="1" x14ac:dyDescent="0.25">
      <c r="BP729" s="59"/>
      <c r="BQ729" s="59"/>
      <c r="BR729" s="59"/>
      <c r="BS729" s="59"/>
      <c r="BT729" s="59"/>
      <c r="DY729" s="81"/>
      <c r="DZ729" s="81"/>
      <c r="EA729" s="81"/>
      <c r="EB729" s="81"/>
      <c r="EC729" s="81"/>
      <c r="ED729" s="81"/>
      <c r="EE729" s="81"/>
      <c r="EF729" s="81"/>
      <c r="EG729" s="81"/>
      <c r="EH729" s="81"/>
      <c r="EI729" s="81"/>
      <c r="EJ729" s="81"/>
    </row>
    <row r="730" spans="68:140" ht="15" customHeight="1" x14ac:dyDescent="0.25">
      <c r="BP730" s="59"/>
      <c r="BQ730" s="59"/>
      <c r="BR730" s="59"/>
      <c r="BS730" s="59"/>
      <c r="BT730" s="59"/>
      <c r="DY730" s="81"/>
      <c r="DZ730" s="81"/>
      <c r="EA730" s="81"/>
      <c r="EB730" s="81"/>
      <c r="EC730" s="81"/>
      <c r="ED730" s="81"/>
      <c r="EE730" s="81"/>
      <c r="EF730" s="81"/>
      <c r="EG730" s="81"/>
      <c r="EH730" s="81"/>
      <c r="EI730" s="81"/>
      <c r="EJ730" s="81"/>
    </row>
    <row r="731" spans="68:140" ht="15" customHeight="1" x14ac:dyDescent="0.25">
      <c r="BP731" s="59"/>
      <c r="BQ731" s="59"/>
      <c r="BR731" s="59"/>
      <c r="BS731" s="59"/>
      <c r="BT731" s="59"/>
      <c r="DY731" s="81"/>
      <c r="DZ731" s="81"/>
      <c r="EA731" s="81"/>
      <c r="EB731" s="81"/>
      <c r="EC731" s="81"/>
      <c r="ED731" s="81"/>
      <c r="EE731" s="81"/>
      <c r="EF731" s="81"/>
      <c r="EG731" s="81"/>
      <c r="EH731" s="81"/>
      <c r="EI731" s="81"/>
      <c r="EJ731" s="81"/>
    </row>
    <row r="732" spans="68:140" ht="15" customHeight="1" x14ac:dyDescent="0.25">
      <c r="BP732" s="59"/>
      <c r="BQ732" s="59"/>
      <c r="BR732" s="59"/>
      <c r="BS732" s="59"/>
      <c r="BT732" s="59"/>
      <c r="DY732" s="81"/>
      <c r="DZ732" s="81"/>
      <c r="EA732" s="81"/>
      <c r="EB732" s="81"/>
      <c r="EC732" s="81"/>
      <c r="ED732" s="81"/>
      <c r="EE732" s="81"/>
      <c r="EF732" s="81"/>
      <c r="EG732" s="81"/>
      <c r="EH732" s="81"/>
      <c r="EI732" s="81"/>
      <c r="EJ732" s="81"/>
    </row>
    <row r="733" spans="68:140" ht="15" customHeight="1" x14ac:dyDescent="0.25">
      <c r="BP733" s="59"/>
      <c r="BQ733" s="59"/>
      <c r="BR733" s="59"/>
      <c r="BS733" s="59"/>
      <c r="BT733" s="59"/>
      <c r="DY733" s="81"/>
      <c r="DZ733" s="81"/>
      <c r="EA733" s="81"/>
      <c r="EB733" s="81"/>
      <c r="EC733" s="81"/>
      <c r="ED733" s="81"/>
      <c r="EE733" s="81"/>
      <c r="EF733" s="81"/>
      <c r="EG733" s="81"/>
      <c r="EH733" s="81"/>
      <c r="EI733" s="81"/>
      <c r="EJ733" s="81"/>
    </row>
    <row r="734" spans="68:140" ht="15" customHeight="1" x14ac:dyDescent="0.25">
      <c r="BP734" s="59"/>
      <c r="BQ734" s="59"/>
      <c r="BR734" s="59"/>
      <c r="BS734" s="59"/>
      <c r="BT734" s="59"/>
      <c r="DY734" s="81"/>
      <c r="DZ734" s="81"/>
      <c r="EA734" s="81"/>
      <c r="EB734" s="81"/>
      <c r="EC734" s="81"/>
      <c r="ED734" s="81"/>
      <c r="EE734" s="81"/>
      <c r="EF734" s="81"/>
      <c r="EG734" s="81"/>
      <c r="EH734" s="81"/>
      <c r="EI734" s="81"/>
      <c r="EJ734" s="81"/>
    </row>
    <row r="735" spans="68:140" ht="15" customHeight="1" x14ac:dyDescent="0.25">
      <c r="BP735" s="59"/>
      <c r="BQ735" s="59"/>
      <c r="BR735" s="59"/>
      <c r="BS735" s="59"/>
      <c r="BT735" s="59"/>
      <c r="DY735" s="81"/>
      <c r="DZ735" s="81"/>
      <c r="EA735" s="81"/>
      <c r="EB735" s="81"/>
      <c r="EC735" s="81"/>
      <c r="ED735" s="81"/>
      <c r="EE735" s="81"/>
      <c r="EF735" s="81"/>
      <c r="EG735" s="81"/>
      <c r="EH735" s="81"/>
      <c r="EI735" s="81"/>
      <c r="EJ735" s="81"/>
    </row>
    <row r="736" spans="68:140" ht="15" customHeight="1" x14ac:dyDescent="0.25">
      <c r="BP736" s="59"/>
      <c r="BQ736" s="59"/>
      <c r="BR736" s="59"/>
      <c r="BS736" s="59"/>
      <c r="BT736" s="59"/>
      <c r="DY736" s="81"/>
      <c r="DZ736" s="81"/>
      <c r="EA736" s="81"/>
      <c r="EB736" s="81"/>
      <c r="EC736" s="81"/>
      <c r="ED736" s="81"/>
      <c r="EE736" s="81"/>
      <c r="EF736" s="81"/>
      <c r="EG736" s="81"/>
      <c r="EH736" s="81"/>
      <c r="EI736" s="81"/>
      <c r="EJ736" s="81"/>
    </row>
    <row r="737" spans="68:140" ht="15" customHeight="1" x14ac:dyDescent="0.25">
      <c r="BP737" s="59"/>
      <c r="BQ737" s="59"/>
      <c r="BR737" s="59"/>
      <c r="BS737" s="59"/>
      <c r="BT737" s="59"/>
      <c r="DY737" s="81"/>
      <c r="DZ737" s="81"/>
      <c r="EA737" s="81"/>
      <c r="EB737" s="81"/>
      <c r="EC737" s="81"/>
      <c r="ED737" s="81"/>
      <c r="EE737" s="81"/>
      <c r="EF737" s="81"/>
      <c r="EG737" s="81"/>
      <c r="EH737" s="81"/>
      <c r="EI737" s="81"/>
      <c r="EJ737" s="81"/>
    </row>
    <row r="738" spans="68:140" ht="15" customHeight="1" x14ac:dyDescent="0.25">
      <c r="BP738" s="59"/>
      <c r="BQ738" s="59"/>
      <c r="BR738" s="59"/>
      <c r="BS738" s="59"/>
      <c r="BT738" s="59"/>
      <c r="DY738" s="81"/>
      <c r="DZ738" s="81"/>
      <c r="EA738" s="81"/>
      <c r="EB738" s="81"/>
      <c r="EC738" s="81"/>
      <c r="ED738" s="81"/>
      <c r="EE738" s="81"/>
      <c r="EF738" s="81"/>
      <c r="EG738" s="81"/>
      <c r="EH738" s="81"/>
      <c r="EI738" s="81"/>
      <c r="EJ738" s="81"/>
    </row>
    <row r="739" spans="68:140" ht="15" customHeight="1" x14ac:dyDescent="0.25">
      <c r="BP739" s="59"/>
      <c r="BQ739" s="59"/>
      <c r="BR739" s="59"/>
      <c r="BS739" s="59"/>
      <c r="BT739" s="59"/>
      <c r="DY739" s="81"/>
      <c r="DZ739" s="81"/>
      <c r="EA739" s="81"/>
      <c r="EB739" s="81"/>
      <c r="EC739" s="81"/>
      <c r="ED739" s="81"/>
      <c r="EE739" s="81"/>
      <c r="EF739" s="81"/>
      <c r="EG739" s="81"/>
      <c r="EH739" s="81"/>
      <c r="EI739" s="81"/>
      <c r="EJ739" s="81"/>
    </row>
    <row r="740" spans="68:140" ht="15" customHeight="1" x14ac:dyDescent="0.25">
      <c r="BP740" s="59"/>
      <c r="BQ740" s="59"/>
      <c r="BR740" s="59"/>
      <c r="BS740" s="59"/>
      <c r="BT740" s="59"/>
      <c r="DY740" s="81"/>
      <c r="DZ740" s="81"/>
      <c r="EA740" s="81"/>
      <c r="EB740" s="81"/>
      <c r="EC740" s="81"/>
      <c r="ED740" s="81"/>
      <c r="EE740" s="81"/>
      <c r="EF740" s="81"/>
      <c r="EG740" s="81"/>
      <c r="EH740" s="81"/>
      <c r="EI740" s="81"/>
      <c r="EJ740" s="81"/>
    </row>
    <row r="741" spans="68:140" ht="15" customHeight="1" x14ac:dyDescent="0.25">
      <c r="BP741" s="59"/>
      <c r="BQ741" s="59"/>
      <c r="BR741" s="59"/>
      <c r="BS741" s="59"/>
      <c r="BT741" s="59"/>
      <c r="DY741" s="81"/>
      <c r="DZ741" s="81"/>
      <c r="EA741" s="81"/>
      <c r="EB741" s="81"/>
      <c r="EC741" s="81"/>
      <c r="ED741" s="81"/>
      <c r="EE741" s="81"/>
      <c r="EF741" s="81"/>
      <c r="EG741" s="81"/>
      <c r="EH741" s="81"/>
      <c r="EI741" s="81"/>
      <c r="EJ741" s="81"/>
    </row>
    <row r="742" spans="68:140" ht="15" customHeight="1" x14ac:dyDescent="0.25">
      <c r="BP742" s="59"/>
      <c r="BQ742" s="59"/>
      <c r="BR742" s="59"/>
      <c r="BS742" s="59"/>
      <c r="BT742" s="59"/>
      <c r="DY742" s="81"/>
      <c r="DZ742" s="81"/>
      <c r="EA742" s="81"/>
      <c r="EB742" s="81"/>
      <c r="EC742" s="81"/>
      <c r="ED742" s="81"/>
      <c r="EE742" s="81"/>
      <c r="EF742" s="81"/>
      <c r="EG742" s="81"/>
      <c r="EH742" s="81"/>
      <c r="EI742" s="81"/>
      <c r="EJ742" s="81"/>
    </row>
    <row r="743" spans="68:140" ht="15" customHeight="1" x14ac:dyDescent="0.25">
      <c r="BP743" s="59"/>
      <c r="BQ743" s="59"/>
      <c r="BR743" s="59"/>
      <c r="BS743" s="59"/>
      <c r="BT743" s="59"/>
      <c r="DY743" s="81"/>
      <c r="DZ743" s="81"/>
      <c r="EA743" s="81"/>
      <c r="EB743" s="81"/>
      <c r="EC743" s="81"/>
      <c r="ED743" s="81"/>
      <c r="EE743" s="81"/>
      <c r="EF743" s="81"/>
      <c r="EG743" s="81"/>
      <c r="EH743" s="81"/>
      <c r="EI743" s="81"/>
      <c r="EJ743" s="81"/>
    </row>
    <row r="744" spans="68:140" ht="15" customHeight="1" x14ac:dyDescent="0.25">
      <c r="BP744" s="59"/>
      <c r="BQ744" s="59"/>
      <c r="BR744" s="59"/>
      <c r="BS744" s="59"/>
      <c r="BT744" s="59"/>
      <c r="DY744" s="81"/>
      <c r="DZ744" s="81"/>
      <c r="EA744" s="81"/>
      <c r="EB744" s="81"/>
      <c r="EC744" s="81"/>
      <c r="ED744" s="81"/>
      <c r="EE744" s="81"/>
      <c r="EF744" s="81"/>
      <c r="EG744" s="81"/>
      <c r="EH744" s="81"/>
      <c r="EI744" s="81"/>
      <c r="EJ744" s="81"/>
    </row>
    <row r="745" spans="68:140" ht="15" customHeight="1" x14ac:dyDescent="0.25">
      <c r="BP745" s="59"/>
      <c r="BQ745" s="59"/>
      <c r="BR745" s="59"/>
      <c r="BS745" s="59"/>
      <c r="BT745" s="59"/>
      <c r="DY745" s="81"/>
      <c r="DZ745" s="81"/>
      <c r="EA745" s="81"/>
      <c r="EB745" s="81"/>
      <c r="EC745" s="81"/>
      <c r="ED745" s="81"/>
      <c r="EE745" s="81"/>
      <c r="EF745" s="81"/>
      <c r="EG745" s="81"/>
      <c r="EH745" s="81"/>
      <c r="EI745" s="81"/>
      <c r="EJ745" s="81"/>
    </row>
    <row r="746" spans="68:140" ht="15" customHeight="1" x14ac:dyDescent="0.25">
      <c r="BP746" s="59"/>
      <c r="BQ746" s="59"/>
      <c r="BR746" s="59"/>
      <c r="BS746" s="59"/>
      <c r="BT746" s="59"/>
      <c r="DY746" s="81"/>
      <c r="DZ746" s="81"/>
      <c r="EA746" s="81"/>
      <c r="EB746" s="81"/>
      <c r="EC746" s="81"/>
      <c r="ED746" s="81"/>
      <c r="EE746" s="81"/>
      <c r="EF746" s="81"/>
      <c r="EG746" s="81"/>
      <c r="EH746" s="81"/>
      <c r="EI746" s="81"/>
      <c r="EJ746" s="81"/>
    </row>
    <row r="747" spans="68:140" ht="15" customHeight="1" x14ac:dyDescent="0.25">
      <c r="BP747" s="59"/>
      <c r="BQ747" s="59"/>
      <c r="BR747" s="59"/>
      <c r="BS747" s="59"/>
      <c r="BT747" s="59"/>
      <c r="DY747" s="81"/>
      <c r="DZ747" s="81"/>
      <c r="EA747" s="81"/>
      <c r="EB747" s="81"/>
      <c r="EC747" s="81"/>
      <c r="ED747" s="81"/>
      <c r="EE747" s="81"/>
      <c r="EF747" s="81"/>
      <c r="EG747" s="81"/>
      <c r="EH747" s="81"/>
      <c r="EI747" s="81"/>
      <c r="EJ747" s="81"/>
    </row>
    <row r="748" spans="68:140" ht="15" customHeight="1" x14ac:dyDescent="0.25">
      <c r="BP748" s="59"/>
      <c r="BQ748" s="59"/>
      <c r="BR748" s="59"/>
      <c r="BS748" s="59"/>
      <c r="BT748" s="59"/>
      <c r="DY748" s="81"/>
      <c r="DZ748" s="81"/>
      <c r="EA748" s="81"/>
      <c r="EB748" s="81"/>
      <c r="EC748" s="81"/>
      <c r="ED748" s="81"/>
      <c r="EE748" s="81"/>
      <c r="EF748" s="81"/>
      <c r="EG748" s="81"/>
      <c r="EH748" s="81"/>
      <c r="EI748" s="81"/>
      <c r="EJ748" s="81"/>
    </row>
    <row r="749" spans="68:140" ht="15" customHeight="1" x14ac:dyDescent="0.25">
      <c r="BP749" s="59"/>
      <c r="BQ749" s="59"/>
      <c r="BR749" s="59"/>
      <c r="BS749" s="59"/>
      <c r="BT749" s="59"/>
      <c r="DY749" s="81"/>
      <c r="DZ749" s="81"/>
      <c r="EA749" s="81"/>
      <c r="EB749" s="81"/>
      <c r="EC749" s="81"/>
      <c r="ED749" s="81"/>
      <c r="EE749" s="81"/>
      <c r="EF749" s="81"/>
      <c r="EG749" s="81"/>
      <c r="EH749" s="81"/>
      <c r="EI749" s="81"/>
      <c r="EJ749" s="81"/>
    </row>
    <row r="750" spans="68:140" ht="15" customHeight="1" x14ac:dyDescent="0.25">
      <c r="BP750" s="59"/>
      <c r="BQ750" s="59"/>
      <c r="BR750" s="59"/>
      <c r="BS750" s="59"/>
      <c r="BT750" s="59"/>
      <c r="DY750" s="81"/>
      <c r="DZ750" s="81"/>
      <c r="EA750" s="81"/>
      <c r="EB750" s="81"/>
      <c r="EC750" s="81"/>
      <c r="ED750" s="81"/>
      <c r="EE750" s="81"/>
      <c r="EF750" s="81"/>
      <c r="EG750" s="81"/>
      <c r="EH750" s="81"/>
      <c r="EI750" s="81"/>
      <c r="EJ750" s="81"/>
    </row>
    <row r="751" spans="68:140" ht="15" customHeight="1" x14ac:dyDescent="0.25">
      <c r="BP751" s="59"/>
      <c r="BQ751" s="59"/>
      <c r="BR751" s="59"/>
      <c r="BS751" s="59"/>
      <c r="BT751" s="59"/>
      <c r="DY751" s="81"/>
      <c r="DZ751" s="81"/>
      <c r="EA751" s="81"/>
      <c r="EB751" s="81"/>
      <c r="EC751" s="81"/>
      <c r="ED751" s="81"/>
      <c r="EE751" s="81"/>
      <c r="EF751" s="81"/>
      <c r="EG751" s="81"/>
      <c r="EH751" s="81"/>
      <c r="EI751" s="81"/>
      <c r="EJ751" s="81"/>
    </row>
    <row r="752" spans="68:140" ht="15" customHeight="1" x14ac:dyDescent="0.25">
      <c r="BP752" s="59"/>
      <c r="BQ752" s="59"/>
      <c r="BR752" s="59"/>
      <c r="BS752" s="59"/>
      <c r="BT752" s="59"/>
      <c r="DY752" s="81"/>
      <c r="DZ752" s="81"/>
      <c r="EA752" s="81"/>
      <c r="EB752" s="81"/>
      <c r="EC752" s="81"/>
      <c r="ED752" s="81"/>
      <c r="EE752" s="81"/>
      <c r="EF752" s="81"/>
      <c r="EG752" s="81"/>
      <c r="EH752" s="81"/>
      <c r="EI752" s="81"/>
      <c r="EJ752" s="81"/>
    </row>
    <row r="753" spans="68:140" ht="15" customHeight="1" x14ac:dyDescent="0.25">
      <c r="BP753" s="59"/>
      <c r="BQ753" s="59"/>
      <c r="BR753" s="59"/>
      <c r="BS753" s="59"/>
      <c r="BT753" s="59"/>
      <c r="DY753" s="81"/>
      <c r="DZ753" s="81"/>
      <c r="EA753" s="81"/>
      <c r="EB753" s="81"/>
      <c r="EC753" s="81"/>
      <c r="ED753" s="81"/>
      <c r="EE753" s="81"/>
      <c r="EF753" s="81"/>
      <c r="EG753" s="81"/>
      <c r="EH753" s="81"/>
      <c r="EI753" s="81"/>
      <c r="EJ753" s="81"/>
    </row>
    <row r="754" spans="68:140" ht="15" customHeight="1" x14ac:dyDescent="0.25">
      <c r="BP754" s="59"/>
      <c r="BQ754" s="59"/>
      <c r="BR754" s="59"/>
      <c r="BS754" s="59"/>
      <c r="BT754" s="59"/>
      <c r="DY754" s="81"/>
      <c r="DZ754" s="81"/>
      <c r="EA754" s="81"/>
      <c r="EB754" s="81"/>
      <c r="EC754" s="81"/>
      <c r="ED754" s="81"/>
      <c r="EE754" s="81"/>
      <c r="EF754" s="81"/>
      <c r="EG754" s="81"/>
      <c r="EH754" s="81"/>
      <c r="EI754" s="81"/>
      <c r="EJ754" s="81"/>
    </row>
    <row r="755" spans="68:140" ht="15" customHeight="1" x14ac:dyDescent="0.25">
      <c r="BP755" s="59"/>
      <c r="BQ755" s="59"/>
      <c r="BR755" s="59"/>
      <c r="BS755" s="59"/>
      <c r="BT755" s="59"/>
      <c r="DY755" s="81"/>
      <c r="DZ755" s="81"/>
      <c r="EA755" s="81"/>
      <c r="EB755" s="81"/>
      <c r="EC755" s="81"/>
      <c r="ED755" s="81"/>
      <c r="EE755" s="81"/>
      <c r="EF755" s="81"/>
      <c r="EG755" s="81"/>
      <c r="EH755" s="81"/>
      <c r="EI755" s="81"/>
      <c r="EJ755" s="81"/>
    </row>
    <row r="756" spans="68:140" ht="15" customHeight="1" x14ac:dyDescent="0.25">
      <c r="BP756" s="59"/>
      <c r="BQ756" s="59"/>
      <c r="BR756" s="59"/>
      <c r="BS756" s="59"/>
      <c r="BT756" s="59"/>
      <c r="DY756" s="81"/>
      <c r="DZ756" s="81"/>
      <c r="EA756" s="81"/>
      <c r="EB756" s="81"/>
      <c r="EC756" s="81"/>
      <c r="ED756" s="81"/>
      <c r="EE756" s="81"/>
      <c r="EF756" s="81"/>
      <c r="EG756" s="81"/>
      <c r="EH756" s="81"/>
      <c r="EI756" s="81"/>
      <c r="EJ756" s="81"/>
    </row>
    <row r="757" spans="68:140" ht="15" customHeight="1" x14ac:dyDescent="0.25">
      <c r="BP757" s="59"/>
      <c r="BQ757" s="59"/>
      <c r="BR757" s="59"/>
      <c r="BS757" s="59"/>
      <c r="BT757" s="59"/>
      <c r="DY757" s="81"/>
      <c r="DZ757" s="81"/>
      <c r="EA757" s="81"/>
      <c r="EB757" s="81"/>
      <c r="EC757" s="81"/>
      <c r="ED757" s="81"/>
      <c r="EE757" s="81"/>
      <c r="EF757" s="81"/>
      <c r="EG757" s="81"/>
      <c r="EH757" s="81"/>
      <c r="EI757" s="81"/>
      <c r="EJ757" s="81"/>
    </row>
    <row r="758" spans="68:140" ht="15" customHeight="1" x14ac:dyDescent="0.25">
      <c r="BP758" s="59"/>
      <c r="BQ758" s="59"/>
      <c r="BR758" s="59"/>
      <c r="BS758" s="59"/>
      <c r="BT758" s="59"/>
      <c r="DY758" s="81"/>
      <c r="DZ758" s="81"/>
      <c r="EA758" s="81"/>
      <c r="EB758" s="81"/>
      <c r="EC758" s="81"/>
      <c r="ED758" s="81"/>
      <c r="EE758" s="81"/>
      <c r="EF758" s="81"/>
      <c r="EG758" s="81"/>
      <c r="EH758" s="81"/>
      <c r="EI758" s="81"/>
      <c r="EJ758" s="81"/>
    </row>
    <row r="759" spans="68:140" ht="15" customHeight="1" x14ac:dyDescent="0.25">
      <c r="BP759" s="59"/>
      <c r="BQ759" s="59"/>
      <c r="BR759" s="59"/>
      <c r="BS759" s="59"/>
      <c r="BT759" s="59"/>
      <c r="DY759" s="81"/>
      <c r="DZ759" s="81"/>
      <c r="EA759" s="81"/>
      <c r="EB759" s="81"/>
      <c r="EC759" s="81"/>
      <c r="ED759" s="81"/>
      <c r="EE759" s="81"/>
      <c r="EF759" s="81"/>
      <c r="EG759" s="81"/>
      <c r="EH759" s="81"/>
      <c r="EI759" s="81"/>
      <c r="EJ759" s="81"/>
    </row>
    <row r="760" spans="68:140" ht="15" customHeight="1" x14ac:dyDescent="0.25">
      <c r="BP760" s="59"/>
      <c r="BQ760" s="59"/>
      <c r="BR760" s="59"/>
      <c r="BS760" s="59"/>
      <c r="BT760" s="59"/>
      <c r="DY760" s="81"/>
      <c r="DZ760" s="81"/>
      <c r="EA760" s="81"/>
      <c r="EB760" s="81"/>
      <c r="EC760" s="81"/>
      <c r="ED760" s="81"/>
      <c r="EE760" s="81"/>
      <c r="EF760" s="81"/>
      <c r="EG760" s="81"/>
      <c r="EH760" s="81"/>
      <c r="EI760" s="81"/>
      <c r="EJ760" s="81"/>
    </row>
    <row r="761" spans="68:140" ht="15" customHeight="1" x14ac:dyDescent="0.25">
      <c r="BP761" s="59"/>
      <c r="BQ761" s="59"/>
      <c r="BR761" s="59"/>
      <c r="BS761" s="59"/>
      <c r="BT761" s="59"/>
      <c r="DY761" s="81"/>
      <c r="DZ761" s="81"/>
      <c r="EA761" s="81"/>
      <c r="EB761" s="81"/>
      <c r="EC761" s="81"/>
      <c r="ED761" s="81"/>
      <c r="EE761" s="81"/>
      <c r="EF761" s="81"/>
      <c r="EG761" s="81"/>
      <c r="EH761" s="81"/>
      <c r="EI761" s="81"/>
      <c r="EJ761" s="81"/>
    </row>
    <row r="762" spans="68:140" ht="15" customHeight="1" x14ac:dyDescent="0.25">
      <c r="BP762" s="59"/>
      <c r="BQ762" s="59"/>
      <c r="BR762" s="59"/>
      <c r="BS762" s="59"/>
      <c r="BT762" s="59"/>
      <c r="DY762" s="81"/>
      <c r="DZ762" s="81"/>
      <c r="EA762" s="81"/>
      <c r="EB762" s="81"/>
      <c r="EC762" s="81"/>
      <c r="ED762" s="81"/>
      <c r="EE762" s="81"/>
      <c r="EF762" s="81"/>
      <c r="EG762" s="81"/>
      <c r="EH762" s="81"/>
      <c r="EI762" s="81"/>
      <c r="EJ762" s="81"/>
    </row>
    <row r="763" spans="68:140" ht="15" customHeight="1" x14ac:dyDescent="0.25">
      <c r="BP763" s="59"/>
      <c r="BQ763" s="59"/>
      <c r="BR763" s="59"/>
      <c r="BS763" s="59"/>
      <c r="BT763" s="59"/>
      <c r="DY763" s="81"/>
      <c r="DZ763" s="81"/>
      <c r="EA763" s="81"/>
      <c r="EB763" s="81"/>
      <c r="EC763" s="81"/>
      <c r="ED763" s="81"/>
      <c r="EE763" s="81"/>
      <c r="EF763" s="81"/>
      <c r="EG763" s="81"/>
      <c r="EH763" s="81"/>
      <c r="EI763" s="81"/>
      <c r="EJ763" s="81"/>
    </row>
    <row r="764" spans="68:140" ht="15" customHeight="1" x14ac:dyDescent="0.25">
      <c r="BP764" s="59"/>
      <c r="BQ764" s="59"/>
      <c r="BR764" s="59"/>
      <c r="BS764" s="59"/>
      <c r="BT764" s="59"/>
      <c r="DY764" s="81"/>
      <c r="DZ764" s="81"/>
      <c r="EA764" s="81"/>
      <c r="EB764" s="81"/>
      <c r="EC764" s="81"/>
      <c r="ED764" s="81"/>
      <c r="EE764" s="81"/>
      <c r="EF764" s="81"/>
      <c r="EG764" s="81"/>
      <c r="EH764" s="81"/>
      <c r="EI764" s="81"/>
      <c r="EJ764" s="81"/>
    </row>
    <row r="765" spans="68:140" ht="15" customHeight="1" x14ac:dyDescent="0.25">
      <c r="BP765" s="59"/>
      <c r="BQ765" s="59"/>
      <c r="BR765" s="59"/>
      <c r="BS765" s="59"/>
      <c r="BT765" s="59"/>
      <c r="DY765" s="81"/>
      <c r="DZ765" s="81"/>
      <c r="EA765" s="81"/>
      <c r="EB765" s="81"/>
      <c r="EC765" s="81"/>
      <c r="ED765" s="81"/>
      <c r="EE765" s="81"/>
      <c r="EF765" s="81"/>
      <c r="EG765" s="81"/>
      <c r="EH765" s="81"/>
      <c r="EI765" s="81"/>
      <c r="EJ765" s="81"/>
    </row>
    <row r="766" spans="68:140" ht="15" customHeight="1" x14ac:dyDescent="0.25">
      <c r="BP766" s="59"/>
      <c r="BQ766" s="59"/>
      <c r="BR766" s="59"/>
      <c r="BS766" s="59"/>
      <c r="BT766" s="59"/>
      <c r="DY766" s="81"/>
      <c r="DZ766" s="81"/>
      <c r="EA766" s="81"/>
      <c r="EB766" s="81"/>
      <c r="EC766" s="81"/>
      <c r="ED766" s="81"/>
      <c r="EE766" s="81"/>
      <c r="EF766" s="81"/>
      <c r="EG766" s="81"/>
      <c r="EH766" s="81"/>
      <c r="EI766" s="81"/>
      <c r="EJ766" s="81"/>
    </row>
    <row r="767" spans="68:140" ht="15" customHeight="1" x14ac:dyDescent="0.25">
      <c r="BP767" s="59"/>
      <c r="BQ767" s="59"/>
      <c r="BR767" s="59"/>
      <c r="BS767" s="59"/>
      <c r="BT767" s="59"/>
      <c r="DY767" s="81"/>
      <c r="DZ767" s="81"/>
      <c r="EA767" s="81"/>
      <c r="EB767" s="81"/>
      <c r="EC767" s="81"/>
      <c r="ED767" s="81"/>
      <c r="EE767" s="81"/>
      <c r="EF767" s="81"/>
      <c r="EG767" s="81"/>
      <c r="EH767" s="81"/>
      <c r="EI767" s="81"/>
      <c r="EJ767" s="81"/>
    </row>
    <row r="768" spans="68:140" ht="15" customHeight="1" x14ac:dyDescent="0.25">
      <c r="BP768" s="59"/>
      <c r="BQ768" s="59"/>
      <c r="BR768" s="59"/>
      <c r="BS768" s="59"/>
      <c r="BT768" s="59"/>
      <c r="DY768" s="81"/>
      <c r="DZ768" s="81"/>
      <c r="EA768" s="81"/>
      <c r="EB768" s="81"/>
      <c r="EC768" s="81"/>
      <c r="ED768" s="81"/>
      <c r="EE768" s="81"/>
      <c r="EF768" s="81"/>
      <c r="EG768" s="81"/>
      <c r="EH768" s="81"/>
      <c r="EI768" s="81"/>
      <c r="EJ768" s="81"/>
    </row>
    <row r="769" spans="68:140" ht="15" customHeight="1" x14ac:dyDescent="0.25">
      <c r="BP769" s="59"/>
      <c r="BQ769" s="59"/>
      <c r="BR769" s="59"/>
      <c r="BS769" s="59"/>
      <c r="BT769" s="59"/>
      <c r="DY769" s="81"/>
      <c r="DZ769" s="81"/>
      <c r="EA769" s="81"/>
      <c r="EB769" s="81"/>
      <c r="EC769" s="81"/>
      <c r="ED769" s="81"/>
      <c r="EE769" s="81"/>
      <c r="EF769" s="81"/>
      <c r="EG769" s="81"/>
      <c r="EH769" s="81"/>
      <c r="EI769" s="81"/>
      <c r="EJ769" s="81"/>
    </row>
    <row r="770" spans="68:140" ht="15" customHeight="1" x14ac:dyDescent="0.25">
      <c r="BP770" s="59"/>
      <c r="BQ770" s="59"/>
      <c r="BR770" s="59"/>
      <c r="BS770" s="59"/>
      <c r="BT770" s="59"/>
      <c r="DY770" s="81"/>
      <c r="DZ770" s="81"/>
      <c r="EA770" s="81"/>
      <c r="EB770" s="81"/>
      <c r="EC770" s="81"/>
      <c r="ED770" s="81"/>
      <c r="EE770" s="81"/>
      <c r="EF770" s="81"/>
      <c r="EG770" s="81"/>
      <c r="EH770" s="81"/>
      <c r="EI770" s="81"/>
      <c r="EJ770" s="81"/>
    </row>
    <row r="771" spans="68:140" ht="15" customHeight="1" x14ac:dyDescent="0.25">
      <c r="BP771" s="59"/>
      <c r="BQ771" s="59"/>
      <c r="BR771" s="59"/>
      <c r="BS771" s="59"/>
      <c r="BT771" s="59"/>
      <c r="DY771" s="81"/>
      <c r="DZ771" s="81"/>
      <c r="EA771" s="81"/>
      <c r="EB771" s="81"/>
      <c r="EC771" s="81"/>
      <c r="ED771" s="81"/>
      <c r="EE771" s="81"/>
      <c r="EF771" s="81"/>
      <c r="EG771" s="81"/>
      <c r="EH771" s="81"/>
      <c r="EI771" s="81"/>
      <c r="EJ771" s="81"/>
    </row>
    <row r="772" spans="68:140" ht="15" customHeight="1" x14ac:dyDescent="0.25">
      <c r="BP772" s="59"/>
      <c r="BQ772" s="59"/>
      <c r="BR772" s="59"/>
      <c r="BS772" s="59"/>
      <c r="BT772" s="59"/>
      <c r="DY772" s="81"/>
      <c r="DZ772" s="81"/>
      <c r="EA772" s="81"/>
      <c r="EB772" s="81"/>
      <c r="EC772" s="81"/>
      <c r="ED772" s="81"/>
      <c r="EE772" s="81"/>
      <c r="EF772" s="81"/>
      <c r="EG772" s="81"/>
      <c r="EH772" s="81"/>
      <c r="EI772" s="81"/>
      <c r="EJ772" s="81"/>
    </row>
    <row r="773" spans="68:140" ht="15" customHeight="1" x14ac:dyDescent="0.25">
      <c r="BP773" s="59"/>
      <c r="BQ773" s="59"/>
      <c r="BR773" s="59"/>
      <c r="BS773" s="59"/>
      <c r="BT773" s="59"/>
      <c r="DY773" s="81"/>
      <c r="DZ773" s="81"/>
      <c r="EA773" s="81"/>
      <c r="EB773" s="81"/>
      <c r="EC773" s="81"/>
      <c r="ED773" s="81"/>
      <c r="EE773" s="81"/>
      <c r="EF773" s="81"/>
      <c r="EG773" s="81"/>
      <c r="EH773" s="81"/>
      <c r="EI773" s="81"/>
      <c r="EJ773" s="81"/>
    </row>
    <row r="774" spans="68:140" ht="15" customHeight="1" x14ac:dyDescent="0.25">
      <c r="BP774" s="59"/>
      <c r="BQ774" s="59"/>
      <c r="BR774" s="59"/>
      <c r="BS774" s="59"/>
      <c r="BT774" s="59"/>
      <c r="DY774" s="81"/>
      <c r="DZ774" s="81"/>
      <c r="EA774" s="81"/>
      <c r="EB774" s="81"/>
      <c r="EC774" s="81"/>
      <c r="ED774" s="81"/>
      <c r="EE774" s="81"/>
      <c r="EF774" s="81"/>
      <c r="EG774" s="81"/>
      <c r="EH774" s="81"/>
      <c r="EI774" s="81"/>
      <c r="EJ774" s="81"/>
    </row>
    <row r="775" spans="68:140" ht="15" customHeight="1" x14ac:dyDescent="0.25">
      <c r="BP775" s="59"/>
      <c r="BQ775" s="59"/>
      <c r="BR775" s="59"/>
      <c r="BS775" s="59"/>
      <c r="BT775" s="59"/>
      <c r="DY775" s="81"/>
      <c r="DZ775" s="81"/>
      <c r="EA775" s="81"/>
      <c r="EB775" s="81"/>
      <c r="EC775" s="81"/>
      <c r="ED775" s="81"/>
      <c r="EE775" s="81"/>
      <c r="EF775" s="81"/>
      <c r="EG775" s="81"/>
      <c r="EH775" s="81"/>
      <c r="EI775" s="81"/>
      <c r="EJ775" s="81"/>
    </row>
    <row r="776" spans="68:140" ht="15" customHeight="1" x14ac:dyDescent="0.25">
      <c r="BP776" s="59"/>
      <c r="BQ776" s="59"/>
      <c r="BR776" s="59"/>
      <c r="BS776" s="59"/>
      <c r="BT776" s="59"/>
      <c r="DY776" s="81"/>
      <c r="DZ776" s="81"/>
      <c r="EA776" s="81"/>
      <c r="EB776" s="81"/>
      <c r="EC776" s="81"/>
      <c r="ED776" s="81"/>
      <c r="EE776" s="81"/>
      <c r="EF776" s="81"/>
      <c r="EG776" s="81"/>
      <c r="EH776" s="81"/>
      <c r="EI776" s="81"/>
      <c r="EJ776" s="81"/>
    </row>
    <row r="777" spans="68:140" ht="15" customHeight="1" x14ac:dyDescent="0.25">
      <c r="BP777" s="59"/>
      <c r="BQ777" s="59"/>
      <c r="BR777" s="59"/>
      <c r="BS777" s="59"/>
      <c r="BT777" s="59"/>
      <c r="DY777" s="81"/>
      <c r="DZ777" s="81"/>
      <c r="EA777" s="81"/>
      <c r="EB777" s="81"/>
      <c r="EC777" s="81"/>
      <c r="ED777" s="81"/>
      <c r="EE777" s="81"/>
      <c r="EF777" s="81"/>
      <c r="EG777" s="81"/>
      <c r="EH777" s="81"/>
      <c r="EI777" s="81"/>
      <c r="EJ777" s="81"/>
    </row>
    <row r="778" spans="68:140" ht="15" customHeight="1" x14ac:dyDescent="0.25">
      <c r="BP778" s="59"/>
      <c r="BQ778" s="59"/>
      <c r="BR778" s="59"/>
      <c r="BS778" s="59"/>
      <c r="BT778" s="59"/>
      <c r="DY778" s="81"/>
      <c r="DZ778" s="81"/>
      <c r="EA778" s="81"/>
      <c r="EB778" s="81"/>
      <c r="EC778" s="81"/>
      <c r="ED778" s="81"/>
      <c r="EE778" s="81"/>
      <c r="EF778" s="81"/>
      <c r="EG778" s="81"/>
      <c r="EH778" s="81"/>
      <c r="EI778" s="81"/>
      <c r="EJ778" s="81"/>
    </row>
    <row r="779" spans="68:140" ht="15" customHeight="1" x14ac:dyDescent="0.25">
      <c r="BP779" s="59"/>
      <c r="BQ779" s="59"/>
      <c r="BR779" s="59"/>
      <c r="BS779" s="59"/>
      <c r="BT779" s="59"/>
      <c r="DY779" s="81"/>
      <c r="DZ779" s="81"/>
      <c r="EA779" s="81"/>
      <c r="EB779" s="81"/>
      <c r="EC779" s="81"/>
      <c r="ED779" s="81"/>
      <c r="EE779" s="81"/>
      <c r="EF779" s="81"/>
      <c r="EG779" s="81"/>
      <c r="EH779" s="81"/>
      <c r="EI779" s="81"/>
      <c r="EJ779" s="81"/>
    </row>
    <row r="780" spans="68:140" ht="15" customHeight="1" x14ac:dyDescent="0.25">
      <c r="BP780" s="59"/>
      <c r="BQ780" s="59"/>
      <c r="BR780" s="59"/>
      <c r="BS780" s="59"/>
      <c r="BT780" s="59"/>
      <c r="DY780" s="81"/>
      <c r="DZ780" s="81"/>
      <c r="EA780" s="81"/>
      <c r="EB780" s="81"/>
      <c r="EC780" s="81"/>
      <c r="ED780" s="81"/>
      <c r="EE780" s="81"/>
      <c r="EF780" s="81"/>
      <c r="EG780" s="81"/>
      <c r="EH780" s="81"/>
      <c r="EI780" s="81"/>
      <c r="EJ780" s="81"/>
    </row>
    <row r="781" spans="68:140" ht="15" customHeight="1" x14ac:dyDescent="0.25">
      <c r="BP781" s="59"/>
      <c r="BQ781" s="59"/>
      <c r="BR781" s="59"/>
      <c r="BS781" s="59"/>
      <c r="BT781" s="59"/>
      <c r="DY781" s="81"/>
      <c r="DZ781" s="81"/>
      <c r="EA781" s="81"/>
      <c r="EB781" s="81"/>
      <c r="EC781" s="81"/>
      <c r="ED781" s="81"/>
      <c r="EE781" s="81"/>
      <c r="EF781" s="81"/>
      <c r="EG781" s="81"/>
      <c r="EH781" s="81"/>
      <c r="EI781" s="81"/>
      <c r="EJ781" s="81"/>
    </row>
    <row r="782" spans="68:140" ht="15" customHeight="1" x14ac:dyDescent="0.25">
      <c r="BP782" s="59"/>
      <c r="BQ782" s="59"/>
      <c r="BR782" s="59"/>
      <c r="BS782" s="59"/>
      <c r="BT782" s="59"/>
      <c r="DY782" s="81"/>
      <c r="DZ782" s="81"/>
      <c r="EA782" s="81"/>
      <c r="EB782" s="81"/>
      <c r="EC782" s="81"/>
      <c r="ED782" s="81"/>
      <c r="EE782" s="81"/>
      <c r="EF782" s="81"/>
      <c r="EG782" s="81"/>
      <c r="EH782" s="81"/>
      <c r="EI782" s="81"/>
      <c r="EJ782" s="81"/>
    </row>
    <row r="783" spans="68:140" ht="15" customHeight="1" x14ac:dyDescent="0.25">
      <c r="BP783" s="59"/>
      <c r="BQ783" s="59"/>
      <c r="BR783" s="59"/>
      <c r="BS783" s="59"/>
      <c r="BT783" s="59"/>
      <c r="DY783" s="81"/>
      <c r="DZ783" s="81"/>
      <c r="EA783" s="81"/>
      <c r="EB783" s="81"/>
      <c r="EC783" s="81"/>
      <c r="ED783" s="81"/>
      <c r="EE783" s="81"/>
      <c r="EF783" s="81"/>
      <c r="EG783" s="81"/>
      <c r="EH783" s="81"/>
      <c r="EI783" s="81"/>
      <c r="EJ783" s="81"/>
    </row>
    <row r="784" spans="68:140" ht="15" customHeight="1" x14ac:dyDescent="0.25">
      <c r="BP784" s="59"/>
      <c r="BQ784" s="59"/>
      <c r="BR784" s="59"/>
      <c r="BS784" s="59"/>
      <c r="BT784" s="59"/>
      <c r="DY784" s="81"/>
      <c r="DZ784" s="81"/>
      <c r="EA784" s="81"/>
      <c r="EB784" s="81"/>
      <c r="EC784" s="81"/>
      <c r="ED784" s="81"/>
      <c r="EE784" s="81"/>
      <c r="EF784" s="81"/>
      <c r="EG784" s="81"/>
      <c r="EH784" s="81"/>
      <c r="EI784" s="81"/>
      <c r="EJ784" s="81"/>
    </row>
    <row r="785" spans="68:140" ht="15" customHeight="1" x14ac:dyDescent="0.25">
      <c r="BP785" s="59"/>
      <c r="BQ785" s="59"/>
      <c r="BR785" s="59"/>
      <c r="BS785" s="59"/>
      <c r="BT785" s="59"/>
      <c r="DY785" s="81"/>
      <c r="DZ785" s="81"/>
      <c r="EA785" s="81"/>
      <c r="EB785" s="81"/>
      <c r="EC785" s="81"/>
      <c r="ED785" s="81"/>
      <c r="EE785" s="81"/>
      <c r="EF785" s="81"/>
      <c r="EG785" s="81"/>
      <c r="EH785" s="81"/>
      <c r="EI785" s="81"/>
      <c r="EJ785" s="81"/>
    </row>
    <row r="786" spans="68:140" ht="15" customHeight="1" x14ac:dyDescent="0.25">
      <c r="BP786" s="59"/>
      <c r="BQ786" s="59"/>
      <c r="BR786" s="59"/>
      <c r="BS786" s="59"/>
      <c r="BT786" s="59"/>
      <c r="DY786" s="81"/>
      <c r="DZ786" s="81"/>
      <c r="EA786" s="81"/>
      <c r="EB786" s="81"/>
      <c r="EC786" s="81"/>
      <c r="ED786" s="81"/>
      <c r="EE786" s="81"/>
      <c r="EF786" s="81"/>
      <c r="EG786" s="81"/>
      <c r="EH786" s="81"/>
      <c r="EI786" s="81"/>
      <c r="EJ786" s="81"/>
    </row>
    <row r="787" spans="68:140" ht="15" customHeight="1" x14ac:dyDescent="0.25">
      <c r="BP787" s="59"/>
      <c r="BQ787" s="59"/>
      <c r="BR787" s="59"/>
      <c r="BS787" s="59"/>
      <c r="BT787" s="59"/>
      <c r="DY787" s="81"/>
      <c r="DZ787" s="81"/>
      <c r="EA787" s="81"/>
      <c r="EB787" s="81"/>
      <c r="EC787" s="81"/>
      <c r="ED787" s="81"/>
      <c r="EE787" s="81"/>
      <c r="EF787" s="81"/>
      <c r="EG787" s="81"/>
      <c r="EH787" s="81"/>
      <c r="EI787" s="81"/>
      <c r="EJ787" s="81"/>
    </row>
    <row r="788" spans="68:140" ht="15" customHeight="1" x14ac:dyDescent="0.25">
      <c r="BP788" s="59"/>
      <c r="BQ788" s="59"/>
      <c r="BR788" s="59"/>
      <c r="BS788" s="59"/>
      <c r="BT788" s="59"/>
      <c r="DY788" s="81"/>
      <c r="DZ788" s="81"/>
      <c r="EA788" s="81"/>
      <c r="EB788" s="81"/>
      <c r="EC788" s="81"/>
      <c r="ED788" s="81"/>
      <c r="EE788" s="81"/>
      <c r="EF788" s="81"/>
      <c r="EG788" s="81"/>
      <c r="EH788" s="81"/>
      <c r="EI788" s="81"/>
      <c r="EJ788" s="81"/>
    </row>
    <row r="789" spans="68:140" ht="15" customHeight="1" x14ac:dyDescent="0.25">
      <c r="BP789" s="59"/>
      <c r="BQ789" s="59"/>
      <c r="BR789" s="59"/>
      <c r="BS789" s="59"/>
      <c r="BT789" s="59"/>
      <c r="DY789" s="81"/>
      <c r="DZ789" s="81"/>
      <c r="EA789" s="81"/>
      <c r="EB789" s="81"/>
      <c r="EC789" s="81"/>
      <c r="ED789" s="81"/>
      <c r="EE789" s="81"/>
      <c r="EF789" s="81"/>
      <c r="EG789" s="81"/>
      <c r="EH789" s="81"/>
      <c r="EI789" s="81"/>
      <c r="EJ789" s="81"/>
    </row>
    <row r="790" spans="68:140" ht="15" customHeight="1" x14ac:dyDescent="0.25">
      <c r="BP790" s="59"/>
      <c r="BQ790" s="59"/>
      <c r="BR790" s="59"/>
      <c r="BS790" s="59"/>
      <c r="BT790" s="59"/>
      <c r="DY790" s="81"/>
      <c r="DZ790" s="81"/>
      <c r="EA790" s="81"/>
      <c r="EB790" s="81"/>
      <c r="EC790" s="81"/>
      <c r="ED790" s="81"/>
      <c r="EE790" s="81"/>
      <c r="EF790" s="81"/>
      <c r="EG790" s="81"/>
      <c r="EH790" s="81"/>
      <c r="EI790" s="81"/>
      <c r="EJ790" s="81"/>
    </row>
    <row r="791" spans="68:140" ht="15" customHeight="1" x14ac:dyDescent="0.25">
      <c r="BP791" s="59"/>
      <c r="BQ791" s="59"/>
      <c r="BR791" s="59"/>
      <c r="BS791" s="59"/>
      <c r="BT791" s="59"/>
      <c r="DY791" s="81"/>
      <c r="DZ791" s="81"/>
      <c r="EA791" s="81"/>
      <c r="EB791" s="81"/>
      <c r="EC791" s="81"/>
      <c r="ED791" s="81"/>
      <c r="EE791" s="81"/>
      <c r="EF791" s="81"/>
      <c r="EG791" s="81"/>
      <c r="EH791" s="81"/>
      <c r="EI791" s="81"/>
      <c r="EJ791" s="81"/>
    </row>
    <row r="792" spans="68:140" ht="15" customHeight="1" x14ac:dyDescent="0.25">
      <c r="BP792" s="59"/>
      <c r="BQ792" s="59"/>
      <c r="BR792" s="59"/>
      <c r="BS792" s="59"/>
      <c r="BT792" s="59"/>
      <c r="DY792" s="81"/>
      <c r="DZ792" s="81"/>
      <c r="EA792" s="81"/>
      <c r="EB792" s="81"/>
      <c r="EC792" s="81"/>
      <c r="ED792" s="81"/>
      <c r="EE792" s="81"/>
      <c r="EF792" s="81"/>
      <c r="EG792" s="81"/>
      <c r="EH792" s="81"/>
      <c r="EI792" s="81"/>
      <c r="EJ792" s="81"/>
    </row>
    <row r="793" spans="68:140" ht="15" customHeight="1" x14ac:dyDescent="0.25">
      <c r="BP793" s="59"/>
      <c r="BQ793" s="59"/>
      <c r="BR793" s="59"/>
      <c r="BS793" s="59"/>
      <c r="BT793" s="59"/>
      <c r="DY793" s="81"/>
      <c r="DZ793" s="81"/>
      <c r="EA793" s="81"/>
      <c r="EB793" s="81"/>
      <c r="EC793" s="81"/>
      <c r="ED793" s="81"/>
      <c r="EE793" s="81"/>
      <c r="EF793" s="81"/>
      <c r="EG793" s="81"/>
      <c r="EH793" s="81"/>
      <c r="EI793" s="81"/>
      <c r="EJ793" s="81"/>
    </row>
    <row r="794" spans="68:140" ht="15" customHeight="1" x14ac:dyDescent="0.25">
      <c r="BP794" s="59"/>
      <c r="BQ794" s="59"/>
      <c r="BR794" s="59"/>
      <c r="BS794" s="59"/>
      <c r="BT794" s="59"/>
      <c r="DY794" s="81"/>
      <c r="DZ794" s="81"/>
      <c r="EA794" s="81"/>
      <c r="EB794" s="81"/>
      <c r="EC794" s="81"/>
      <c r="ED794" s="81"/>
      <c r="EE794" s="81"/>
      <c r="EF794" s="81"/>
      <c r="EG794" s="81"/>
      <c r="EH794" s="81"/>
      <c r="EI794" s="81"/>
      <c r="EJ794" s="81"/>
    </row>
    <row r="795" spans="68:140" ht="15" customHeight="1" x14ac:dyDescent="0.25">
      <c r="BP795" s="59"/>
      <c r="BQ795" s="59"/>
      <c r="BR795" s="59"/>
      <c r="BS795" s="59"/>
      <c r="BT795" s="59"/>
      <c r="DY795" s="81"/>
      <c r="DZ795" s="81"/>
      <c r="EA795" s="81"/>
      <c r="EB795" s="81"/>
      <c r="EC795" s="81"/>
      <c r="ED795" s="81"/>
      <c r="EE795" s="81"/>
      <c r="EF795" s="81"/>
      <c r="EG795" s="81"/>
      <c r="EH795" s="81"/>
      <c r="EI795" s="81"/>
      <c r="EJ795" s="81"/>
    </row>
    <row r="796" spans="68:140" ht="15" customHeight="1" x14ac:dyDescent="0.25">
      <c r="BP796" s="59"/>
      <c r="BQ796" s="59"/>
      <c r="BR796" s="59"/>
      <c r="BS796" s="59"/>
      <c r="BT796" s="59"/>
      <c r="DY796" s="81"/>
      <c r="DZ796" s="81"/>
      <c r="EA796" s="81"/>
      <c r="EB796" s="81"/>
      <c r="EC796" s="81"/>
      <c r="ED796" s="81"/>
      <c r="EE796" s="81"/>
      <c r="EF796" s="81"/>
      <c r="EG796" s="81"/>
      <c r="EH796" s="81"/>
      <c r="EI796" s="81"/>
      <c r="EJ796" s="81"/>
    </row>
    <row r="797" spans="68:140" ht="15" customHeight="1" x14ac:dyDescent="0.25">
      <c r="BP797" s="59"/>
      <c r="BQ797" s="59"/>
      <c r="BR797" s="59"/>
      <c r="BS797" s="59"/>
      <c r="BT797" s="59"/>
      <c r="DY797" s="81"/>
      <c r="DZ797" s="81"/>
      <c r="EA797" s="81"/>
      <c r="EB797" s="81"/>
      <c r="EC797" s="81"/>
      <c r="ED797" s="81"/>
      <c r="EE797" s="81"/>
      <c r="EF797" s="81"/>
      <c r="EG797" s="81"/>
      <c r="EH797" s="81"/>
      <c r="EI797" s="81"/>
      <c r="EJ797" s="81"/>
    </row>
    <row r="798" spans="68:140" ht="15" customHeight="1" x14ac:dyDescent="0.25">
      <c r="BP798" s="59"/>
      <c r="BQ798" s="59"/>
      <c r="BR798" s="59"/>
      <c r="BS798" s="59"/>
      <c r="BT798" s="59"/>
      <c r="DY798" s="81"/>
      <c r="DZ798" s="81"/>
      <c r="EA798" s="81"/>
      <c r="EB798" s="81"/>
      <c r="EC798" s="81"/>
      <c r="ED798" s="81"/>
      <c r="EE798" s="81"/>
      <c r="EF798" s="81"/>
      <c r="EG798" s="81"/>
      <c r="EH798" s="81"/>
      <c r="EI798" s="81"/>
      <c r="EJ798" s="81"/>
    </row>
    <row r="799" spans="68:140" ht="15" customHeight="1" x14ac:dyDescent="0.25">
      <c r="BP799" s="59"/>
      <c r="BQ799" s="59"/>
      <c r="BR799" s="59"/>
      <c r="BS799" s="59"/>
      <c r="BT799" s="59"/>
      <c r="DY799" s="81"/>
      <c r="DZ799" s="81"/>
      <c r="EA799" s="81"/>
      <c r="EB799" s="81"/>
      <c r="EC799" s="81"/>
      <c r="ED799" s="81"/>
      <c r="EE799" s="81"/>
      <c r="EF799" s="81"/>
      <c r="EG799" s="81"/>
      <c r="EH799" s="81"/>
      <c r="EI799" s="81"/>
      <c r="EJ799" s="81"/>
    </row>
    <row r="800" spans="68:140" ht="15" customHeight="1" x14ac:dyDescent="0.25">
      <c r="BP800" s="59"/>
      <c r="BQ800" s="59"/>
      <c r="BR800" s="59"/>
      <c r="BS800" s="59"/>
      <c r="BT800" s="59"/>
      <c r="DY800" s="81"/>
      <c r="DZ800" s="81"/>
      <c r="EA800" s="81"/>
      <c r="EB800" s="81"/>
      <c r="EC800" s="81"/>
      <c r="ED800" s="81"/>
      <c r="EE800" s="81"/>
      <c r="EF800" s="81"/>
      <c r="EG800" s="81"/>
      <c r="EH800" s="81"/>
      <c r="EI800" s="81"/>
      <c r="EJ800" s="81"/>
    </row>
    <row r="801" spans="68:140" ht="15" customHeight="1" x14ac:dyDescent="0.25">
      <c r="BP801" s="59"/>
      <c r="BQ801" s="59"/>
      <c r="BR801" s="59"/>
      <c r="BS801" s="59"/>
      <c r="BT801" s="59"/>
      <c r="DY801" s="81"/>
      <c r="DZ801" s="81"/>
      <c r="EA801" s="81"/>
      <c r="EB801" s="81"/>
      <c r="EC801" s="81"/>
      <c r="ED801" s="81"/>
      <c r="EE801" s="81"/>
      <c r="EF801" s="81"/>
      <c r="EG801" s="81"/>
      <c r="EH801" s="81"/>
      <c r="EI801" s="81"/>
      <c r="EJ801" s="81"/>
    </row>
    <row r="802" spans="68:140" ht="15" customHeight="1" x14ac:dyDescent="0.25">
      <c r="BP802" s="59"/>
      <c r="BQ802" s="59"/>
      <c r="BR802" s="59"/>
      <c r="BS802" s="59"/>
      <c r="BT802" s="59"/>
      <c r="DY802" s="81"/>
      <c r="DZ802" s="81"/>
      <c r="EA802" s="81"/>
      <c r="EB802" s="81"/>
      <c r="EC802" s="81"/>
      <c r="ED802" s="81"/>
      <c r="EE802" s="81"/>
      <c r="EF802" s="81"/>
      <c r="EG802" s="81"/>
      <c r="EH802" s="81"/>
      <c r="EI802" s="81"/>
      <c r="EJ802" s="81"/>
    </row>
    <row r="803" spans="68:140" ht="15" customHeight="1" x14ac:dyDescent="0.25">
      <c r="BP803" s="59"/>
      <c r="BQ803" s="59"/>
      <c r="BR803" s="59"/>
      <c r="BS803" s="59"/>
      <c r="BT803" s="59"/>
      <c r="DY803" s="81"/>
      <c r="DZ803" s="81"/>
      <c r="EA803" s="81"/>
      <c r="EB803" s="81"/>
      <c r="EC803" s="81"/>
      <c r="ED803" s="81"/>
      <c r="EE803" s="81"/>
      <c r="EF803" s="81"/>
      <c r="EG803" s="81"/>
      <c r="EH803" s="81"/>
      <c r="EI803" s="81"/>
      <c r="EJ803" s="81"/>
    </row>
    <row r="804" spans="68:140" ht="15" customHeight="1" x14ac:dyDescent="0.25">
      <c r="BP804" s="59"/>
      <c r="BQ804" s="59"/>
      <c r="BR804" s="59"/>
      <c r="BS804" s="59"/>
      <c r="BT804" s="59"/>
      <c r="DY804" s="81"/>
      <c r="DZ804" s="81"/>
      <c r="EA804" s="81"/>
      <c r="EB804" s="81"/>
      <c r="EC804" s="81"/>
      <c r="ED804" s="81"/>
      <c r="EE804" s="81"/>
      <c r="EF804" s="81"/>
      <c r="EG804" s="81"/>
      <c r="EH804" s="81"/>
      <c r="EI804" s="81"/>
      <c r="EJ804" s="81"/>
    </row>
    <row r="805" spans="68:140" ht="15" customHeight="1" x14ac:dyDescent="0.25">
      <c r="BP805" s="59"/>
      <c r="BQ805" s="59"/>
      <c r="BR805" s="59"/>
      <c r="BS805" s="59"/>
      <c r="BT805" s="59"/>
      <c r="DY805" s="81"/>
      <c r="DZ805" s="81"/>
      <c r="EA805" s="81"/>
      <c r="EB805" s="81"/>
      <c r="EC805" s="81"/>
      <c r="ED805" s="81"/>
      <c r="EE805" s="81"/>
      <c r="EF805" s="81"/>
      <c r="EG805" s="81"/>
      <c r="EH805" s="81"/>
      <c r="EI805" s="81"/>
      <c r="EJ805" s="81"/>
    </row>
    <row r="806" spans="68:140" ht="15" customHeight="1" x14ac:dyDescent="0.25">
      <c r="BP806" s="59"/>
      <c r="BQ806" s="59"/>
      <c r="BR806" s="59"/>
      <c r="BS806" s="59"/>
      <c r="BT806" s="59"/>
      <c r="DY806" s="81"/>
      <c r="DZ806" s="81"/>
      <c r="EA806" s="81"/>
      <c r="EB806" s="81"/>
      <c r="EC806" s="81"/>
      <c r="ED806" s="81"/>
      <c r="EE806" s="81"/>
      <c r="EF806" s="81"/>
      <c r="EG806" s="81"/>
      <c r="EH806" s="81"/>
      <c r="EI806" s="81"/>
      <c r="EJ806" s="81"/>
    </row>
    <row r="807" spans="68:140" ht="15" customHeight="1" x14ac:dyDescent="0.25">
      <c r="BP807" s="59"/>
      <c r="BQ807" s="59"/>
      <c r="BR807" s="59"/>
      <c r="BS807" s="59"/>
      <c r="BT807" s="59"/>
      <c r="DY807" s="81"/>
      <c r="DZ807" s="81"/>
      <c r="EA807" s="81"/>
      <c r="EB807" s="81"/>
      <c r="EC807" s="81"/>
      <c r="ED807" s="81"/>
      <c r="EE807" s="81"/>
      <c r="EF807" s="81"/>
      <c r="EG807" s="81"/>
      <c r="EH807" s="81"/>
      <c r="EI807" s="81"/>
      <c r="EJ807" s="81"/>
    </row>
    <row r="808" spans="68:140" ht="15" customHeight="1" x14ac:dyDescent="0.25">
      <c r="BP808" s="59"/>
      <c r="BQ808" s="59"/>
      <c r="BR808" s="59"/>
      <c r="BS808" s="59"/>
      <c r="BT808" s="59"/>
      <c r="DY808" s="81"/>
      <c r="DZ808" s="81"/>
      <c r="EA808" s="81"/>
      <c r="EB808" s="81"/>
      <c r="EC808" s="81"/>
      <c r="ED808" s="81"/>
      <c r="EE808" s="81"/>
      <c r="EF808" s="81"/>
      <c r="EG808" s="81"/>
      <c r="EH808" s="81"/>
      <c r="EI808" s="81"/>
      <c r="EJ808" s="81"/>
    </row>
    <row r="809" spans="68:140" ht="15" customHeight="1" x14ac:dyDescent="0.25">
      <c r="BP809" s="59"/>
      <c r="BQ809" s="59"/>
      <c r="BR809" s="59"/>
      <c r="BS809" s="59"/>
      <c r="BT809" s="59"/>
      <c r="DY809" s="81"/>
      <c r="DZ809" s="81"/>
      <c r="EA809" s="81"/>
      <c r="EB809" s="81"/>
      <c r="EC809" s="81"/>
      <c r="ED809" s="81"/>
      <c r="EE809" s="81"/>
      <c r="EF809" s="81"/>
      <c r="EG809" s="81"/>
      <c r="EH809" s="81"/>
      <c r="EI809" s="81"/>
      <c r="EJ809" s="81"/>
    </row>
    <row r="810" spans="68:140" ht="15" customHeight="1" x14ac:dyDescent="0.25">
      <c r="BP810" s="59"/>
      <c r="BQ810" s="59"/>
      <c r="BR810" s="59"/>
      <c r="BS810" s="59"/>
      <c r="BT810" s="59"/>
      <c r="DY810" s="81"/>
      <c r="DZ810" s="81"/>
      <c r="EA810" s="81"/>
      <c r="EB810" s="81"/>
      <c r="EC810" s="81"/>
      <c r="ED810" s="81"/>
      <c r="EE810" s="81"/>
      <c r="EF810" s="81"/>
      <c r="EG810" s="81"/>
      <c r="EH810" s="81"/>
      <c r="EI810" s="81"/>
      <c r="EJ810" s="81"/>
    </row>
    <row r="811" spans="68:140" ht="15" customHeight="1" x14ac:dyDescent="0.25">
      <c r="BP811" s="59"/>
      <c r="BQ811" s="59"/>
      <c r="BR811" s="59"/>
      <c r="BS811" s="59"/>
      <c r="BT811" s="59"/>
      <c r="DY811" s="81"/>
      <c r="DZ811" s="81"/>
      <c r="EA811" s="81"/>
      <c r="EB811" s="81"/>
      <c r="EC811" s="81"/>
      <c r="ED811" s="81"/>
      <c r="EE811" s="81"/>
      <c r="EF811" s="81"/>
      <c r="EG811" s="81"/>
      <c r="EH811" s="81"/>
      <c r="EI811" s="81"/>
      <c r="EJ811" s="81"/>
    </row>
    <row r="812" spans="68:140" ht="15" customHeight="1" x14ac:dyDescent="0.25">
      <c r="BP812" s="59"/>
      <c r="BQ812" s="59"/>
      <c r="BR812" s="59"/>
      <c r="BS812" s="59"/>
      <c r="BT812" s="59"/>
      <c r="DY812" s="81"/>
      <c r="DZ812" s="81"/>
      <c r="EA812" s="81"/>
      <c r="EB812" s="81"/>
      <c r="EC812" s="81"/>
      <c r="ED812" s="81"/>
      <c r="EE812" s="81"/>
      <c r="EF812" s="81"/>
      <c r="EG812" s="81"/>
      <c r="EH812" s="81"/>
      <c r="EI812" s="81"/>
      <c r="EJ812" s="81"/>
    </row>
    <row r="813" spans="68:140" ht="15" customHeight="1" x14ac:dyDescent="0.25">
      <c r="BP813" s="59"/>
      <c r="BQ813" s="59"/>
      <c r="BR813" s="59"/>
      <c r="BS813" s="59"/>
      <c r="BT813" s="59"/>
      <c r="DY813" s="81"/>
      <c r="DZ813" s="81"/>
      <c r="EA813" s="81"/>
      <c r="EB813" s="81"/>
      <c r="EC813" s="81"/>
      <c r="ED813" s="81"/>
      <c r="EE813" s="81"/>
      <c r="EF813" s="81"/>
      <c r="EG813" s="81"/>
      <c r="EH813" s="81"/>
      <c r="EI813" s="81"/>
      <c r="EJ813" s="81"/>
    </row>
    <row r="814" spans="68:140" ht="15" customHeight="1" x14ac:dyDescent="0.25">
      <c r="BP814" s="59"/>
      <c r="BQ814" s="59"/>
      <c r="BR814" s="59"/>
      <c r="BS814" s="59"/>
      <c r="BT814" s="59"/>
      <c r="DY814" s="81"/>
      <c r="DZ814" s="81"/>
      <c r="EA814" s="81"/>
      <c r="EB814" s="81"/>
      <c r="EC814" s="81"/>
      <c r="ED814" s="81"/>
      <c r="EE814" s="81"/>
      <c r="EF814" s="81"/>
      <c r="EG814" s="81"/>
      <c r="EH814" s="81"/>
      <c r="EI814" s="81"/>
      <c r="EJ814" s="81"/>
    </row>
    <row r="815" spans="68:140" ht="15" customHeight="1" x14ac:dyDescent="0.25">
      <c r="BP815" s="59"/>
      <c r="BQ815" s="59"/>
      <c r="BR815" s="59"/>
      <c r="BS815" s="59"/>
      <c r="BT815" s="59"/>
      <c r="DY815" s="81"/>
      <c r="DZ815" s="81"/>
      <c r="EA815" s="81"/>
      <c r="EB815" s="81"/>
      <c r="EC815" s="81"/>
      <c r="ED815" s="81"/>
      <c r="EE815" s="81"/>
      <c r="EF815" s="81"/>
      <c r="EG815" s="81"/>
      <c r="EH815" s="81"/>
      <c r="EI815" s="81"/>
      <c r="EJ815" s="81"/>
    </row>
    <row r="816" spans="68:140" ht="15" customHeight="1" x14ac:dyDescent="0.25">
      <c r="BP816" s="59"/>
      <c r="BQ816" s="59"/>
      <c r="BR816" s="59"/>
      <c r="BS816" s="59"/>
      <c r="BT816" s="59"/>
      <c r="DY816" s="81"/>
      <c r="DZ816" s="81"/>
      <c r="EA816" s="81"/>
      <c r="EB816" s="81"/>
      <c r="EC816" s="81"/>
      <c r="ED816" s="81"/>
      <c r="EE816" s="81"/>
      <c r="EF816" s="81"/>
      <c r="EG816" s="81"/>
      <c r="EH816" s="81"/>
      <c r="EI816" s="81"/>
      <c r="EJ816" s="81"/>
    </row>
    <row r="817" spans="68:140" ht="15" customHeight="1" x14ac:dyDescent="0.25">
      <c r="BP817" s="59"/>
      <c r="BQ817" s="59"/>
      <c r="BR817" s="59"/>
      <c r="BS817" s="59"/>
      <c r="BT817" s="59"/>
      <c r="DY817" s="81"/>
      <c r="DZ817" s="81"/>
      <c r="EA817" s="81"/>
      <c r="EB817" s="81"/>
      <c r="EC817" s="81"/>
      <c r="ED817" s="81"/>
      <c r="EE817" s="81"/>
      <c r="EF817" s="81"/>
      <c r="EG817" s="81"/>
      <c r="EH817" s="81"/>
      <c r="EI817" s="81"/>
      <c r="EJ817" s="81"/>
    </row>
    <row r="818" spans="68:140" ht="15" customHeight="1" x14ac:dyDescent="0.25">
      <c r="BP818" s="59"/>
      <c r="BQ818" s="59"/>
      <c r="BR818" s="59"/>
      <c r="BS818" s="59"/>
      <c r="BT818" s="59"/>
      <c r="DY818" s="81"/>
      <c r="DZ818" s="81"/>
      <c r="EA818" s="81"/>
      <c r="EB818" s="81"/>
      <c r="EC818" s="81"/>
      <c r="ED818" s="81"/>
      <c r="EE818" s="81"/>
      <c r="EF818" s="81"/>
      <c r="EG818" s="81"/>
      <c r="EH818" s="81"/>
      <c r="EI818" s="81"/>
      <c r="EJ818" s="81"/>
    </row>
    <row r="819" spans="68:140" ht="15" customHeight="1" x14ac:dyDescent="0.25">
      <c r="BP819" s="59"/>
      <c r="BQ819" s="59"/>
      <c r="BR819" s="59"/>
      <c r="BS819" s="59"/>
      <c r="BT819" s="59"/>
      <c r="DY819" s="81"/>
      <c r="DZ819" s="81"/>
      <c r="EA819" s="81"/>
      <c r="EB819" s="81"/>
      <c r="EC819" s="81"/>
      <c r="ED819" s="81"/>
      <c r="EE819" s="81"/>
      <c r="EF819" s="81"/>
      <c r="EG819" s="81"/>
      <c r="EH819" s="81"/>
      <c r="EI819" s="81"/>
      <c r="EJ819" s="81"/>
    </row>
    <row r="820" spans="68:140" ht="15" customHeight="1" x14ac:dyDescent="0.25">
      <c r="BP820" s="59"/>
      <c r="BQ820" s="59"/>
      <c r="BR820" s="59"/>
      <c r="BS820" s="59"/>
      <c r="BT820" s="59"/>
      <c r="DY820" s="81"/>
      <c r="DZ820" s="81"/>
      <c r="EA820" s="81"/>
      <c r="EB820" s="81"/>
      <c r="EC820" s="81"/>
      <c r="ED820" s="81"/>
      <c r="EE820" s="81"/>
      <c r="EF820" s="81"/>
      <c r="EG820" s="81"/>
      <c r="EH820" s="81"/>
      <c r="EI820" s="81"/>
      <c r="EJ820" s="81"/>
    </row>
    <row r="821" spans="68:140" ht="15" customHeight="1" x14ac:dyDescent="0.25">
      <c r="BP821" s="59"/>
      <c r="BQ821" s="59"/>
      <c r="BR821" s="59"/>
      <c r="BS821" s="59"/>
      <c r="BT821" s="59"/>
      <c r="DY821" s="81"/>
      <c r="DZ821" s="81"/>
      <c r="EA821" s="81"/>
      <c r="EB821" s="81"/>
      <c r="EC821" s="81"/>
      <c r="ED821" s="81"/>
      <c r="EE821" s="81"/>
      <c r="EF821" s="81"/>
      <c r="EG821" s="81"/>
      <c r="EH821" s="81"/>
      <c r="EI821" s="81"/>
      <c r="EJ821" s="81"/>
    </row>
    <row r="822" spans="68:140" ht="15" customHeight="1" x14ac:dyDescent="0.25">
      <c r="BP822" s="59"/>
      <c r="BQ822" s="59"/>
      <c r="BR822" s="59"/>
      <c r="BS822" s="59"/>
      <c r="BT822" s="59"/>
      <c r="DY822" s="81"/>
      <c r="DZ822" s="81"/>
      <c r="EA822" s="81"/>
      <c r="EB822" s="81"/>
      <c r="EC822" s="81"/>
      <c r="ED822" s="81"/>
      <c r="EE822" s="81"/>
      <c r="EF822" s="81"/>
      <c r="EG822" s="81"/>
      <c r="EH822" s="81"/>
      <c r="EI822" s="81"/>
      <c r="EJ822" s="81"/>
    </row>
    <row r="823" spans="68:140" ht="15" customHeight="1" x14ac:dyDescent="0.25">
      <c r="BP823" s="59"/>
      <c r="BQ823" s="59"/>
      <c r="BR823" s="59"/>
      <c r="BS823" s="59"/>
      <c r="BT823" s="59"/>
      <c r="DY823" s="81"/>
      <c r="DZ823" s="81"/>
      <c r="EA823" s="81"/>
      <c r="EB823" s="81"/>
      <c r="EC823" s="81"/>
      <c r="ED823" s="81"/>
      <c r="EE823" s="81"/>
      <c r="EF823" s="81"/>
      <c r="EG823" s="81"/>
      <c r="EH823" s="81"/>
      <c r="EI823" s="81"/>
      <c r="EJ823" s="81"/>
    </row>
    <row r="824" spans="68:140" ht="15" customHeight="1" x14ac:dyDescent="0.25">
      <c r="BP824" s="59"/>
      <c r="BQ824" s="59"/>
      <c r="BR824" s="59"/>
      <c r="BS824" s="59"/>
      <c r="BT824" s="59"/>
      <c r="DY824" s="81"/>
      <c r="DZ824" s="81"/>
      <c r="EA824" s="81"/>
      <c r="EB824" s="81"/>
      <c r="EC824" s="81"/>
      <c r="ED824" s="81"/>
      <c r="EE824" s="81"/>
      <c r="EF824" s="81"/>
      <c r="EG824" s="81"/>
      <c r="EH824" s="81"/>
      <c r="EI824" s="81"/>
      <c r="EJ824" s="81"/>
    </row>
    <row r="825" spans="68:140" ht="15" customHeight="1" x14ac:dyDescent="0.25">
      <c r="BP825" s="59"/>
      <c r="BQ825" s="59"/>
      <c r="BR825" s="59"/>
      <c r="BS825" s="59"/>
      <c r="BT825" s="59"/>
      <c r="DY825" s="81"/>
      <c r="DZ825" s="81"/>
      <c r="EA825" s="81"/>
      <c r="EB825" s="81"/>
      <c r="EC825" s="81"/>
      <c r="ED825" s="81"/>
      <c r="EE825" s="81"/>
      <c r="EF825" s="81"/>
      <c r="EG825" s="81"/>
      <c r="EH825" s="81"/>
      <c r="EI825" s="81"/>
      <c r="EJ825" s="81"/>
    </row>
    <row r="826" spans="68:140" ht="15" customHeight="1" x14ac:dyDescent="0.25">
      <c r="BP826" s="59"/>
      <c r="BQ826" s="59"/>
      <c r="BR826" s="59"/>
      <c r="BS826" s="59"/>
      <c r="BT826" s="59"/>
      <c r="DY826" s="81"/>
      <c r="DZ826" s="81"/>
      <c r="EA826" s="81"/>
      <c r="EB826" s="81"/>
      <c r="EC826" s="81"/>
      <c r="ED826" s="81"/>
      <c r="EE826" s="81"/>
      <c r="EF826" s="81"/>
      <c r="EG826" s="81"/>
      <c r="EH826" s="81"/>
      <c r="EI826" s="81"/>
      <c r="EJ826" s="81"/>
    </row>
    <row r="827" spans="68:140" ht="15" customHeight="1" x14ac:dyDescent="0.25">
      <c r="BP827" s="59"/>
      <c r="BQ827" s="59"/>
      <c r="BR827" s="59"/>
      <c r="BS827" s="59"/>
      <c r="BT827" s="59"/>
      <c r="DY827" s="81"/>
      <c r="DZ827" s="81"/>
      <c r="EA827" s="81"/>
      <c r="EB827" s="81"/>
      <c r="EC827" s="81"/>
      <c r="ED827" s="81"/>
      <c r="EE827" s="81"/>
      <c r="EF827" s="81"/>
      <c r="EG827" s="81"/>
      <c r="EH827" s="81"/>
      <c r="EI827" s="81"/>
      <c r="EJ827" s="81"/>
    </row>
    <row r="828" spans="68:140" ht="15" customHeight="1" x14ac:dyDescent="0.25">
      <c r="BP828" s="59"/>
      <c r="BQ828" s="59"/>
      <c r="BR828" s="59"/>
      <c r="BS828" s="59"/>
      <c r="BT828" s="59"/>
      <c r="DY828" s="81"/>
      <c r="DZ828" s="81"/>
      <c r="EA828" s="81"/>
      <c r="EB828" s="81"/>
      <c r="EC828" s="81"/>
      <c r="ED828" s="81"/>
      <c r="EE828" s="81"/>
      <c r="EF828" s="81"/>
      <c r="EG828" s="81"/>
      <c r="EH828" s="81"/>
      <c r="EI828" s="81"/>
      <c r="EJ828" s="81"/>
    </row>
    <row r="829" spans="68:140" ht="15" customHeight="1" x14ac:dyDescent="0.25">
      <c r="BP829" s="59"/>
      <c r="BQ829" s="59"/>
      <c r="BR829" s="59"/>
      <c r="BS829" s="59"/>
      <c r="BT829" s="59"/>
      <c r="DY829" s="81"/>
      <c r="DZ829" s="81"/>
      <c r="EA829" s="81"/>
      <c r="EB829" s="81"/>
      <c r="EC829" s="81"/>
      <c r="ED829" s="81"/>
      <c r="EE829" s="81"/>
      <c r="EF829" s="81"/>
      <c r="EG829" s="81"/>
      <c r="EH829" s="81"/>
      <c r="EI829" s="81"/>
      <c r="EJ829" s="81"/>
    </row>
    <row r="830" spans="68:140" ht="15" customHeight="1" x14ac:dyDescent="0.25">
      <c r="BP830" s="59"/>
      <c r="BQ830" s="59"/>
      <c r="BR830" s="59"/>
      <c r="BS830" s="59"/>
      <c r="BT830" s="59"/>
      <c r="DY830" s="81"/>
      <c r="DZ830" s="81"/>
      <c r="EA830" s="81"/>
      <c r="EB830" s="81"/>
      <c r="EC830" s="81"/>
      <c r="ED830" s="81"/>
      <c r="EE830" s="81"/>
      <c r="EF830" s="81"/>
      <c r="EG830" s="81"/>
      <c r="EH830" s="81"/>
      <c r="EI830" s="81"/>
      <c r="EJ830" s="81"/>
    </row>
    <row r="831" spans="68:140" ht="15" customHeight="1" x14ac:dyDescent="0.25">
      <c r="BP831" s="59"/>
      <c r="BQ831" s="59"/>
      <c r="BR831" s="59"/>
      <c r="BS831" s="59"/>
      <c r="BT831" s="59"/>
      <c r="DY831" s="81"/>
      <c r="DZ831" s="81"/>
      <c r="EA831" s="81"/>
      <c r="EB831" s="81"/>
      <c r="EC831" s="81"/>
      <c r="ED831" s="81"/>
      <c r="EE831" s="81"/>
      <c r="EF831" s="81"/>
      <c r="EG831" s="81"/>
      <c r="EH831" s="81"/>
      <c r="EI831" s="81"/>
      <c r="EJ831" s="81"/>
    </row>
    <row r="832" spans="68:140" ht="15" customHeight="1" x14ac:dyDescent="0.25">
      <c r="BP832" s="59"/>
      <c r="BQ832" s="59"/>
      <c r="BR832" s="59"/>
      <c r="BS832" s="59"/>
      <c r="BT832" s="59"/>
      <c r="DY832" s="81"/>
      <c r="DZ832" s="81"/>
      <c r="EA832" s="81"/>
      <c r="EB832" s="81"/>
      <c r="EC832" s="81"/>
      <c r="ED832" s="81"/>
      <c r="EE832" s="81"/>
      <c r="EF832" s="81"/>
      <c r="EG832" s="81"/>
      <c r="EH832" s="81"/>
      <c r="EI832" s="81"/>
      <c r="EJ832" s="81"/>
    </row>
    <row r="833" spans="68:140" ht="15" customHeight="1" x14ac:dyDescent="0.25">
      <c r="BP833" s="59"/>
      <c r="BQ833" s="59"/>
      <c r="BR833" s="59"/>
      <c r="BS833" s="59"/>
      <c r="BT833" s="59"/>
      <c r="DY833" s="81"/>
      <c r="DZ833" s="81"/>
      <c r="EA833" s="81"/>
      <c r="EB833" s="81"/>
      <c r="EC833" s="81"/>
      <c r="ED833" s="81"/>
      <c r="EE833" s="81"/>
      <c r="EF833" s="81"/>
      <c r="EG833" s="81"/>
      <c r="EH833" s="81"/>
      <c r="EI833" s="81"/>
      <c r="EJ833" s="81"/>
    </row>
    <row r="834" spans="68:140" ht="15" customHeight="1" x14ac:dyDescent="0.25">
      <c r="BP834" s="59"/>
      <c r="BQ834" s="59"/>
      <c r="BR834" s="59"/>
      <c r="BS834" s="59"/>
      <c r="BT834" s="59"/>
      <c r="DY834" s="81"/>
      <c r="DZ834" s="81"/>
      <c r="EA834" s="81"/>
      <c r="EB834" s="81"/>
      <c r="EC834" s="81"/>
      <c r="ED834" s="81"/>
      <c r="EE834" s="81"/>
      <c r="EF834" s="81"/>
      <c r="EG834" s="81"/>
      <c r="EH834" s="81"/>
      <c r="EI834" s="81"/>
      <c r="EJ834" s="81"/>
    </row>
    <row r="835" spans="68:140" ht="15" customHeight="1" x14ac:dyDescent="0.25">
      <c r="BP835" s="59"/>
      <c r="BQ835" s="59"/>
      <c r="BR835" s="59"/>
      <c r="BS835" s="59"/>
      <c r="BT835" s="59"/>
      <c r="DY835" s="81"/>
      <c r="DZ835" s="81"/>
      <c r="EA835" s="81"/>
      <c r="EB835" s="81"/>
      <c r="EC835" s="81"/>
      <c r="ED835" s="81"/>
      <c r="EE835" s="81"/>
      <c r="EF835" s="81"/>
      <c r="EG835" s="81"/>
      <c r="EH835" s="81"/>
      <c r="EI835" s="81"/>
      <c r="EJ835" s="81"/>
    </row>
    <row r="836" spans="68:140" ht="15" customHeight="1" x14ac:dyDescent="0.25">
      <c r="BP836" s="59"/>
      <c r="BQ836" s="59"/>
      <c r="BR836" s="59"/>
      <c r="BS836" s="59"/>
      <c r="BT836" s="59"/>
      <c r="DY836" s="81"/>
      <c r="DZ836" s="81"/>
      <c r="EA836" s="81"/>
      <c r="EB836" s="81"/>
      <c r="EC836" s="81"/>
      <c r="ED836" s="81"/>
      <c r="EE836" s="81"/>
      <c r="EF836" s="81"/>
      <c r="EG836" s="81"/>
      <c r="EH836" s="81"/>
      <c r="EI836" s="81"/>
      <c r="EJ836" s="81"/>
    </row>
    <row r="837" spans="68:140" ht="15" customHeight="1" x14ac:dyDescent="0.25">
      <c r="BP837" s="59"/>
      <c r="BQ837" s="59"/>
      <c r="BR837" s="59"/>
      <c r="BS837" s="59"/>
      <c r="BT837" s="59"/>
      <c r="DY837" s="81"/>
      <c r="DZ837" s="81"/>
      <c r="EA837" s="81"/>
      <c r="EB837" s="81"/>
      <c r="EC837" s="81"/>
      <c r="ED837" s="81"/>
      <c r="EE837" s="81"/>
      <c r="EF837" s="81"/>
      <c r="EG837" s="81"/>
      <c r="EH837" s="81"/>
      <c r="EI837" s="81"/>
      <c r="EJ837" s="81"/>
    </row>
    <row r="838" spans="68:140" ht="15" customHeight="1" x14ac:dyDescent="0.25">
      <c r="BP838" s="59"/>
      <c r="BQ838" s="59"/>
      <c r="BR838" s="59"/>
      <c r="BS838" s="59"/>
      <c r="BT838" s="59"/>
      <c r="DY838" s="81"/>
      <c r="DZ838" s="81"/>
      <c r="EA838" s="81"/>
      <c r="EB838" s="81"/>
      <c r="EC838" s="81"/>
      <c r="ED838" s="81"/>
      <c r="EE838" s="81"/>
      <c r="EF838" s="81"/>
      <c r="EG838" s="81"/>
      <c r="EH838" s="81"/>
      <c r="EI838" s="81"/>
      <c r="EJ838" s="81"/>
    </row>
    <row r="839" spans="68:140" ht="15" customHeight="1" x14ac:dyDescent="0.25">
      <c r="BP839" s="59"/>
      <c r="BQ839" s="59"/>
      <c r="BR839" s="59"/>
      <c r="BS839" s="59"/>
      <c r="BT839" s="59"/>
      <c r="DY839" s="81"/>
      <c r="DZ839" s="81"/>
      <c r="EA839" s="81"/>
      <c r="EB839" s="81"/>
      <c r="EC839" s="81"/>
      <c r="ED839" s="81"/>
      <c r="EE839" s="81"/>
      <c r="EF839" s="81"/>
      <c r="EG839" s="81"/>
      <c r="EH839" s="81"/>
      <c r="EI839" s="81"/>
      <c r="EJ839" s="81"/>
    </row>
    <row r="840" spans="68:140" ht="15" customHeight="1" x14ac:dyDescent="0.25">
      <c r="BP840" s="59"/>
      <c r="BQ840" s="59"/>
      <c r="BR840" s="59"/>
      <c r="BS840" s="59"/>
      <c r="BT840" s="59"/>
      <c r="DY840" s="81"/>
      <c r="DZ840" s="81"/>
      <c r="EA840" s="81"/>
      <c r="EB840" s="81"/>
      <c r="EC840" s="81"/>
      <c r="ED840" s="81"/>
      <c r="EE840" s="81"/>
      <c r="EF840" s="81"/>
      <c r="EG840" s="81"/>
      <c r="EH840" s="81"/>
      <c r="EI840" s="81"/>
      <c r="EJ840" s="81"/>
    </row>
    <row r="841" spans="68:140" ht="15" customHeight="1" x14ac:dyDescent="0.25">
      <c r="BP841" s="59"/>
      <c r="BQ841" s="59"/>
      <c r="BR841" s="59"/>
      <c r="BS841" s="59"/>
      <c r="BT841" s="59"/>
      <c r="DY841" s="81"/>
      <c r="DZ841" s="81"/>
      <c r="EA841" s="81"/>
      <c r="EB841" s="81"/>
      <c r="EC841" s="81"/>
      <c r="ED841" s="81"/>
      <c r="EE841" s="81"/>
      <c r="EF841" s="81"/>
      <c r="EG841" s="81"/>
      <c r="EH841" s="81"/>
      <c r="EI841" s="81"/>
      <c r="EJ841" s="81"/>
    </row>
    <row r="842" spans="68:140" ht="15" customHeight="1" x14ac:dyDescent="0.25">
      <c r="BP842" s="59"/>
      <c r="BQ842" s="59"/>
      <c r="BR842" s="59"/>
      <c r="BS842" s="59"/>
      <c r="BT842" s="59"/>
      <c r="DY842" s="81"/>
      <c r="DZ842" s="81"/>
      <c r="EA842" s="81"/>
      <c r="EB842" s="81"/>
      <c r="EC842" s="81"/>
      <c r="ED842" s="81"/>
      <c r="EE842" s="81"/>
      <c r="EF842" s="81"/>
      <c r="EG842" s="81"/>
      <c r="EH842" s="81"/>
      <c r="EI842" s="81"/>
      <c r="EJ842" s="81"/>
    </row>
    <row r="843" spans="68:140" ht="15" customHeight="1" x14ac:dyDescent="0.25">
      <c r="BP843" s="59"/>
      <c r="BQ843" s="59"/>
      <c r="BR843" s="59"/>
      <c r="BS843" s="59"/>
      <c r="BT843" s="59"/>
      <c r="DY843" s="81"/>
      <c r="DZ843" s="81"/>
      <c r="EA843" s="81"/>
      <c r="EB843" s="81"/>
      <c r="EC843" s="81"/>
      <c r="ED843" s="81"/>
      <c r="EE843" s="81"/>
      <c r="EF843" s="81"/>
      <c r="EG843" s="81"/>
      <c r="EH843" s="81"/>
      <c r="EI843" s="81"/>
      <c r="EJ843" s="81"/>
    </row>
    <row r="844" spans="68:140" ht="15" customHeight="1" x14ac:dyDescent="0.25">
      <c r="BP844" s="59"/>
      <c r="BQ844" s="59"/>
      <c r="BR844" s="59"/>
      <c r="BS844" s="59"/>
      <c r="BT844" s="59"/>
      <c r="DY844" s="81"/>
      <c r="DZ844" s="81"/>
      <c r="EA844" s="81"/>
      <c r="EB844" s="81"/>
      <c r="EC844" s="81"/>
      <c r="ED844" s="81"/>
      <c r="EE844" s="81"/>
      <c r="EF844" s="81"/>
      <c r="EG844" s="81"/>
      <c r="EH844" s="81"/>
      <c r="EI844" s="81"/>
      <c r="EJ844" s="81"/>
    </row>
    <row r="845" spans="68:140" ht="15" customHeight="1" x14ac:dyDescent="0.25">
      <c r="BP845" s="59"/>
      <c r="BQ845" s="59"/>
      <c r="BR845" s="59"/>
      <c r="BS845" s="59"/>
      <c r="BT845" s="59"/>
      <c r="DY845" s="81"/>
      <c r="DZ845" s="81"/>
      <c r="EA845" s="81"/>
      <c r="EB845" s="81"/>
      <c r="EC845" s="81"/>
      <c r="ED845" s="81"/>
      <c r="EE845" s="81"/>
      <c r="EF845" s="81"/>
      <c r="EG845" s="81"/>
      <c r="EH845" s="81"/>
      <c r="EI845" s="81"/>
      <c r="EJ845" s="81"/>
    </row>
    <row r="846" spans="68:140" ht="15" customHeight="1" x14ac:dyDescent="0.25">
      <c r="BP846" s="59"/>
      <c r="BQ846" s="59"/>
      <c r="BR846" s="59"/>
      <c r="BS846" s="59"/>
      <c r="BT846" s="59"/>
      <c r="DY846" s="81"/>
      <c r="DZ846" s="81"/>
      <c r="EA846" s="81"/>
      <c r="EB846" s="81"/>
      <c r="EC846" s="81"/>
      <c r="ED846" s="81"/>
      <c r="EE846" s="81"/>
      <c r="EF846" s="81"/>
      <c r="EG846" s="81"/>
      <c r="EH846" s="81"/>
      <c r="EI846" s="81"/>
      <c r="EJ846" s="81"/>
    </row>
    <row r="847" spans="68:140" ht="15" customHeight="1" x14ac:dyDescent="0.25">
      <c r="BP847" s="59"/>
      <c r="BQ847" s="59"/>
      <c r="BR847" s="59"/>
      <c r="BS847" s="59"/>
      <c r="BT847" s="59"/>
      <c r="DY847" s="81"/>
      <c r="DZ847" s="81"/>
      <c r="EA847" s="81"/>
      <c r="EB847" s="81"/>
      <c r="EC847" s="81"/>
      <c r="ED847" s="81"/>
      <c r="EE847" s="81"/>
      <c r="EF847" s="81"/>
      <c r="EG847" s="81"/>
      <c r="EH847" s="81"/>
      <c r="EI847" s="81"/>
      <c r="EJ847" s="81"/>
    </row>
    <row r="848" spans="68:140" ht="15" customHeight="1" x14ac:dyDescent="0.25">
      <c r="BP848" s="59"/>
      <c r="BQ848" s="59"/>
      <c r="BR848" s="59"/>
      <c r="BS848" s="59"/>
      <c r="BT848" s="59"/>
      <c r="DY848" s="81"/>
      <c r="DZ848" s="81"/>
      <c r="EA848" s="81"/>
      <c r="EB848" s="81"/>
      <c r="EC848" s="81"/>
      <c r="ED848" s="81"/>
      <c r="EE848" s="81"/>
      <c r="EF848" s="81"/>
      <c r="EG848" s="81"/>
      <c r="EH848" s="81"/>
      <c r="EI848" s="81"/>
      <c r="EJ848" s="81"/>
    </row>
    <row r="849" spans="68:140" ht="15" customHeight="1" x14ac:dyDescent="0.25">
      <c r="BP849" s="59"/>
      <c r="BQ849" s="59"/>
      <c r="BR849" s="59"/>
      <c r="BS849" s="59"/>
      <c r="BT849" s="59"/>
      <c r="DY849" s="81"/>
      <c r="DZ849" s="81"/>
      <c r="EA849" s="81"/>
      <c r="EB849" s="81"/>
      <c r="EC849" s="81"/>
      <c r="ED849" s="81"/>
      <c r="EE849" s="81"/>
      <c r="EF849" s="81"/>
      <c r="EG849" s="81"/>
      <c r="EH849" s="81"/>
      <c r="EI849" s="81"/>
      <c r="EJ849" s="81"/>
    </row>
    <row r="850" spans="68:140" ht="15" customHeight="1" x14ac:dyDescent="0.25">
      <c r="BP850" s="59"/>
      <c r="BQ850" s="59"/>
      <c r="BR850" s="59"/>
      <c r="BS850" s="59"/>
      <c r="BT850" s="59"/>
      <c r="DY850" s="81"/>
      <c r="DZ850" s="81"/>
      <c r="EA850" s="81"/>
      <c r="EB850" s="81"/>
      <c r="EC850" s="81"/>
      <c r="ED850" s="81"/>
      <c r="EE850" s="81"/>
      <c r="EF850" s="81"/>
      <c r="EG850" s="81"/>
      <c r="EH850" s="81"/>
      <c r="EI850" s="81"/>
      <c r="EJ850" s="81"/>
    </row>
    <row r="851" spans="68:140" ht="15" customHeight="1" x14ac:dyDescent="0.25">
      <c r="BP851" s="59"/>
      <c r="BQ851" s="59"/>
      <c r="BR851" s="59"/>
      <c r="BS851" s="59"/>
      <c r="BT851" s="59"/>
      <c r="DY851" s="81"/>
      <c r="DZ851" s="81"/>
      <c r="EA851" s="81"/>
      <c r="EB851" s="81"/>
      <c r="EC851" s="81"/>
      <c r="ED851" s="81"/>
      <c r="EE851" s="81"/>
      <c r="EF851" s="81"/>
      <c r="EG851" s="81"/>
      <c r="EH851" s="81"/>
      <c r="EI851" s="81"/>
      <c r="EJ851" s="81"/>
    </row>
    <row r="852" spans="68:140" ht="15" customHeight="1" x14ac:dyDescent="0.25">
      <c r="BP852" s="59"/>
      <c r="BQ852" s="59"/>
      <c r="BR852" s="59"/>
      <c r="BS852" s="59"/>
      <c r="BT852" s="59"/>
      <c r="DY852" s="81"/>
      <c r="DZ852" s="81"/>
      <c r="EA852" s="81"/>
      <c r="EB852" s="81"/>
      <c r="EC852" s="81"/>
      <c r="ED852" s="81"/>
      <c r="EE852" s="81"/>
      <c r="EF852" s="81"/>
      <c r="EG852" s="81"/>
      <c r="EH852" s="81"/>
      <c r="EI852" s="81"/>
      <c r="EJ852" s="81"/>
    </row>
    <row r="853" spans="68:140" ht="15" customHeight="1" x14ac:dyDescent="0.25">
      <c r="BP853" s="59"/>
      <c r="BQ853" s="59"/>
      <c r="BR853" s="59"/>
      <c r="BS853" s="59"/>
      <c r="BT853" s="59"/>
      <c r="DY853" s="81"/>
      <c r="DZ853" s="81"/>
      <c r="EA853" s="81"/>
      <c r="EB853" s="81"/>
      <c r="EC853" s="81"/>
      <c r="ED853" s="81"/>
      <c r="EE853" s="81"/>
      <c r="EF853" s="81"/>
      <c r="EG853" s="81"/>
      <c r="EH853" s="81"/>
      <c r="EI853" s="81"/>
      <c r="EJ853" s="81"/>
    </row>
    <row r="854" spans="68:140" ht="15" customHeight="1" x14ac:dyDescent="0.25">
      <c r="BP854" s="59"/>
      <c r="BQ854" s="59"/>
      <c r="BR854" s="59"/>
      <c r="BS854" s="59"/>
      <c r="BT854" s="59"/>
      <c r="DY854" s="81"/>
      <c r="DZ854" s="81"/>
      <c r="EA854" s="81"/>
      <c r="EB854" s="81"/>
      <c r="EC854" s="81"/>
      <c r="ED854" s="81"/>
      <c r="EE854" s="81"/>
      <c r="EF854" s="81"/>
      <c r="EG854" s="81"/>
      <c r="EH854" s="81"/>
      <c r="EI854" s="81"/>
      <c r="EJ854" s="81"/>
    </row>
    <row r="855" spans="68:140" ht="15" customHeight="1" x14ac:dyDescent="0.25">
      <c r="BP855" s="59"/>
      <c r="BQ855" s="59"/>
      <c r="BR855" s="59"/>
      <c r="BS855" s="59"/>
      <c r="BT855" s="59"/>
      <c r="DY855" s="81"/>
      <c r="DZ855" s="81"/>
      <c r="EA855" s="81"/>
      <c r="EB855" s="81"/>
      <c r="EC855" s="81"/>
      <c r="ED855" s="81"/>
      <c r="EE855" s="81"/>
      <c r="EF855" s="81"/>
      <c r="EG855" s="81"/>
      <c r="EH855" s="81"/>
      <c r="EI855" s="81"/>
      <c r="EJ855" s="81"/>
    </row>
    <row r="856" spans="68:140" ht="15" customHeight="1" x14ac:dyDescent="0.25">
      <c r="BP856" s="59"/>
      <c r="BQ856" s="59"/>
      <c r="BR856" s="59"/>
      <c r="BS856" s="59"/>
      <c r="BT856" s="59"/>
      <c r="DY856" s="81"/>
      <c r="DZ856" s="81"/>
      <c r="EA856" s="81"/>
      <c r="EB856" s="81"/>
      <c r="EC856" s="81"/>
      <c r="ED856" s="81"/>
      <c r="EE856" s="81"/>
      <c r="EF856" s="81"/>
      <c r="EG856" s="81"/>
      <c r="EH856" s="81"/>
      <c r="EI856" s="81"/>
      <c r="EJ856" s="81"/>
    </row>
    <row r="857" spans="68:140" ht="15" customHeight="1" x14ac:dyDescent="0.25">
      <c r="BP857" s="59"/>
      <c r="BQ857" s="59"/>
      <c r="BR857" s="59"/>
      <c r="BS857" s="59"/>
      <c r="BT857" s="59"/>
      <c r="DY857" s="81"/>
      <c r="DZ857" s="81"/>
      <c r="EA857" s="81"/>
      <c r="EB857" s="81"/>
      <c r="EC857" s="81"/>
      <c r="ED857" s="81"/>
      <c r="EE857" s="81"/>
      <c r="EF857" s="81"/>
      <c r="EG857" s="81"/>
      <c r="EH857" s="81"/>
      <c r="EI857" s="81"/>
      <c r="EJ857" s="81"/>
    </row>
    <row r="858" spans="68:140" ht="15" customHeight="1" x14ac:dyDescent="0.25">
      <c r="BP858" s="59"/>
      <c r="BQ858" s="59"/>
      <c r="BR858" s="59"/>
      <c r="BS858" s="59"/>
      <c r="BT858" s="59"/>
      <c r="DY858" s="81"/>
      <c r="DZ858" s="81"/>
      <c r="EA858" s="81"/>
      <c r="EB858" s="81"/>
      <c r="EC858" s="81"/>
      <c r="ED858" s="81"/>
      <c r="EE858" s="81"/>
      <c r="EF858" s="81"/>
      <c r="EG858" s="81"/>
      <c r="EH858" s="81"/>
      <c r="EI858" s="81"/>
      <c r="EJ858" s="81"/>
    </row>
    <row r="859" spans="68:140" ht="15" customHeight="1" x14ac:dyDescent="0.25">
      <c r="BP859" s="59"/>
      <c r="BQ859" s="59"/>
      <c r="BR859" s="59"/>
      <c r="BS859" s="59"/>
      <c r="BT859" s="59"/>
      <c r="DY859" s="81"/>
      <c r="DZ859" s="81"/>
      <c r="EA859" s="81"/>
      <c r="EB859" s="81"/>
      <c r="EC859" s="81"/>
      <c r="ED859" s="81"/>
      <c r="EE859" s="81"/>
      <c r="EF859" s="81"/>
      <c r="EG859" s="81"/>
      <c r="EH859" s="81"/>
      <c r="EI859" s="81"/>
      <c r="EJ859" s="81"/>
    </row>
    <row r="860" spans="68:140" ht="15" customHeight="1" x14ac:dyDescent="0.25">
      <c r="BP860" s="59"/>
      <c r="BQ860" s="59"/>
      <c r="BR860" s="59"/>
      <c r="BS860" s="59"/>
      <c r="BT860" s="59"/>
      <c r="DY860" s="81"/>
      <c r="DZ860" s="81"/>
      <c r="EA860" s="81"/>
      <c r="EB860" s="81"/>
      <c r="EC860" s="81"/>
      <c r="ED860" s="81"/>
      <c r="EE860" s="81"/>
      <c r="EF860" s="81"/>
      <c r="EG860" s="81"/>
      <c r="EH860" s="81"/>
      <c r="EI860" s="81"/>
      <c r="EJ860" s="81"/>
    </row>
    <row r="861" spans="68:140" ht="15" customHeight="1" x14ac:dyDescent="0.25">
      <c r="BP861" s="59"/>
      <c r="BQ861" s="59"/>
      <c r="BR861" s="59"/>
      <c r="BS861" s="59"/>
      <c r="BT861" s="59"/>
      <c r="DY861" s="81"/>
      <c r="DZ861" s="81"/>
      <c r="EA861" s="81"/>
      <c r="EB861" s="81"/>
      <c r="EC861" s="81"/>
      <c r="ED861" s="81"/>
      <c r="EE861" s="81"/>
      <c r="EF861" s="81"/>
      <c r="EG861" s="81"/>
      <c r="EH861" s="81"/>
      <c r="EI861" s="81"/>
      <c r="EJ861" s="81"/>
    </row>
    <row r="862" spans="68:140" ht="15" customHeight="1" x14ac:dyDescent="0.25">
      <c r="BP862" s="59"/>
      <c r="BQ862" s="59"/>
      <c r="BR862" s="59"/>
      <c r="BS862" s="59"/>
      <c r="BT862" s="59"/>
      <c r="DY862" s="81"/>
      <c r="DZ862" s="81"/>
      <c r="EA862" s="81"/>
      <c r="EB862" s="81"/>
      <c r="EC862" s="81"/>
      <c r="ED862" s="81"/>
      <c r="EE862" s="81"/>
      <c r="EF862" s="81"/>
      <c r="EG862" s="81"/>
      <c r="EH862" s="81"/>
      <c r="EI862" s="81"/>
      <c r="EJ862" s="81"/>
    </row>
    <row r="863" spans="68:140" ht="15" customHeight="1" x14ac:dyDescent="0.25">
      <c r="BP863" s="59"/>
      <c r="BQ863" s="59"/>
      <c r="BR863" s="59"/>
      <c r="BS863" s="59"/>
      <c r="BT863" s="59"/>
      <c r="DY863" s="81"/>
      <c r="DZ863" s="81"/>
      <c r="EA863" s="81"/>
      <c r="EB863" s="81"/>
      <c r="EC863" s="81"/>
      <c r="ED863" s="81"/>
      <c r="EE863" s="81"/>
      <c r="EF863" s="81"/>
      <c r="EG863" s="81"/>
      <c r="EH863" s="81"/>
      <c r="EI863" s="81"/>
      <c r="EJ863" s="81"/>
    </row>
    <row r="864" spans="68:140" ht="15" customHeight="1" x14ac:dyDescent="0.25">
      <c r="BP864" s="59"/>
      <c r="BQ864" s="59"/>
      <c r="BR864" s="59"/>
      <c r="BS864" s="59"/>
      <c r="BT864" s="59"/>
      <c r="DY864" s="81"/>
      <c r="DZ864" s="81"/>
      <c r="EA864" s="81"/>
      <c r="EB864" s="81"/>
      <c r="EC864" s="81"/>
      <c r="ED864" s="81"/>
      <c r="EE864" s="81"/>
      <c r="EF864" s="81"/>
      <c r="EG864" s="81"/>
      <c r="EH864" s="81"/>
      <c r="EI864" s="81"/>
      <c r="EJ864" s="81"/>
    </row>
    <row r="865" spans="68:140" ht="15" customHeight="1" x14ac:dyDescent="0.25">
      <c r="BP865" s="59"/>
      <c r="BQ865" s="59"/>
      <c r="BR865" s="59"/>
      <c r="BS865" s="59"/>
      <c r="BT865" s="59"/>
      <c r="DY865" s="81"/>
      <c r="DZ865" s="81"/>
      <c r="EA865" s="81"/>
      <c r="EB865" s="81"/>
      <c r="EC865" s="81"/>
      <c r="ED865" s="81"/>
      <c r="EE865" s="81"/>
      <c r="EF865" s="81"/>
      <c r="EG865" s="81"/>
      <c r="EH865" s="81"/>
      <c r="EI865" s="81"/>
      <c r="EJ865" s="81"/>
    </row>
    <row r="866" spans="68:140" ht="15" customHeight="1" x14ac:dyDescent="0.25">
      <c r="BP866" s="59"/>
      <c r="BQ866" s="59"/>
      <c r="BR866" s="59"/>
      <c r="BS866" s="59"/>
      <c r="BT866" s="59"/>
      <c r="DY866" s="81"/>
      <c r="DZ866" s="81"/>
      <c r="EA866" s="81"/>
      <c r="EB866" s="81"/>
      <c r="EC866" s="81"/>
      <c r="ED866" s="81"/>
      <c r="EE866" s="81"/>
      <c r="EF866" s="81"/>
      <c r="EG866" s="81"/>
      <c r="EH866" s="81"/>
      <c r="EI866" s="81"/>
      <c r="EJ866" s="81"/>
    </row>
    <row r="867" spans="68:140" ht="15" customHeight="1" x14ac:dyDescent="0.25">
      <c r="BP867" s="59"/>
      <c r="BQ867" s="59"/>
      <c r="BR867" s="59"/>
      <c r="BS867" s="59"/>
      <c r="BT867" s="59"/>
      <c r="DY867" s="81"/>
      <c r="DZ867" s="81"/>
      <c r="EA867" s="81"/>
      <c r="EB867" s="81"/>
      <c r="EC867" s="81"/>
      <c r="ED867" s="81"/>
      <c r="EE867" s="81"/>
      <c r="EF867" s="81"/>
      <c r="EG867" s="81"/>
      <c r="EH867" s="81"/>
      <c r="EI867" s="81"/>
      <c r="EJ867" s="81"/>
    </row>
    <row r="868" spans="68:140" ht="15" customHeight="1" x14ac:dyDescent="0.25">
      <c r="BP868" s="59"/>
      <c r="BQ868" s="59"/>
      <c r="BR868" s="59"/>
      <c r="BS868" s="59"/>
      <c r="BT868" s="59"/>
      <c r="DY868" s="81"/>
      <c r="DZ868" s="81"/>
      <c r="EA868" s="81"/>
      <c r="EB868" s="81"/>
      <c r="EC868" s="81"/>
      <c r="ED868" s="81"/>
      <c r="EE868" s="81"/>
      <c r="EF868" s="81"/>
      <c r="EG868" s="81"/>
      <c r="EH868" s="81"/>
      <c r="EI868" s="81"/>
      <c r="EJ868" s="81"/>
    </row>
    <row r="869" spans="68:140" ht="15" customHeight="1" x14ac:dyDescent="0.25">
      <c r="BP869" s="59"/>
      <c r="BQ869" s="59"/>
      <c r="BR869" s="59"/>
      <c r="BS869" s="59"/>
      <c r="BT869" s="59"/>
      <c r="DY869" s="81"/>
      <c r="DZ869" s="81"/>
      <c r="EA869" s="81"/>
      <c r="EB869" s="81"/>
      <c r="EC869" s="81"/>
      <c r="ED869" s="81"/>
      <c r="EE869" s="81"/>
      <c r="EF869" s="81"/>
      <c r="EG869" s="81"/>
      <c r="EH869" s="81"/>
      <c r="EI869" s="81"/>
      <c r="EJ869" s="81"/>
    </row>
    <row r="870" spans="68:140" ht="15" customHeight="1" x14ac:dyDescent="0.25">
      <c r="BP870" s="59"/>
      <c r="BQ870" s="59"/>
      <c r="BR870" s="59"/>
      <c r="BS870" s="59"/>
      <c r="BT870" s="59"/>
      <c r="DY870" s="81"/>
      <c r="DZ870" s="81"/>
      <c r="EA870" s="81"/>
      <c r="EB870" s="81"/>
      <c r="EC870" s="81"/>
      <c r="ED870" s="81"/>
      <c r="EE870" s="81"/>
      <c r="EF870" s="81"/>
      <c r="EG870" s="81"/>
      <c r="EH870" s="81"/>
      <c r="EI870" s="81"/>
      <c r="EJ870" s="81"/>
    </row>
    <row r="871" spans="68:140" ht="15" customHeight="1" x14ac:dyDescent="0.25">
      <c r="BP871" s="59"/>
      <c r="BQ871" s="59"/>
      <c r="BR871" s="59"/>
      <c r="BS871" s="59"/>
      <c r="BT871" s="59"/>
      <c r="DY871" s="81"/>
      <c r="DZ871" s="81"/>
      <c r="EA871" s="81"/>
      <c r="EB871" s="81"/>
      <c r="EC871" s="81"/>
      <c r="ED871" s="81"/>
      <c r="EE871" s="81"/>
      <c r="EF871" s="81"/>
      <c r="EG871" s="81"/>
      <c r="EH871" s="81"/>
      <c r="EI871" s="81"/>
      <c r="EJ871" s="81"/>
    </row>
    <row r="872" spans="68:140" ht="15" customHeight="1" x14ac:dyDescent="0.25">
      <c r="BP872" s="59"/>
      <c r="BQ872" s="59"/>
      <c r="BR872" s="59"/>
      <c r="BS872" s="59"/>
      <c r="BT872" s="59"/>
      <c r="DY872" s="81"/>
      <c r="DZ872" s="81"/>
      <c r="EA872" s="81"/>
      <c r="EB872" s="81"/>
      <c r="EC872" s="81"/>
      <c r="ED872" s="81"/>
      <c r="EE872" s="81"/>
      <c r="EF872" s="81"/>
      <c r="EG872" s="81"/>
      <c r="EH872" s="81"/>
      <c r="EI872" s="81"/>
      <c r="EJ872" s="81"/>
    </row>
    <row r="873" spans="68:140" ht="15" customHeight="1" x14ac:dyDescent="0.25">
      <c r="BP873" s="59"/>
      <c r="BQ873" s="59"/>
      <c r="BR873" s="59"/>
      <c r="BS873" s="59"/>
      <c r="BT873" s="59"/>
      <c r="DY873" s="81"/>
      <c r="DZ873" s="81"/>
      <c r="EA873" s="81"/>
      <c r="EB873" s="81"/>
      <c r="EC873" s="81"/>
      <c r="ED873" s="81"/>
      <c r="EE873" s="81"/>
      <c r="EF873" s="81"/>
      <c r="EG873" s="81"/>
      <c r="EH873" s="81"/>
      <c r="EI873" s="81"/>
      <c r="EJ873" s="81"/>
    </row>
    <row r="874" spans="68:140" ht="15" customHeight="1" x14ac:dyDescent="0.25">
      <c r="BP874" s="59"/>
      <c r="BQ874" s="59"/>
      <c r="BR874" s="59"/>
      <c r="BS874" s="59"/>
      <c r="BT874" s="59"/>
      <c r="DY874" s="81"/>
      <c r="DZ874" s="81"/>
      <c r="EA874" s="81"/>
      <c r="EB874" s="81"/>
      <c r="EC874" s="81"/>
      <c r="ED874" s="81"/>
      <c r="EE874" s="81"/>
      <c r="EF874" s="81"/>
      <c r="EG874" s="81"/>
      <c r="EH874" s="81"/>
      <c r="EI874" s="81"/>
      <c r="EJ874" s="81"/>
    </row>
    <row r="875" spans="68:140" ht="15" customHeight="1" x14ac:dyDescent="0.25">
      <c r="BP875" s="59"/>
      <c r="BQ875" s="59"/>
      <c r="BR875" s="59"/>
      <c r="BS875" s="59"/>
      <c r="BT875" s="59"/>
      <c r="DY875" s="81"/>
      <c r="DZ875" s="81"/>
      <c r="EA875" s="81"/>
      <c r="EB875" s="81"/>
      <c r="EC875" s="81"/>
      <c r="ED875" s="81"/>
      <c r="EE875" s="81"/>
      <c r="EF875" s="81"/>
      <c r="EG875" s="81"/>
      <c r="EH875" s="81"/>
      <c r="EI875" s="81"/>
      <c r="EJ875" s="81"/>
    </row>
    <row r="876" spans="68:140" ht="15" customHeight="1" x14ac:dyDescent="0.25">
      <c r="BP876" s="59"/>
      <c r="BQ876" s="59"/>
      <c r="BR876" s="59"/>
      <c r="BS876" s="59"/>
      <c r="BT876" s="59"/>
      <c r="DY876" s="81"/>
      <c r="DZ876" s="81"/>
      <c r="EA876" s="81"/>
      <c r="EB876" s="81"/>
      <c r="EC876" s="81"/>
      <c r="ED876" s="81"/>
      <c r="EE876" s="81"/>
      <c r="EF876" s="81"/>
      <c r="EG876" s="81"/>
      <c r="EH876" s="81"/>
      <c r="EI876" s="81"/>
      <c r="EJ876" s="81"/>
    </row>
    <row r="877" spans="68:140" ht="15" customHeight="1" x14ac:dyDescent="0.25">
      <c r="BP877" s="59"/>
      <c r="BQ877" s="59"/>
      <c r="BR877" s="59"/>
      <c r="BS877" s="59"/>
      <c r="BT877" s="59"/>
      <c r="DY877" s="81"/>
      <c r="DZ877" s="81"/>
      <c r="EA877" s="81"/>
      <c r="EB877" s="81"/>
      <c r="EC877" s="81"/>
      <c r="ED877" s="81"/>
      <c r="EE877" s="81"/>
      <c r="EF877" s="81"/>
      <c r="EG877" s="81"/>
      <c r="EH877" s="81"/>
      <c r="EI877" s="81"/>
      <c r="EJ877" s="81"/>
    </row>
    <row r="878" spans="68:140" ht="15" customHeight="1" x14ac:dyDescent="0.25">
      <c r="BP878" s="59"/>
      <c r="BQ878" s="59"/>
      <c r="BR878" s="59"/>
      <c r="BS878" s="59"/>
      <c r="BT878" s="59"/>
      <c r="DY878" s="81"/>
      <c r="DZ878" s="81"/>
      <c r="EA878" s="81"/>
      <c r="EB878" s="81"/>
      <c r="EC878" s="81"/>
      <c r="ED878" s="81"/>
      <c r="EE878" s="81"/>
      <c r="EF878" s="81"/>
      <c r="EG878" s="81"/>
      <c r="EH878" s="81"/>
      <c r="EI878" s="81"/>
      <c r="EJ878" s="81"/>
    </row>
    <row r="879" spans="68:140" ht="15" customHeight="1" x14ac:dyDescent="0.25">
      <c r="BP879" s="59"/>
      <c r="BQ879" s="59"/>
      <c r="BR879" s="59"/>
      <c r="BS879" s="59"/>
      <c r="BT879" s="59"/>
      <c r="DY879" s="81"/>
      <c r="DZ879" s="81"/>
      <c r="EA879" s="81"/>
      <c r="EB879" s="81"/>
      <c r="EC879" s="81"/>
      <c r="ED879" s="81"/>
      <c r="EE879" s="81"/>
      <c r="EF879" s="81"/>
      <c r="EG879" s="81"/>
      <c r="EH879" s="81"/>
      <c r="EI879" s="81"/>
      <c r="EJ879" s="81"/>
    </row>
    <row r="880" spans="68:140" ht="15" customHeight="1" x14ac:dyDescent="0.25">
      <c r="BP880" s="59"/>
      <c r="BQ880" s="59"/>
      <c r="BR880" s="59"/>
      <c r="BS880" s="59"/>
      <c r="BT880" s="59"/>
      <c r="DY880" s="81"/>
      <c r="DZ880" s="81"/>
      <c r="EA880" s="81"/>
      <c r="EB880" s="81"/>
      <c r="EC880" s="81"/>
      <c r="ED880" s="81"/>
      <c r="EE880" s="81"/>
      <c r="EF880" s="81"/>
      <c r="EG880" s="81"/>
      <c r="EH880" s="81"/>
      <c r="EI880" s="81"/>
      <c r="EJ880" s="81"/>
    </row>
    <row r="881" spans="68:140" ht="15" customHeight="1" x14ac:dyDescent="0.25">
      <c r="BP881" s="59"/>
      <c r="BQ881" s="59"/>
      <c r="BR881" s="59"/>
      <c r="BS881" s="59"/>
      <c r="BT881" s="59"/>
      <c r="DY881" s="81"/>
      <c r="DZ881" s="81"/>
      <c r="EA881" s="81"/>
      <c r="EB881" s="81"/>
      <c r="EC881" s="81"/>
      <c r="ED881" s="81"/>
      <c r="EE881" s="81"/>
      <c r="EF881" s="81"/>
      <c r="EG881" s="81"/>
      <c r="EH881" s="81"/>
      <c r="EI881" s="81"/>
      <c r="EJ881" s="81"/>
    </row>
    <row r="882" spans="68:140" ht="15" customHeight="1" x14ac:dyDescent="0.25">
      <c r="BP882" s="59"/>
      <c r="BQ882" s="59"/>
      <c r="BR882" s="59"/>
      <c r="BS882" s="59"/>
      <c r="BT882" s="59"/>
      <c r="DY882" s="81"/>
      <c r="DZ882" s="81"/>
      <c r="EA882" s="81"/>
      <c r="EB882" s="81"/>
      <c r="EC882" s="81"/>
      <c r="ED882" s="81"/>
      <c r="EE882" s="81"/>
      <c r="EF882" s="81"/>
      <c r="EG882" s="81"/>
      <c r="EH882" s="81"/>
      <c r="EI882" s="81"/>
      <c r="EJ882" s="81"/>
    </row>
    <row r="883" spans="68:140" ht="15" customHeight="1" x14ac:dyDescent="0.25">
      <c r="BP883" s="59"/>
      <c r="BQ883" s="59"/>
      <c r="BR883" s="59"/>
      <c r="BS883" s="59"/>
      <c r="BT883" s="59"/>
      <c r="DY883" s="81"/>
      <c r="DZ883" s="81"/>
      <c r="EA883" s="81"/>
      <c r="EB883" s="81"/>
      <c r="EC883" s="81"/>
      <c r="ED883" s="81"/>
      <c r="EE883" s="81"/>
      <c r="EF883" s="81"/>
      <c r="EG883" s="81"/>
      <c r="EH883" s="81"/>
      <c r="EI883" s="81"/>
      <c r="EJ883" s="81"/>
    </row>
    <row r="884" spans="68:140" ht="15" customHeight="1" x14ac:dyDescent="0.25">
      <c r="BP884" s="59"/>
      <c r="BQ884" s="59"/>
      <c r="BR884" s="59"/>
      <c r="BS884" s="59"/>
      <c r="BT884" s="59"/>
      <c r="DY884" s="81"/>
      <c r="DZ884" s="81"/>
      <c r="EA884" s="81"/>
      <c r="EB884" s="81"/>
      <c r="EC884" s="81"/>
      <c r="ED884" s="81"/>
      <c r="EE884" s="81"/>
      <c r="EF884" s="81"/>
      <c r="EG884" s="81"/>
      <c r="EH884" s="81"/>
      <c r="EI884" s="81"/>
      <c r="EJ884" s="81"/>
    </row>
    <row r="885" spans="68:140" ht="15" customHeight="1" x14ac:dyDescent="0.25">
      <c r="BP885" s="59"/>
      <c r="BQ885" s="59"/>
      <c r="BR885" s="59"/>
      <c r="BS885" s="59"/>
      <c r="BT885" s="59"/>
      <c r="DY885" s="81"/>
      <c r="DZ885" s="81"/>
      <c r="EA885" s="81"/>
      <c r="EB885" s="81"/>
      <c r="EC885" s="81"/>
      <c r="ED885" s="81"/>
      <c r="EE885" s="81"/>
      <c r="EF885" s="81"/>
      <c r="EG885" s="81"/>
      <c r="EH885" s="81"/>
      <c r="EI885" s="81"/>
      <c r="EJ885" s="81"/>
    </row>
    <row r="886" spans="68:140" ht="15" customHeight="1" x14ac:dyDescent="0.25">
      <c r="BP886" s="59"/>
      <c r="BQ886" s="59"/>
      <c r="BR886" s="59"/>
      <c r="BS886" s="59"/>
      <c r="BT886" s="59"/>
      <c r="DY886" s="81"/>
      <c r="DZ886" s="81"/>
      <c r="EA886" s="81"/>
      <c r="EB886" s="81"/>
      <c r="EC886" s="81"/>
      <c r="ED886" s="81"/>
      <c r="EE886" s="81"/>
      <c r="EF886" s="81"/>
      <c r="EG886" s="81"/>
      <c r="EH886" s="81"/>
      <c r="EI886" s="81"/>
      <c r="EJ886" s="81"/>
    </row>
    <row r="887" spans="68:140" ht="15" customHeight="1" x14ac:dyDescent="0.25">
      <c r="BP887" s="59"/>
      <c r="BQ887" s="59"/>
      <c r="BR887" s="59"/>
      <c r="BS887" s="59"/>
      <c r="BT887" s="59"/>
      <c r="DY887" s="81"/>
      <c r="DZ887" s="81"/>
      <c r="EA887" s="81"/>
      <c r="EB887" s="81"/>
      <c r="EC887" s="81"/>
      <c r="ED887" s="81"/>
      <c r="EE887" s="81"/>
      <c r="EF887" s="81"/>
      <c r="EG887" s="81"/>
      <c r="EH887" s="81"/>
      <c r="EI887" s="81"/>
      <c r="EJ887" s="81"/>
    </row>
    <row r="888" spans="68:140" ht="15" customHeight="1" x14ac:dyDescent="0.25">
      <c r="BP888" s="59"/>
      <c r="BQ888" s="59"/>
      <c r="BR888" s="59"/>
      <c r="BS888" s="59"/>
      <c r="BT888" s="59"/>
      <c r="DY888" s="81"/>
      <c r="DZ888" s="81"/>
      <c r="EA888" s="81"/>
      <c r="EB888" s="81"/>
      <c r="EC888" s="81"/>
      <c r="ED888" s="81"/>
      <c r="EE888" s="81"/>
      <c r="EF888" s="81"/>
      <c r="EG888" s="81"/>
      <c r="EH888" s="81"/>
      <c r="EI888" s="81"/>
      <c r="EJ888" s="81"/>
    </row>
    <row r="889" spans="68:140" ht="15" customHeight="1" x14ac:dyDescent="0.25">
      <c r="BP889" s="59"/>
      <c r="BQ889" s="59"/>
      <c r="BR889" s="59"/>
      <c r="BS889" s="59"/>
      <c r="BT889" s="59"/>
      <c r="DY889" s="81"/>
      <c r="DZ889" s="81"/>
      <c r="EA889" s="81"/>
      <c r="EB889" s="81"/>
      <c r="EC889" s="81"/>
      <c r="ED889" s="81"/>
      <c r="EE889" s="81"/>
      <c r="EF889" s="81"/>
      <c r="EG889" s="81"/>
      <c r="EH889" s="81"/>
      <c r="EI889" s="81"/>
      <c r="EJ889" s="81"/>
    </row>
    <row r="890" spans="68:140" ht="15" customHeight="1" x14ac:dyDescent="0.25">
      <c r="BP890" s="59"/>
      <c r="BQ890" s="59"/>
      <c r="BR890" s="59"/>
      <c r="BS890" s="59"/>
      <c r="BT890" s="59"/>
      <c r="DY890" s="81"/>
      <c r="DZ890" s="81"/>
      <c r="EA890" s="81"/>
      <c r="EB890" s="81"/>
      <c r="EC890" s="81"/>
      <c r="ED890" s="81"/>
      <c r="EE890" s="81"/>
      <c r="EF890" s="81"/>
      <c r="EG890" s="81"/>
      <c r="EH890" s="81"/>
      <c r="EI890" s="81"/>
      <c r="EJ890" s="81"/>
    </row>
    <row r="891" spans="68:140" ht="15" customHeight="1" x14ac:dyDescent="0.25">
      <c r="BP891" s="59"/>
      <c r="BQ891" s="59"/>
      <c r="BR891" s="59"/>
      <c r="BS891" s="59"/>
      <c r="BT891" s="59"/>
      <c r="DY891" s="81"/>
      <c r="DZ891" s="81"/>
      <c r="EA891" s="81"/>
      <c r="EB891" s="81"/>
      <c r="EC891" s="81"/>
      <c r="ED891" s="81"/>
      <c r="EE891" s="81"/>
      <c r="EF891" s="81"/>
      <c r="EG891" s="81"/>
      <c r="EH891" s="81"/>
      <c r="EI891" s="81"/>
      <c r="EJ891" s="81"/>
    </row>
    <row r="892" spans="68:140" ht="15" customHeight="1" x14ac:dyDescent="0.25">
      <c r="BP892" s="59"/>
      <c r="BQ892" s="59"/>
      <c r="BR892" s="59"/>
      <c r="BS892" s="59"/>
      <c r="BT892" s="59"/>
      <c r="DY892" s="81"/>
      <c r="DZ892" s="81"/>
      <c r="EA892" s="81"/>
      <c r="EB892" s="81"/>
      <c r="EC892" s="81"/>
      <c r="ED892" s="81"/>
      <c r="EE892" s="81"/>
      <c r="EF892" s="81"/>
      <c r="EG892" s="81"/>
      <c r="EH892" s="81"/>
      <c r="EI892" s="81"/>
      <c r="EJ892" s="81"/>
    </row>
    <row r="893" spans="68:140" ht="15" customHeight="1" x14ac:dyDescent="0.25">
      <c r="BP893" s="59"/>
      <c r="BQ893" s="59"/>
      <c r="BR893" s="59"/>
      <c r="BS893" s="59"/>
      <c r="BT893" s="59"/>
      <c r="DY893" s="81"/>
      <c r="DZ893" s="81"/>
      <c r="EA893" s="81"/>
      <c r="EB893" s="81"/>
      <c r="EC893" s="81"/>
      <c r="ED893" s="81"/>
      <c r="EE893" s="81"/>
      <c r="EF893" s="81"/>
      <c r="EG893" s="81"/>
      <c r="EH893" s="81"/>
      <c r="EI893" s="81"/>
      <c r="EJ893" s="81"/>
    </row>
    <row r="894" spans="68:140" ht="15" customHeight="1" x14ac:dyDescent="0.25">
      <c r="BP894" s="59"/>
      <c r="BQ894" s="59"/>
      <c r="BR894" s="59"/>
      <c r="BS894" s="59"/>
      <c r="BT894" s="59"/>
      <c r="DY894" s="81"/>
      <c r="DZ894" s="81"/>
      <c r="EA894" s="81"/>
      <c r="EB894" s="81"/>
      <c r="EC894" s="81"/>
      <c r="ED894" s="81"/>
      <c r="EE894" s="81"/>
      <c r="EF894" s="81"/>
      <c r="EG894" s="81"/>
      <c r="EH894" s="81"/>
      <c r="EI894" s="81"/>
      <c r="EJ894" s="81"/>
    </row>
    <row r="895" spans="68:140" ht="15" customHeight="1" x14ac:dyDescent="0.25">
      <c r="BP895" s="59"/>
      <c r="BQ895" s="59"/>
      <c r="BR895" s="59"/>
      <c r="BS895" s="59"/>
      <c r="BT895" s="59"/>
      <c r="DY895" s="81"/>
      <c r="DZ895" s="81"/>
      <c r="EA895" s="81"/>
      <c r="EB895" s="81"/>
      <c r="EC895" s="81"/>
      <c r="ED895" s="81"/>
      <c r="EE895" s="81"/>
      <c r="EF895" s="81"/>
      <c r="EG895" s="81"/>
      <c r="EH895" s="81"/>
      <c r="EI895" s="81"/>
      <c r="EJ895" s="81"/>
    </row>
    <row r="896" spans="68:140" ht="15" customHeight="1" x14ac:dyDescent="0.25">
      <c r="BP896" s="59"/>
      <c r="BQ896" s="59"/>
      <c r="BR896" s="59"/>
      <c r="BS896" s="59"/>
      <c r="BT896" s="59"/>
      <c r="DY896" s="81"/>
      <c r="DZ896" s="81"/>
      <c r="EA896" s="81"/>
      <c r="EB896" s="81"/>
      <c r="EC896" s="81"/>
      <c r="ED896" s="81"/>
      <c r="EE896" s="81"/>
      <c r="EF896" s="81"/>
      <c r="EG896" s="81"/>
      <c r="EH896" s="81"/>
      <c r="EI896" s="81"/>
      <c r="EJ896" s="81"/>
    </row>
    <row r="897" spans="68:140" ht="15" customHeight="1" x14ac:dyDescent="0.25">
      <c r="BP897" s="59"/>
      <c r="BQ897" s="59"/>
      <c r="BR897" s="59"/>
      <c r="BS897" s="59"/>
      <c r="BT897" s="59"/>
      <c r="DY897" s="81"/>
      <c r="DZ897" s="81"/>
      <c r="EA897" s="81"/>
      <c r="EB897" s="81"/>
      <c r="EC897" s="81"/>
      <c r="ED897" s="81"/>
      <c r="EE897" s="81"/>
      <c r="EF897" s="81"/>
      <c r="EG897" s="81"/>
      <c r="EH897" s="81"/>
      <c r="EI897" s="81"/>
      <c r="EJ897" s="81"/>
    </row>
    <row r="898" spans="68:140" ht="15" customHeight="1" x14ac:dyDescent="0.25">
      <c r="BP898" s="59"/>
      <c r="BQ898" s="59"/>
      <c r="BR898" s="59"/>
      <c r="BS898" s="59"/>
      <c r="BT898" s="59"/>
      <c r="DY898" s="81"/>
      <c r="DZ898" s="81"/>
      <c r="EA898" s="81"/>
      <c r="EB898" s="81"/>
      <c r="EC898" s="81"/>
      <c r="ED898" s="81"/>
      <c r="EE898" s="81"/>
      <c r="EF898" s="81"/>
      <c r="EG898" s="81"/>
      <c r="EH898" s="81"/>
      <c r="EI898" s="81"/>
      <c r="EJ898" s="81"/>
    </row>
    <row r="899" spans="68:140" ht="15" customHeight="1" x14ac:dyDescent="0.25">
      <c r="BP899" s="59"/>
      <c r="BQ899" s="59"/>
      <c r="BR899" s="59"/>
      <c r="BS899" s="59"/>
      <c r="BT899" s="59"/>
      <c r="DY899" s="81"/>
      <c r="DZ899" s="81"/>
      <c r="EA899" s="81"/>
      <c r="EB899" s="81"/>
      <c r="EC899" s="81"/>
      <c r="ED899" s="81"/>
      <c r="EE899" s="81"/>
      <c r="EF899" s="81"/>
      <c r="EG899" s="81"/>
      <c r="EH899" s="81"/>
      <c r="EI899" s="81"/>
      <c r="EJ899" s="81"/>
    </row>
    <row r="900" spans="68:140" ht="15" customHeight="1" x14ac:dyDescent="0.25">
      <c r="BP900" s="59"/>
      <c r="BQ900" s="59"/>
      <c r="BR900" s="59"/>
      <c r="BS900" s="59"/>
      <c r="BT900" s="59"/>
      <c r="DY900" s="81"/>
      <c r="DZ900" s="81"/>
      <c r="EA900" s="81"/>
      <c r="EB900" s="81"/>
      <c r="EC900" s="81"/>
      <c r="ED900" s="81"/>
      <c r="EE900" s="81"/>
      <c r="EF900" s="81"/>
      <c r="EG900" s="81"/>
      <c r="EH900" s="81"/>
      <c r="EI900" s="81"/>
      <c r="EJ900" s="81"/>
    </row>
    <row r="901" spans="68:140" ht="15" customHeight="1" x14ac:dyDescent="0.25">
      <c r="BP901" s="59"/>
      <c r="BQ901" s="59"/>
      <c r="BR901" s="59"/>
      <c r="BS901" s="59"/>
      <c r="BT901" s="59"/>
      <c r="DY901" s="81"/>
      <c r="DZ901" s="81"/>
      <c r="EA901" s="81"/>
      <c r="EB901" s="81"/>
      <c r="EC901" s="81"/>
      <c r="ED901" s="81"/>
      <c r="EE901" s="81"/>
      <c r="EF901" s="81"/>
      <c r="EG901" s="81"/>
      <c r="EH901" s="81"/>
      <c r="EI901" s="81"/>
      <c r="EJ901" s="81"/>
    </row>
    <row r="902" spans="68:140" ht="15" customHeight="1" x14ac:dyDescent="0.25">
      <c r="BP902" s="59"/>
      <c r="BQ902" s="59"/>
      <c r="BR902" s="59"/>
      <c r="BS902" s="59"/>
      <c r="BT902" s="59"/>
      <c r="DY902" s="81"/>
      <c r="DZ902" s="81"/>
      <c r="EA902" s="81"/>
      <c r="EB902" s="81"/>
      <c r="EC902" s="81"/>
      <c r="ED902" s="81"/>
      <c r="EE902" s="81"/>
      <c r="EF902" s="81"/>
      <c r="EG902" s="81"/>
      <c r="EH902" s="81"/>
      <c r="EI902" s="81"/>
      <c r="EJ902" s="81"/>
    </row>
    <row r="903" spans="68:140" ht="15" customHeight="1" x14ac:dyDescent="0.25">
      <c r="BP903" s="59"/>
      <c r="BQ903" s="59"/>
      <c r="BR903" s="59"/>
      <c r="BS903" s="59"/>
      <c r="BT903" s="59"/>
      <c r="DY903" s="81"/>
      <c r="DZ903" s="81"/>
      <c r="EA903" s="81"/>
      <c r="EB903" s="81"/>
      <c r="EC903" s="81"/>
      <c r="ED903" s="81"/>
      <c r="EE903" s="81"/>
      <c r="EF903" s="81"/>
      <c r="EG903" s="81"/>
      <c r="EH903" s="81"/>
      <c r="EI903" s="81"/>
      <c r="EJ903" s="81"/>
    </row>
    <row r="904" spans="68:140" ht="15" customHeight="1" x14ac:dyDescent="0.25">
      <c r="BP904" s="59"/>
      <c r="BQ904" s="59"/>
      <c r="BR904" s="59"/>
      <c r="BS904" s="59"/>
      <c r="BT904" s="59"/>
      <c r="DY904" s="81"/>
      <c r="DZ904" s="81"/>
      <c r="EA904" s="81"/>
      <c r="EB904" s="81"/>
      <c r="EC904" s="81"/>
      <c r="ED904" s="81"/>
      <c r="EE904" s="81"/>
      <c r="EF904" s="81"/>
      <c r="EG904" s="81"/>
      <c r="EH904" s="81"/>
      <c r="EI904" s="81"/>
      <c r="EJ904" s="81"/>
    </row>
    <row r="905" spans="68:140" ht="15" customHeight="1" x14ac:dyDescent="0.25">
      <c r="BP905" s="59"/>
      <c r="BQ905" s="59"/>
      <c r="BR905" s="59"/>
      <c r="BS905" s="59"/>
      <c r="BT905" s="59"/>
      <c r="DY905" s="81"/>
      <c r="DZ905" s="81"/>
      <c r="EA905" s="81"/>
      <c r="EB905" s="81"/>
      <c r="EC905" s="81"/>
      <c r="ED905" s="81"/>
      <c r="EE905" s="81"/>
      <c r="EF905" s="81"/>
      <c r="EG905" s="81"/>
      <c r="EH905" s="81"/>
      <c r="EI905" s="81"/>
      <c r="EJ905" s="81"/>
    </row>
    <row r="906" spans="68:140" ht="15" customHeight="1" x14ac:dyDescent="0.25">
      <c r="BP906" s="59"/>
      <c r="BQ906" s="59"/>
      <c r="BR906" s="59"/>
      <c r="BS906" s="59"/>
      <c r="BT906" s="59"/>
      <c r="DY906" s="81"/>
      <c r="DZ906" s="81"/>
      <c r="EA906" s="81"/>
      <c r="EB906" s="81"/>
      <c r="EC906" s="81"/>
      <c r="ED906" s="81"/>
      <c r="EE906" s="81"/>
      <c r="EF906" s="81"/>
      <c r="EG906" s="81"/>
      <c r="EH906" s="81"/>
      <c r="EI906" s="81"/>
      <c r="EJ906" s="81"/>
    </row>
    <row r="907" spans="68:140" ht="15" customHeight="1" x14ac:dyDescent="0.25">
      <c r="BP907" s="59"/>
      <c r="BQ907" s="59"/>
      <c r="BR907" s="59"/>
      <c r="BS907" s="59"/>
      <c r="BT907" s="59"/>
      <c r="DY907" s="81"/>
      <c r="DZ907" s="81"/>
      <c r="EA907" s="81"/>
      <c r="EB907" s="81"/>
      <c r="EC907" s="81"/>
      <c r="ED907" s="81"/>
      <c r="EE907" s="81"/>
      <c r="EF907" s="81"/>
      <c r="EG907" s="81"/>
      <c r="EH907" s="81"/>
      <c r="EI907" s="81"/>
      <c r="EJ907" s="81"/>
    </row>
    <row r="908" spans="68:140" ht="15" customHeight="1" x14ac:dyDescent="0.25">
      <c r="BP908" s="59"/>
      <c r="BQ908" s="59"/>
      <c r="BR908" s="59"/>
      <c r="BS908" s="59"/>
      <c r="BT908" s="59"/>
      <c r="DY908" s="81"/>
      <c r="DZ908" s="81"/>
      <c r="EA908" s="81"/>
      <c r="EB908" s="81"/>
      <c r="EC908" s="81"/>
      <c r="ED908" s="81"/>
      <c r="EE908" s="81"/>
      <c r="EF908" s="81"/>
      <c r="EG908" s="81"/>
      <c r="EH908" s="81"/>
      <c r="EI908" s="81"/>
      <c r="EJ908" s="81"/>
    </row>
    <row r="909" spans="68:140" ht="15" customHeight="1" x14ac:dyDescent="0.25">
      <c r="BP909" s="59"/>
      <c r="BQ909" s="59"/>
      <c r="BR909" s="59"/>
      <c r="BS909" s="59"/>
      <c r="BT909" s="59"/>
      <c r="DY909" s="81"/>
      <c r="DZ909" s="81"/>
      <c r="EA909" s="81"/>
      <c r="EB909" s="81"/>
      <c r="EC909" s="81"/>
      <c r="ED909" s="81"/>
      <c r="EE909" s="81"/>
      <c r="EF909" s="81"/>
      <c r="EG909" s="81"/>
      <c r="EH909" s="81"/>
      <c r="EI909" s="81"/>
      <c r="EJ909" s="81"/>
    </row>
    <row r="910" spans="68:140" ht="15" customHeight="1" x14ac:dyDescent="0.25">
      <c r="BP910" s="59"/>
      <c r="BQ910" s="59"/>
      <c r="BR910" s="59"/>
      <c r="BS910" s="59"/>
      <c r="BT910" s="59"/>
      <c r="DY910" s="81"/>
      <c r="DZ910" s="81"/>
      <c r="EA910" s="81"/>
      <c r="EB910" s="81"/>
      <c r="EC910" s="81"/>
      <c r="ED910" s="81"/>
      <c r="EE910" s="81"/>
      <c r="EF910" s="81"/>
      <c r="EG910" s="81"/>
      <c r="EH910" s="81"/>
      <c r="EI910" s="81"/>
      <c r="EJ910" s="81"/>
    </row>
    <row r="911" spans="68:140" ht="15" customHeight="1" x14ac:dyDescent="0.25">
      <c r="BP911" s="59"/>
      <c r="BQ911" s="59"/>
      <c r="BR911" s="59"/>
      <c r="BS911" s="59"/>
      <c r="BT911" s="59"/>
      <c r="DY911" s="81"/>
      <c r="DZ911" s="81"/>
      <c r="EA911" s="81"/>
      <c r="EB911" s="81"/>
      <c r="EC911" s="81"/>
      <c r="ED911" s="81"/>
      <c r="EE911" s="81"/>
      <c r="EF911" s="81"/>
      <c r="EG911" s="81"/>
      <c r="EH911" s="81"/>
      <c r="EI911" s="81"/>
      <c r="EJ911" s="81"/>
    </row>
    <row r="912" spans="68:140" ht="15" customHeight="1" x14ac:dyDescent="0.25">
      <c r="BP912" s="59"/>
      <c r="BQ912" s="59"/>
      <c r="BR912" s="59"/>
      <c r="BS912" s="59"/>
      <c r="BT912" s="59"/>
      <c r="DY912" s="81"/>
      <c r="DZ912" s="81"/>
      <c r="EA912" s="81"/>
      <c r="EB912" s="81"/>
      <c r="EC912" s="81"/>
      <c r="ED912" s="81"/>
      <c r="EE912" s="81"/>
      <c r="EF912" s="81"/>
      <c r="EG912" s="81"/>
      <c r="EH912" s="81"/>
      <c r="EI912" s="81"/>
      <c r="EJ912" s="81"/>
    </row>
    <row r="913" spans="68:140" ht="15" customHeight="1" x14ac:dyDescent="0.25">
      <c r="BP913" s="59"/>
      <c r="BQ913" s="59"/>
      <c r="BR913" s="59"/>
      <c r="BS913" s="59"/>
      <c r="BT913" s="59"/>
      <c r="DY913" s="81"/>
      <c r="DZ913" s="81"/>
      <c r="EA913" s="81"/>
      <c r="EB913" s="81"/>
      <c r="EC913" s="81"/>
      <c r="ED913" s="81"/>
      <c r="EE913" s="81"/>
      <c r="EF913" s="81"/>
      <c r="EG913" s="81"/>
      <c r="EH913" s="81"/>
      <c r="EI913" s="81"/>
      <c r="EJ913" s="81"/>
    </row>
    <row r="914" spans="68:140" ht="15" customHeight="1" x14ac:dyDescent="0.25">
      <c r="BP914" s="59"/>
      <c r="BQ914" s="59"/>
      <c r="BR914" s="59"/>
      <c r="BS914" s="59"/>
      <c r="BT914" s="59"/>
      <c r="DY914" s="81"/>
      <c r="DZ914" s="81"/>
      <c r="EA914" s="81"/>
      <c r="EB914" s="81"/>
      <c r="EC914" s="81"/>
      <c r="ED914" s="81"/>
      <c r="EE914" s="81"/>
      <c r="EF914" s="81"/>
      <c r="EG914" s="81"/>
      <c r="EH914" s="81"/>
      <c r="EI914" s="81"/>
      <c r="EJ914" s="81"/>
    </row>
    <row r="915" spans="68:140" ht="15" customHeight="1" x14ac:dyDescent="0.25">
      <c r="BP915" s="59"/>
      <c r="BQ915" s="59"/>
      <c r="BR915" s="59"/>
      <c r="BS915" s="59"/>
      <c r="BT915" s="59"/>
      <c r="DY915" s="81"/>
      <c r="DZ915" s="81"/>
      <c r="EA915" s="81"/>
      <c r="EB915" s="81"/>
      <c r="EC915" s="81"/>
      <c r="ED915" s="81"/>
      <c r="EE915" s="81"/>
      <c r="EF915" s="81"/>
      <c r="EG915" s="81"/>
      <c r="EH915" s="81"/>
      <c r="EI915" s="81"/>
      <c r="EJ915" s="81"/>
    </row>
    <row r="916" spans="68:140" ht="15" customHeight="1" x14ac:dyDescent="0.25">
      <c r="BP916" s="59"/>
      <c r="BQ916" s="59"/>
      <c r="BR916" s="59"/>
      <c r="BS916" s="59"/>
      <c r="BT916" s="59"/>
      <c r="DY916" s="81"/>
      <c r="DZ916" s="81"/>
      <c r="EA916" s="81"/>
      <c r="EB916" s="81"/>
      <c r="EC916" s="81"/>
      <c r="ED916" s="81"/>
      <c r="EE916" s="81"/>
      <c r="EF916" s="81"/>
      <c r="EG916" s="81"/>
      <c r="EH916" s="81"/>
      <c r="EI916" s="81"/>
      <c r="EJ916" s="81"/>
    </row>
    <row r="917" spans="68:140" ht="15" customHeight="1" x14ac:dyDescent="0.25">
      <c r="BP917" s="59"/>
      <c r="BQ917" s="59"/>
      <c r="BR917" s="59"/>
      <c r="BS917" s="59"/>
      <c r="BT917" s="59"/>
      <c r="DY917" s="81"/>
      <c r="DZ917" s="81"/>
      <c r="EA917" s="81"/>
      <c r="EB917" s="81"/>
      <c r="EC917" s="81"/>
      <c r="ED917" s="81"/>
      <c r="EE917" s="81"/>
      <c r="EF917" s="81"/>
      <c r="EG917" s="81"/>
      <c r="EH917" s="81"/>
      <c r="EI917" s="81"/>
      <c r="EJ917" s="81"/>
    </row>
    <row r="918" spans="68:140" ht="15" customHeight="1" x14ac:dyDescent="0.25">
      <c r="BP918" s="59"/>
      <c r="BQ918" s="59"/>
      <c r="BR918" s="59"/>
      <c r="BS918" s="59"/>
      <c r="BT918" s="59"/>
      <c r="DY918" s="81"/>
      <c r="DZ918" s="81"/>
      <c r="EA918" s="81"/>
      <c r="EB918" s="81"/>
      <c r="EC918" s="81"/>
      <c r="ED918" s="81"/>
      <c r="EE918" s="81"/>
      <c r="EF918" s="81"/>
      <c r="EG918" s="81"/>
      <c r="EH918" s="81"/>
      <c r="EI918" s="81"/>
      <c r="EJ918" s="81"/>
    </row>
    <row r="919" spans="68:140" ht="15" customHeight="1" x14ac:dyDescent="0.25">
      <c r="BP919" s="59"/>
      <c r="BQ919" s="59"/>
      <c r="BR919" s="59"/>
      <c r="BS919" s="59"/>
      <c r="BT919" s="59"/>
      <c r="DY919" s="81"/>
      <c r="DZ919" s="81"/>
      <c r="EA919" s="81"/>
      <c r="EB919" s="81"/>
      <c r="EC919" s="81"/>
      <c r="ED919" s="81"/>
      <c r="EE919" s="81"/>
      <c r="EF919" s="81"/>
      <c r="EG919" s="81"/>
      <c r="EH919" s="81"/>
      <c r="EI919" s="81"/>
      <c r="EJ919" s="81"/>
    </row>
    <row r="920" spans="68:140" ht="15" customHeight="1" x14ac:dyDescent="0.25">
      <c r="BP920" s="59"/>
      <c r="BQ920" s="59"/>
      <c r="BR920" s="59"/>
      <c r="BS920" s="59"/>
      <c r="BT920" s="59"/>
      <c r="DY920" s="81"/>
      <c r="DZ920" s="81"/>
      <c r="EA920" s="81"/>
      <c r="EB920" s="81"/>
      <c r="EC920" s="81"/>
      <c r="ED920" s="81"/>
      <c r="EE920" s="81"/>
      <c r="EF920" s="81"/>
      <c r="EG920" s="81"/>
      <c r="EH920" s="81"/>
      <c r="EI920" s="81"/>
      <c r="EJ920" s="81"/>
    </row>
    <row r="921" spans="68:140" ht="15" customHeight="1" x14ac:dyDescent="0.25">
      <c r="BP921" s="59"/>
      <c r="BQ921" s="59"/>
      <c r="BR921" s="59"/>
      <c r="BS921" s="59"/>
      <c r="BT921" s="59"/>
      <c r="DY921" s="81"/>
      <c r="DZ921" s="81"/>
      <c r="EA921" s="81"/>
      <c r="EB921" s="81"/>
      <c r="EC921" s="81"/>
      <c r="ED921" s="81"/>
      <c r="EE921" s="81"/>
      <c r="EF921" s="81"/>
      <c r="EG921" s="81"/>
      <c r="EH921" s="81"/>
      <c r="EI921" s="81"/>
      <c r="EJ921" s="81"/>
    </row>
    <row r="922" spans="68:140" ht="15" customHeight="1" x14ac:dyDescent="0.25">
      <c r="BP922" s="59"/>
      <c r="BQ922" s="59"/>
      <c r="BR922" s="59"/>
      <c r="BS922" s="59"/>
      <c r="BT922" s="59"/>
      <c r="DY922" s="81"/>
      <c r="DZ922" s="81"/>
      <c r="EA922" s="81"/>
      <c r="EB922" s="81"/>
      <c r="EC922" s="81"/>
      <c r="ED922" s="81"/>
      <c r="EE922" s="81"/>
      <c r="EF922" s="81"/>
      <c r="EG922" s="81"/>
      <c r="EH922" s="81"/>
      <c r="EI922" s="81"/>
      <c r="EJ922" s="81"/>
    </row>
    <row r="923" spans="68:140" ht="15" customHeight="1" x14ac:dyDescent="0.25">
      <c r="BP923" s="59"/>
      <c r="BQ923" s="59"/>
      <c r="BR923" s="59"/>
      <c r="BS923" s="59"/>
      <c r="BT923" s="59"/>
      <c r="DY923" s="81"/>
      <c r="DZ923" s="81"/>
      <c r="EA923" s="81"/>
      <c r="EB923" s="81"/>
      <c r="EC923" s="81"/>
      <c r="ED923" s="81"/>
      <c r="EE923" s="81"/>
      <c r="EF923" s="81"/>
      <c r="EG923" s="81"/>
      <c r="EH923" s="81"/>
      <c r="EI923" s="81"/>
      <c r="EJ923" s="81"/>
    </row>
    <row r="924" spans="68:140" ht="15" customHeight="1" x14ac:dyDescent="0.25">
      <c r="BP924" s="59"/>
      <c r="BQ924" s="59"/>
      <c r="BR924" s="59"/>
      <c r="BS924" s="59"/>
      <c r="BT924" s="59"/>
      <c r="DY924" s="81"/>
      <c r="DZ924" s="81"/>
      <c r="EA924" s="81"/>
      <c r="EB924" s="81"/>
      <c r="EC924" s="81"/>
      <c r="ED924" s="81"/>
      <c r="EE924" s="81"/>
      <c r="EF924" s="81"/>
      <c r="EG924" s="81"/>
      <c r="EH924" s="81"/>
      <c r="EI924" s="81"/>
      <c r="EJ924" s="81"/>
    </row>
    <row r="925" spans="68:140" ht="15" customHeight="1" x14ac:dyDescent="0.25">
      <c r="BP925" s="59"/>
      <c r="BQ925" s="59"/>
      <c r="BR925" s="59"/>
      <c r="BS925" s="59"/>
      <c r="BT925" s="59"/>
      <c r="DY925" s="81"/>
      <c r="DZ925" s="81"/>
      <c r="EA925" s="81"/>
      <c r="EB925" s="81"/>
      <c r="EC925" s="81"/>
      <c r="ED925" s="81"/>
      <c r="EE925" s="81"/>
      <c r="EF925" s="81"/>
      <c r="EG925" s="81"/>
      <c r="EH925" s="81"/>
      <c r="EI925" s="81"/>
      <c r="EJ925" s="81"/>
    </row>
    <row r="926" spans="68:140" ht="15" customHeight="1" x14ac:dyDescent="0.25">
      <c r="BP926" s="59"/>
      <c r="BQ926" s="59"/>
      <c r="BR926" s="59"/>
      <c r="BS926" s="59"/>
      <c r="BT926" s="59"/>
      <c r="DY926" s="81"/>
      <c r="DZ926" s="81"/>
      <c r="EA926" s="81"/>
      <c r="EB926" s="81"/>
      <c r="EC926" s="81"/>
      <c r="ED926" s="81"/>
      <c r="EE926" s="81"/>
      <c r="EF926" s="81"/>
      <c r="EG926" s="81"/>
      <c r="EH926" s="81"/>
      <c r="EI926" s="81"/>
      <c r="EJ926" s="81"/>
    </row>
    <row r="927" spans="68:140" ht="15" customHeight="1" x14ac:dyDescent="0.25">
      <c r="BP927" s="59"/>
      <c r="BQ927" s="59"/>
      <c r="BR927" s="59"/>
      <c r="BS927" s="59"/>
      <c r="BT927" s="59"/>
      <c r="DY927" s="81"/>
      <c r="DZ927" s="81"/>
      <c r="EA927" s="81"/>
      <c r="EB927" s="81"/>
      <c r="EC927" s="81"/>
      <c r="ED927" s="81"/>
      <c r="EE927" s="81"/>
      <c r="EF927" s="81"/>
      <c r="EG927" s="81"/>
      <c r="EH927" s="81"/>
      <c r="EI927" s="81"/>
      <c r="EJ927" s="81"/>
    </row>
    <row r="928" spans="68:140" ht="15" customHeight="1" x14ac:dyDescent="0.25">
      <c r="BP928" s="59"/>
      <c r="BQ928" s="59"/>
      <c r="BR928" s="59"/>
      <c r="BS928" s="59"/>
      <c r="BT928" s="59"/>
      <c r="DY928" s="81"/>
      <c r="DZ928" s="81"/>
      <c r="EA928" s="81"/>
      <c r="EB928" s="81"/>
      <c r="EC928" s="81"/>
      <c r="ED928" s="81"/>
      <c r="EE928" s="81"/>
      <c r="EF928" s="81"/>
      <c r="EG928" s="81"/>
      <c r="EH928" s="81"/>
      <c r="EI928" s="81"/>
      <c r="EJ928" s="81"/>
    </row>
    <row r="929" spans="68:140" ht="15" customHeight="1" x14ac:dyDescent="0.25">
      <c r="BP929" s="59"/>
      <c r="BQ929" s="59"/>
      <c r="BR929" s="59"/>
      <c r="BS929" s="59"/>
      <c r="BT929" s="59"/>
      <c r="DY929" s="81"/>
      <c r="DZ929" s="81"/>
      <c r="EA929" s="81"/>
      <c r="EB929" s="81"/>
      <c r="EC929" s="81"/>
      <c r="ED929" s="81"/>
      <c r="EE929" s="81"/>
      <c r="EF929" s="81"/>
      <c r="EG929" s="81"/>
      <c r="EH929" s="81"/>
      <c r="EI929" s="81"/>
      <c r="EJ929" s="81"/>
    </row>
    <row r="930" spans="68:140" ht="15" customHeight="1" x14ac:dyDescent="0.25">
      <c r="BP930" s="59"/>
      <c r="BQ930" s="59"/>
      <c r="BR930" s="59"/>
      <c r="BS930" s="59"/>
      <c r="BT930" s="59"/>
      <c r="DY930" s="81"/>
      <c r="DZ930" s="81"/>
      <c r="EA930" s="81"/>
      <c r="EB930" s="81"/>
      <c r="EC930" s="81"/>
      <c r="ED930" s="81"/>
      <c r="EE930" s="81"/>
      <c r="EF930" s="81"/>
      <c r="EG930" s="81"/>
      <c r="EH930" s="81"/>
      <c r="EI930" s="81"/>
      <c r="EJ930" s="81"/>
    </row>
    <row r="931" spans="68:140" ht="15" customHeight="1" x14ac:dyDescent="0.25">
      <c r="BP931" s="59"/>
      <c r="BQ931" s="59"/>
      <c r="BR931" s="59"/>
      <c r="BS931" s="59"/>
      <c r="BT931" s="59"/>
      <c r="DY931" s="81"/>
      <c r="DZ931" s="81"/>
      <c r="EA931" s="81"/>
      <c r="EB931" s="81"/>
      <c r="EC931" s="81"/>
      <c r="ED931" s="81"/>
      <c r="EE931" s="81"/>
      <c r="EF931" s="81"/>
      <c r="EG931" s="81"/>
      <c r="EH931" s="81"/>
      <c r="EI931" s="81"/>
      <c r="EJ931" s="81"/>
    </row>
    <row r="932" spans="68:140" ht="15" customHeight="1" x14ac:dyDescent="0.25">
      <c r="BP932" s="59"/>
      <c r="BQ932" s="59"/>
      <c r="BR932" s="59"/>
      <c r="BS932" s="59"/>
      <c r="BT932" s="59"/>
      <c r="DY932" s="81"/>
      <c r="DZ932" s="81"/>
      <c r="EA932" s="81"/>
      <c r="EB932" s="81"/>
      <c r="EC932" s="81"/>
      <c r="ED932" s="81"/>
      <c r="EE932" s="81"/>
      <c r="EF932" s="81"/>
      <c r="EG932" s="81"/>
      <c r="EH932" s="81"/>
      <c r="EI932" s="81"/>
      <c r="EJ932" s="81"/>
    </row>
    <row r="933" spans="68:140" ht="15" customHeight="1" x14ac:dyDescent="0.25">
      <c r="BP933" s="59"/>
      <c r="BQ933" s="59"/>
      <c r="BR933" s="59"/>
      <c r="BS933" s="59"/>
      <c r="BT933" s="59"/>
      <c r="DY933" s="81"/>
      <c r="DZ933" s="81"/>
      <c r="EA933" s="81"/>
      <c r="EB933" s="81"/>
      <c r="EC933" s="81"/>
      <c r="ED933" s="81"/>
      <c r="EE933" s="81"/>
      <c r="EF933" s="81"/>
      <c r="EG933" s="81"/>
      <c r="EH933" s="81"/>
      <c r="EI933" s="81"/>
      <c r="EJ933" s="81"/>
    </row>
    <row r="934" spans="68:140" ht="15" customHeight="1" x14ac:dyDescent="0.25">
      <c r="BP934" s="59"/>
      <c r="BQ934" s="59"/>
      <c r="BR934" s="59"/>
      <c r="BS934" s="59"/>
      <c r="BT934" s="59"/>
      <c r="DY934" s="81"/>
      <c r="DZ934" s="81"/>
      <c r="EA934" s="81"/>
      <c r="EB934" s="81"/>
      <c r="EC934" s="81"/>
      <c r="ED934" s="81"/>
      <c r="EE934" s="81"/>
      <c r="EF934" s="81"/>
      <c r="EG934" s="81"/>
      <c r="EH934" s="81"/>
      <c r="EI934" s="81"/>
      <c r="EJ934" s="81"/>
    </row>
    <row r="935" spans="68:140" ht="15" customHeight="1" x14ac:dyDescent="0.25">
      <c r="BP935" s="59"/>
      <c r="BQ935" s="59"/>
      <c r="BR935" s="59"/>
      <c r="BS935" s="59"/>
      <c r="BT935" s="59"/>
      <c r="DY935" s="81"/>
      <c r="DZ935" s="81"/>
      <c r="EA935" s="81"/>
      <c r="EB935" s="81"/>
      <c r="EC935" s="81"/>
      <c r="ED935" s="81"/>
      <c r="EE935" s="81"/>
      <c r="EF935" s="81"/>
      <c r="EG935" s="81"/>
      <c r="EH935" s="81"/>
      <c r="EI935" s="81"/>
      <c r="EJ935" s="81"/>
    </row>
    <row r="936" spans="68:140" ht="15" customHeight="1" x14ac:dyDescent="0.25">
      <c r="BP936" s="59"/>
      <c r="BQ936" s="59"/>
      <c r="BR936" s="59"/>
      <c r="BS936" s="59"/>
      <c r="BT936" s="59"/>
      <c r="DY936" s="81"/>
      <c r="DZ936" s="81"/>
      <c r="EA936" s="81"/>
      <c r="EB936" s="81"/>
      <c r="EC936" s="81"/>
      <c r="ED936" s="81"/>
      <c r="EE936" s="81"/>
      <c r="EF936" s="81"/>
      <c r="EG936" s="81"/>
      <c r="EH936" s="81"/>
      <c r="EI936" s="81"/>
      <c r="EJ936" s="81"/>
    </row>
    <row r="937" spans="68:140" ht="15" customHeight="1" x14ac:dyDescent="0.25">
      <c r="BP937" s="59"/>
      <c r="BQ937" s="59"/>
      <c r="BR937" s="59"/>
      <c r="BS937" s="59"/>
      <c r="BT937" s="59"/>
      <c r="DY937" s="81"/>
      <c r="DZ937" s="81"/>
      <c r="EA937" s="81"/>
      <c r="EB937" s="81"/>
      <c r="EC937" s="81"/>
      <c r="ED937" s="81"/>
      <c r="EE937" s="81"/>
      <c r="EF937" s="81"/>
      <c r="EG937" s="81"/>
      <c r="EH937" s="81"/>
      <c r="EI937" s="81"/>
      <c r="EJ937" s="81"/>
    </row>
    <row r="938" spans="68:140" ht="15" customHeight="1" x14ac:dyDescent="0.25">
      <c r="BP938" s="59"/>
      <c r="BQ938" s="59"/>
      <c r="BR938" s="59"/>
      <c r="BS938" s="59"/>
      <c r="BT938" s="59"/>
      <c r="DY938" s="81"/>
      <c r="DZ938" s="81"/>
      <c r="EA938" s="81"/>
      <c r="EB938" s="81"/>
      <c r="EC938" s="81"/>
      <c r="ED938" s="81"/>
      <c r="EE938" s="81"/>
      <c r="EF938" s="81"/>
      <c r="EG938" s="81"/>
      <c r="EH938" s="81"/>
      <c r="EI938" s="81"/>
      <c r="EJ938" s="81"/>
    </row>
    <row r="939" spans="68:140" ht="15" customHeight="1" x14ac:dyDescent="0.25">
      <c r="BP939" s="59"/>
      <c r="BQ939" s="59"/>
      <c r="BR939" s="59"/>
      <c r="BS939" s="59"/>
      <c r="BT939" s="59"/>
      <c r="DY939" s="81"/>
      <c r="DZ939" s="81"/>
      <c r="EA939" s="81"/>
      <c r="EB939" s="81"/>
      <c r="EC939" s="81"/>
      <c r="ED939" s="81"/>
      <c r="EE939" s="81"/>
      <c r="EF939" s="81"/>
      <c r="EG939" s="81"/>
      <c r="EH939" s="81"/>
      <c r="EI939" s="81"/>
      <c r="EJ939" s="81"/>
    </row>
    <row r="940" spans="68:140" ht="15" customHeight="1" x14ac:dyDescent="0.25">
      <c r="BP940" s="59"/>
      <c r="BQ940" s="59"/>
      <c r="BR940" s="59"/>
      <c r="BS940" s="59"/>
      <c r="BT940" s="59"/>
      <c r="DY940" s="81"/>
      <c r="DZ940" s="81"/>
      <c r="EA940" s="81"/>
      <c r="EB940" s="81"/>
      <c r="EC940" s="81"/>
      <c r="ED940" s="81"/>
      <c r="EE940" s="81"/>
      <c r="EF940" s="81"/>
      <c r="EG940" s="81"/>
      <c r="EH940" s="81"/>
      <c r="EI940" s="81"/>
      <c r="EJ940" s="81"/>
    </row>
    <row r="941" spans="68:140" ht="15" customHeight="1" x14ac:dyDescent="0.25">
      <c r="BP941" s="59"/>
      <c r="BQ941" s="59"/>
      <c r="BR941" s="59"/>
      <c r="BS941" s="59"/>
      <c r="BT941" s="59"/>
      <c r="DY941" s="81"/>
      <c r="DZ941" s="81"/>
      <c r="EA941" s="81"/>
      <c r="EB941" s="81"/>
      <c r="EC941" s="81"/>
      <c r="ED941" s="81"/>
      <c r="EE941" s="81"/>
      <c r="EF941" s="81"/>
      <c r="EG941" s="81"/>
      <c r="EH941" s="81"/>
      <c r="EI941" s="81"/>
      <c r="EJ941" s="81"/>
    </row>
    <row r="942" spans="68:140" ht="15" customHeight="1" x14ac:dyDescent="0.25">
      <c r="BP942" s="59"/>
      <c r="BQ942" s="59"/>
      <c r="BR942" s="59"/>
      <c r="BS942" s="59"/>
      <c r="BT942" s="59"/>
      <c r="DY942" s="81"/>
      <c r="DZ942" s="81"/>
      <c r="EA942" s="81"/>
      <c r="EB942" s="81"/>
      <c r="EC942" s="81"/>
      <c r="ED942" s="81"/>
      <c r="EE942" s="81"/>
      <c r="EF942" s="81"/>
      <c r="EG942" s="81"/>
      <c r="EH942" s="81"/>
      <c r="EI942" s="81"/>
      <c r="EJ942" s="81"/>
    </row>
    <row r="943" spans="68:140" ht="15" customHeight="1" x14ac:dyDescent="0.25">
      <c r="BP943" s="59"/>
      <c r="BQ943" s="59"/>
      <c r="BR943" s="59"/>
      <c r="BS943" s="59"/>
      <c r="BT943" s="59"/>
      <c r="DY943" s="81"/>
      <c r="DZ943" s="81"/>
      <c r="EA943" s="81"/>
      <c r="EB943" s="81"/>
      <c r="EC943" s="81"/>
      <c r="ED943" s="81"/>
      <c r="EE943" s="81"/>
      <c r="EF943" s="81"/>
      <c r="EG943" s="81"/>
      <c r="EH943" s="81"/>
      <c r="EI943" s="81"/>
      <c r="EJ943" s="81"/>
    </row>
    <row r="944" spans="68:140" ht="15" customHeight="1" x14ac:dyDescent="0.25">
      <c r="BP944" s="59"/>
      <c r="BQ944" s="59"/>
      <c r="BR944" s="59"/>
      <c r="BS944" s="59"/>
      <c r="BT944" s="59"/>
      <c r="DY944" s="81"/>
      <c r="DZ944" s="81"/>
      <c r="EA944" s="81"/>
      <c r="EB944" s="81"/>
      <c r="EC944" s="81"/>
      <c r="ED944" s="81"/>
      <c r="EE944" s="81"/>
      <c r="EF944" s="81"/>
      <c r="EG944" s="81"/>
      <c r="EH944" s="81"/>
      <c r="EI944" s="81"/>
      <c r="EJ944" s="81"/>
    </row>
    <row r="945" spans="68:140" ht="15" customHeight="1" x14ac:dyDescent="0.25">
      <c r="BP945" s="59"/>
      <c r="BQ945" s="59"/>
      <c r="BR945" s="59"/>
      <c r="BS945" s="59"/>
      <c r="BT945" s="59"/>
      <c r="DY945" s="81"/>
      <c r="DZ945" s="81"/>
      <c r="EA945" s="81"/>
      <c r="EB945" s="81"/>
      <c r="EC945" s="81"/>
      <c r="ED945" s="81"/>
      <c r="EE945" s="81"/>
      <c r="EF945" s="81"/>
      <c r="EG945" s="81"/>
      <c r="EH945" s="81"/>
      <c r="EI945" s="81"/>
      <c r="EJ945" s="81"/>
    </row>
    <row r="946" spans="68:140" ht="15" customHeight="1" x14ac:dyDescent="0.25">
      <c r="BP946" s="59"/>
      <c r="BQ946" s="59"/>
      <c r="BR946" s="59"/>
      <c r="BS946" s="59"/>
      <c r="BT946" s="59"/>
      <c r="DY946" s="81"/>
      <c r="DZ946" s="81"/>
      <c r="EA946" s="81"/>
      <c r="EB946" s="81"/>
      <c r="EC946" s="81"/>
      <c r="ED946" s="81"/>
      <c r="EE946" s="81"/>
      <c r="EF946" s="81"/>
      <c r="EG946" s="81"/>
      <c r="EH946" s="81"/>
      <c r="EI946" s="81"/>
      <c r="EJ946" s="81"/>
    </row>
    <row r="947" spans="68:140" ht="15" customHeight="1" x14ac:dyDescent="0.25">
      <c r="BP947" s="59"/>
      <c r="BQ947" s="59"/>
      <c r="BR947" s="59"/>
      <c r="BS947" s="59"/>
      <c r="BT947" s="59"/>
      <c r="DY947" s="81"/>
      <c r="DZ947" s="81"/>
      <c r="EA947" s="81"/>
      <c r="EB947" s="81"/>
      <c r="EC947" s="81"/>
      <c r="ED947" s="81"/>
      <c r="EE947" s="81"/>
      <c r="EF947" s="81"/>
      <c r="EG947" s="81"/>
      <c r="EH947" s="81"/>
      <c r="EI947" s="81"/>
      <c r="EJ947" s="81"/>
    </row>
    <row r="948" spans="68:140" ht="15" customHeight="1" x14ac:dyDescent="0.25">
      <c r="BP948" s="59"/>
      <c r="BQ948" s="59"/>
      <c r="BR948" s="59"/>
      <c r="BS948" s="59"/>
      <c r="BT948" s="59"/>
      <c r="DY948" s="81"/>
      <c r="DZ948" s="81"/>
      <c r="EA948" s="81"/>
      <c r="EB948" s="81"/>
      <c r="EC948" s="81"/>
      <c r="ED948" s="81"/>
      <c r="EE948" s="81"/>
      <c r="EF948" s="81"/>
      <c r="EG948" s="81"/>
      <c r="EH948" s="81"/>
      <c r="EI948" s="81"/>
      <c r="EJ948" s="81"/>
    </row>
    <row r="949" spans="68:140" ht="15" customHeight="1" x14ac:dyDescent="0.25">
      <c r="BP949" s="59"/>
      <c r="BQ949" s="59"/>
      <c r="BR949" s="59"/>
      <c r="BS949" s="59"/>
      <c r="BT949" s="59"/>
      <c r="DY949" s="81"/>
      <c r="DZ949" s="81"/>
      <c r="EA949" s="81"/>
      <c r="EB949" s="81"/>
      <c r="EC949" s="81"/>
      <c r="ED949" s="81"/>
      <c r="EE949" s="81"/>
      <c r="EF949" s="81"/>
      <c r="EG949" s="81"/>
      <c r="EH949" s="81"/>
      <c r="EI949" s="81"/>
      <c r="EJ949" s="81"/>
    </row>
    <row r="950" spans="68:140" ht="15" customHeight="1" x14ac:dyDescent="0.25">
      <c r="BP950" s="59"/>
      <c r="BQ950" s="59"/>
      <c r="BR950" s="59"/>
      <c r="BS950" s="59"/>
      <c r="BT950" s="59"/>
      <c r="DY950" s="81"/>
      <c r="DZ950" s="81"/>
      <c r="EA950" s="81"/>
      <c r="EB950" s="81"/>
      <c r="EC950" s="81"/>
      <c r="ED950" s="81"/>
      <c r="EE950" s="81"/>
      <c r="EF950" s="81"/>
      <c r="EG950" s="81"/>
      <c r="EH950" s="81"/>
      <c r="EI950" s="81"/>
      <c r="EJ950" s="81"/>
    </row>
    <row r="951" spans="68:140" ht="15" customHeight="1" x14ac:dyDescent="0.25">
      <c r="BP951" s="59"/>
      <c r="BQ951" s="59"/>
      <c r="BR951" s="59"/>
      <c r="BS951" s="59"/>
      <c r="BT951" s="59"/>
      <c r="DY951" s="81"/>
      <c r="DZ951" s="81"/>
      <c r="EA951" s="81"/>
      <c r="EB951" s="81"/>
      <c r="EC951" s="81"/>
      <c r="ED951" s="81"/>
      <c r="EE951" s="81"/>
      <c r="EF951" s="81"/>
      <c r="EG951" s="81"/>
      <c r="EH951" s="81"/>
      <c r="EI951" s="81"/>
      <c r="EJ951" s="81"/>
    </row>
    <row r="952" spans="68:140" ht="15" customHeight="1" x14ac:dyDescent="0.25">
      <c r="BP952" s="59"/>
      <c r="BQ952" s="59"/>
      <c r="BR952" s="59"/>
      <c r="BS952" s="59"/>
      <c r="BT952" s="59"/>
      <c r="DY952" s="81"/>
      <c r="DZ952" s="81"/>
      <c r="EA952" s="81"/>
      <c r="EB952" s="81"/>
      <c r="EC952" s="81"/>
      <c r="ED952" s="81"/>
      <c r="EE952" s="81"/>
      <c r="EF952" s="81"/>
      <c r="EG952" s="81"/>
      <c r="EH952" s="81"/>
      <c r="EI952" s="81"/>
      <c r="EJ952" s="81"/>
    </row>
    <row r="953" spans="68:140" ht="15" customHeight="1" x14ac:dyDescent="0.25">
      <c r="BP953" s="59"/>
      <c r="BQ953" s="59"/>
      <c r="BR953" s="59"/>
      <c r="BS953" s="59"/>
      <c r="BT953" s="59"/>
      <c r="DY953" s="81"/>
      <c r="DZ953" s="81"/>
      <c r="EA953" s="81"/>
      <c r="EB953" s="81"/>
      <c r="EC953" s="81"/>
      <c r="ED953" s="81"/>
      <c r="EE953" s="81"/>
      <c r="EF953" s="81"/>
      <c r="EG953" s="81"/>
      <c r="EH953" s="81"/>
      <c r="EI953" s="81"/>
      <c r="EJ953" s="81"/>
    </row>
    <row r="954" spans="68:140" ht="15" customHeight="1" x14ac:dyDescent="0.25">
      <c r="BP954" s="59"/>
      <c r="BQ954" s="59"/>
      <c r="BR954" s="59"/>
      <c r="BS954" s="59"/>
      <c r="BT954" s="59"/>
      <c r="DY954" s="81"/>
      <c r="DZ954" s="81"/>
      <c r="EA954" s="81"/>
      <c r="EB954" s="81"/>
      <c r="EC954" s="81"/>
      <c r="ED954" s="81"/>
      <c r="EE954" s="81"/>
      <c r="EF954" s="81"/>
      <c r="EG954" s="81"/>
      <c r="EH954" s="81"/>
      <c r="EI954" s="81"/>
      <c r="EJ954" s="81"/>
    </row>
    <row r="955" spans="68:140" ht="15" customHeight="1" x14ac:dyDescent="0.25">
      <c r="BP955" s="59"/>
      <c r="BQ955" s="59"/>
      <c r="BR955" s="59"/>
      <c r="BS955" s="59"/>
      <c r="BT955" s="59"/>
      <c r="DY955" s="81"/>
      <c r="DZ955" s="81"/>
      <c r="EA955" s="81"/>
      <c r="EB955" s="81"/>
      <c r="EC955" s="81"/>
      <c r="ED955" s="81"/>
      <c r="EE955" s="81"/>
      <c r="EF955" s="81"/>
      <c r="EG955" s="81"/>
      <c r="EH955" s="81"/>
      <c r="EI955" s="81"/>
      <c r="EJ955" s="81"/>
    </row>
    <row r="956" spans="68:140" ht="15" customHeight="1" x14ac:dyDescent="0.25">
      <c r="BP956" s="59"/>
      <c r="BQ956" s="59"/>
      <c r="BR956" s="59"/>
      <c r="BS956" s="59"/>
      <c r="BT956" s="59"/>
      <c r="DY956" s="81"/>
      <c r="DZ956" s="81"/>
      <c r="EA956" s="81"/>
      <c r="EB956" s="81"/>
      <c r="EC956" s="81"/>
      <c r="ED956" s="81"/>
      <c r="EE956" s="81"/>
      <c r="EF956" s="81"/>
      <c r="EG956" s="81"/>
      <c r="EH956" s="81"/>
      <c r="EI956" s="81"/>
      <c r="EJ956" s="81"/>
    </row>
    <row r="957" spans="68:140" ht="15" customHeight="1" x14ac:dyDescent="0.25">
      <c r="BP957" s="59"/>
      <c r="BQ957" s="59"/>
      <c r="BR957" s="59"/>
      <c r="BS957" s="59"/>
      <c r="BT957" s="59"/>
      <c r="DY957" s="81"/>
      <c r="DZ957" s="81"/>
      <c r="EA957" s="81"/>
      <c r="EB957" s="81"/>
      <c r="EC957" s="81"/>
      <c r="ED957" s="81"/>
      <c r="EE957" s="81"/>
      <c r="EF957" s="81"/>
      <c r="EG957" s="81"/>
      <c r="EH957" s="81"/>
      <c r="EI957" s="81"/>
      <c r="EJ957" s="81"/>
    </row>
    <row r="958" spans="68:140" ht="15" customHeight="1" x14ac:dyDescent="0.25">
      <c r="BP958" s="59"/>
      <c r="BQ958" s="59"/>
      <c r="BR958" s="59"/>
      <c r="BS958" s="59"/>
      <c r="BT958" s="59"/>
      <c r="DY958" s="81"/>
      <c r="DZ958" s="81"/>
      <c r="EA958" s="81"/>
      <c r="EB958" s="81"/>
      <c r="EC958" s="81"/>
      <c r="ED958" s="81"/>
      <c r="EE958" s="81"/>
      <c r="EF958" s="81"/>
      <c r="EG958" s="81"/>
      <c r="EH958" s="81"/>
      <c r="EI958" s="81"/>
      <c r="EJ958" s="81"/>
    </row>
    <row r="959" spans="68:140" ht="15" customHeight="1" x14ac:dyDescent="0.25">
      <c r="BP959" s="59"/>
      <c r="BQ959" s="59"/>
      <c r="BR959" s="59"/>
      <c r="BS959" s="59"/>
      <c r="BT959" s="59"/>
      <c r="DY959" s="81"/>
      <c r="DZ959" s="81"/>
      <c r="EA959" s="81"/>
      <c r="EB959" s="81"/>
      <c r="EC959" s="81"/>
      <c r="ED959" s="81"/>
      <c r="EE959" s="81"/>
      <c r="EF959" s="81"/>
      <c r="EG959" s="81"/>
      <c r="EH959" s="81"/>
      <c r="EI959" s="81"/>
      <c r="EJ959" s="81"/>
    </row>
    <row r="960" spans="68:140" ht="15" customHeight="1" x14ac:dyDescent="0.25">
      <c r="BP960" s="59"/>
      <c r="BQ960" s="59"/>
      <c r="BR960" s="59"/>
      <c r="BS960" s="59"/>
      <c r="BT960" s="59"/>
      <c r="DY960" s="81"/>
      <c r="DZ960" s="81"/>
      <c r="EA960" s="81"/>
      <c r="EB960" s="81"/>
      <c r="EC960" s="81"/>
      <c r="ED960" s="81"/>
      <c r="EE960" s="81"/>
      <c r="EF960" s="81"/>
      <c r="EG960" s="81"/>
      <c r="EH960" s="81"/>
      <c r="EI960" s="81"/>
      <c r="EJ960" s="81"/>
    </row>
    <row r="961" spans="68:140" ht="15" customHeight="1" x14ac:dyDescent="0.25">
      <c r="BP961" s="59"/>
      <c r="BQ961" s="59"/>
      <c r="BR961" s="59"/>
      <c r="BS961" s="59"/>
      <c r="BT961" s="59"/>
      <c r="DY961" s="81"/>
      <c r="DZ961" s="81"/>
      <c r="EA961" s="81"/>
      <c r="EB961" s="81"/>
      <c r="EC961" s="81"/>
      <c r="ED961" s="81"/>
      <c r="EE961" s="81"/>
      <c r="EF961" s="81"/>
      <c r="EG961" s="81"/>
      <c r="EH961" s="81"/>
      <c r="EI961" s="81"/>
      <c r="EJ961" s="81"/>
    </row>
    <row r="962" spans="68:140" ht="15" customHeight="1" x14ac:dyDescent="0.25">
      <c r="BP962" s="59"/>
      <c r="BQ962" s="59"/>
      <c r="BR962" s="59"/>
      <c r="BS962" s="59"/>
      <c r="BT962" s="59"/>
      <c r="DY962" s="81"/>
      <c r="DZ962" s="81"/>
      <c r="EA962" s="81"/>
      <c r="EB962" s="81"/>
      <c r="EC962" s="81"/>
      <c r="ED962" s="81"/>
      <c r="EE962" s="81"/>
      <c r="EF962" s="81"/>
      <c r="EG962" s="81"/>
      <c r="EH962" s="81"/>
      <c r="EI962" s="81"/>
      <c r="EJ962" s="81"/>
    </row>
    <row r="963" spans="68:140" ht="15" customHeight="1" x14ac:dyDescent="0.25">
      <c r="BP963" s="59"/>
      <c r="BQ963" s="59"/>
      <c r="BR963" s="59"/>
      <c r="BS963" s="59"/>
      <c r="BT963" s="59"/>
      <c r="DY963" s="81"/>
      <c r="DZ963" s="81"/>
      <c r="EA963" s="81"/>
      <c r="EB963" s="81"/>
      <c r="EC963" s="81"/>
      <c r="ED963" s="81"/>
      <c r="EE963" s="81"/>
      <c r="EF963" s="81"/>
      <c r="EG963" s="81"/>
      <c r="EH963" s="81"/>
      <c r="EI963" s="81"/>
      <c r="EJ963" s="81"/>
    </row>
    <row r="964" spans="68:140" ht="15" customHeight="1" x14ac:dyDescent="0.25">
      <c r="BP964" s="59"/>
      <c r="BQ964" s="59"/>
      <c r="BR964" s="59"/>
      <c r="BS964" s="59"/>
      <c r="BT964" s="59"/>
      <c r="DY964" s="81"/>
      <c r="DZ964" s="81"/>
      <c r="EA964" s="81"/>
      <c r="EB964" s="81"/>
      <c r="EC964" s="81"/>
      <c r="ED964" s="81"/>
      <c r="EE964" s="81"/>
      <c r="EF964" s="81"/>
      <c r="EG964" s="81"/>
      <c r="EH964" s="81"/>
      <c r="EI964" s="81"/>
      <c r="EJ964" s="81"/>
    </row>
    <row r="965" spans="68:140" ht="15" customHeight="1" x14ac:dyDescent="0.25">
      <c r="BP965" s="59"/>
      <c r="BQ965" s="59"/>
      <c r="BR965" s="59"/>
      <c r="BS965" s="59"/>
      <c r="BT965" s="59"/>
      <c r="DY965" s="81"/>
      <c r="DZ965" s="81"/>
      <c r="EA965" s="81"/>
      <c r="EB965" s="81"/>
      <c r="EC965" s="81"/>
      <c r="ED965" s="81"/>
      <c r="EE965" s="81"/>
      <c r="EF965" s="81"/>
      <c r="EG965" s="81"/>
      <c r="EH965" s="81"/>
      <c r="EI965" s="81"/>
      <c r="EJ965" s="81"/>
    </row>
    <row r="966" spans="68:140" ht="15" customHeight="1" x14ac:dyDescent="0.25">
      <c r="BP966" s="59"/>
      <c r="BQ966" s="59"/>
      <c r="BR966" s="59"/>
      <c r="BS966" s="59"/>
      <c r="BT966" s="59"/>
      <c r="DY966" s="81"/>
      <c r="DZ966" s="81"/>
      <c r="EA966" s="81"/>
      <c r="EB966" s="81"/>
      <c r="EC966" s="81"/>
      <c r="ED966" s="81"/>
      <c r="EE966" s="81"/>
      <c r="EF966" s="81"/>
      <c r="EG966" s="81"/>
      <c r="EH966" s="81"/>
      <c r="EI966" s="81"/>
      <c r="EJ966" s="81"/>
    </row>
    <row r="967" spans="68:140" ht="15" customHeight="1" x14ac:dyDescent="0.25">
      <c r="BP967" s="59"/>
      <c r="BQ967" s="59"/>
      <c r="BR967" s="59"/>
      <c r="BS967" s="59"/>
      <c r="BT967" s="59"/>
      <c r="DY967" s="81"/>
      <c r="DZ967" s="81"/>
      <c r="EA967" s="81"/>
      <c r="EB967" s="81"/>
      <c r="EC967" s="81"/>
      <c r="ED967" s="81"/>
      <c r="EE967" s="81"/>
      <c r="EF967" s="81"/>
      <c r="EG967" s="81"/>
      <c r="EH967" s="81"/>
      <c r="EI967" s="81"/>
      <c r="EJ967" s="81"/>
    </row>
    <row r="968" spans="68:140" ht="15" customHeight="1" x14ac:dyDescent="0.25">
      <c r="BP968" s="59"/>
      <c r="BQ968" s="59"/>
      <c r="BR968" s="59"/>
      <c r="BS968" s="59"/>
      <c r="BT968" s="59"/>
      <c r="DY968" s="81"/>
      <c r="DZ968" s="81"/>
      <c r="EA968" s="81"/>
      <c r="EB968" s="81"/>
      <c r="EC968" s="81"/>
      <c r="ED968" s="81"/>
      <c r="EE968" s="81"/>
      <c r="EF968" s="81"/>
      <c r="EG968" s="81"/>
      <c r="EH968" s="81"/>
      <c r="EI968" s="81"/>
      <c r="EJ968" s="81"/>
    </row>
    <row r="969" spans="68:140" ht="15" customHeight="1" x14ac:dyDescent="0.25">
      <c r="BP969" s="59"/>
      <c r="BQ969" s="59"/>
      <c r="BR969" s="59"/>
      <c r="BS969" s="59"/>
      <c r="BT969" s="59"/>
      <c r="DY969" s="81"/>
      <c r="DZ969" s="81"/>
      <c r="EA969" s="81"/>
      <c r="EB969" s="81"/>
      <c r="EC969" s="81"/>
      <c r="ED969" s="81"/>
      <c r="EE969" s="81"/>
      <c r="EF969" s="81"/>
      <c r="EG969" s="81"/>
      <c r="EH969" s="81"/>
      <c r="EI969" s="81"/>
      <c r="EJ969" s="81"/>
    </row>
    <row r="970" spans="68:140" ht="15" customHeight="1" x14ac:dyDescent="0.25">
      <c r="BP970" s="59"/>
      <c r="BQ970" s="59"/>
      <c r="BR970" s="59"/>
      <c r="BS970" s="59"/>
      <c r="BT970" s="59"/>
      <c r="DY970" s="81"/>
      <c r="DZ970" s="81"/>
      <c r="EA970" s="81"/>
      <c r="EB970" s="81"/>
      <c r="EC970" s="81"/>
      <c r="ED970" s="81"/>
      <c r="EE970" s="81"/>
      <c r="EF970" s="81"/>
      <c r="EG970" s="81"/>
      <c r="EH970" s="81"/>
      <c r="EI970" s="81"/>
      <c r="EJ970" s="81"/>
    </row>
    <row r="971" spans="68:140" ht="15" customHeight="1" x14ac:dyDescent="0.25">
      <c r="BP971" s="59"/>
      <c r="BQ971" s="59"/>
      <c r="BR971" s="59"/>
      <c r="BS971" s="59"/>
      <c r="BT971" s="59"/>
      <c r="DY971" s="81"/>
      <c r="DZ971" s="81"/>
      <c r="EA971" s="81"/>
      <c r="EB971" s="81"/>
      <c r="EC971" s="81"/>
      <c r="ED971" s="81"/>
      <c r="EE971" s="81"/>
      <c r="EF971" s="81"/>
      <c r="EG971" s="81"/>
      <c r="EH971" s="81"/>
      <c r="EI971" s="81"/>
      <c r="EJ971" s="81"/>
    </row>
    <row r="972" spans="68:140" ht="15" customHeight="1" x14ac:dyDescent="0.25">
      <c r="BP972" s="59"/>
      <c r="BQ972" s="59"/>
      <c r="BR972" s="59"/>
      <c r="BS972" s="59"/>
      <c r="BT972" s="59"/>
      <c r="DY972" s="81"/>
      <c r="DZ972" s="81"/>
      <c r="EA972" s="81"/>
      <c r="EB972" s="81"/>
      <c r="EC972" s="81"/>
      <c r="ED972" s="81"/>
      <c r="EE972" s="81"/>
      <c r="EF972" s="81"/>
      <c r="EG972" s="81"/>
      <c r="EH972" s="81"/>
      <c r="EI972" s="81"/>
      <c r="EJ972" s="81"/>
    </row>
    <row r="973" spans="68:140" ht="15" customHeight="1" x14ac:dyDescent="0.25">
      <c r="BP973" s="59"/>
      <c r="BQ973" s="59"/>
      <c r="BR973" s="59"/>
      <c r="BS973" s="59"/>
      <c r="BT973" s="59"/>
      <c r="DY973" s="81"/>
      <c r="DZ973" s="81"/>
      <c r="EA973" s="81"/>
      <c r="EB973" s="81"/>
      <c r="EC973" s="81"/>
      <c r="ED973" s="81"/>
      <c r="EE973" s="81"/>
      <c r="EF973" s="81"/>
      <c r="EG973" s="81"/>
      <c r="EH973" s="81"/>
      <c r="EI973" s="81"/>
      <c r="EJ973" s="81"/>
    </row>
    <row r="974" spans="68:140" ht="15" customHeight="1" x14ac:dyDescent="0.25">
      <c r="BP974" s="59"/>
      <c r="BQ974" s="59"/>
      <c r="BR974" s="59"/>
      <c r="BS974" s="59"/>
      <c r="BT974" s="59"/>
      <c r="DY974" s="81"/>
      <c r="DZ974" s="81"/>
      <c r="EA974" s="81"/>
      <c r="EB974" s="81"/>
      <c r="EC974" s="81"/>
      <c r="ED974" s="81"/>
      <c r="EE974" s="81"/>
      <c r="EF974" s="81"/>
      <c r="EG974" s="81"/>
      <c r="EH974" s="81"/>
      <c r="EI974" s="81"/>
      <c r="EJ974" s="81"/>
    </row>
    <row r="975" spans="68:140" ht="15" customHeight="1" x14ac:dyDescent="0.25">
      <c r="BP975" s="59"/>
      <c r="BQ975" s="59"/>
      <c r="BR975" s="59"/>
      <c r="BS975" s="59"/>
      <c r="BT975" s="59"/>
      <c r="DY975" s="81"/>
      <c r="DZ975" s="81"/>
      <c r="EA975" s="81"/>
      <c r="EB975" s="81"/>
      <c r="EC975" s="81"/>
      <c r="ED975" s="81"/>
      <c r="EE975" s="81"/>
      <c r="EF975" s="81"/>
      <c r="EG975" s="81"/>
      <c r="EH975" s="81"/>
      <c r="EI975" s="81"/>
      <c r="EJ975" s="81"/>
    </row>
    <row r="976" spans="68:140" ht="15" customHeight="1" x14ac:dyDescent="0.25">
      <c r="BP976" s="59"/>
      <c r="BQ976" s="59"/>
      <c r="BR976" s="59"/>
      <c r="BS976" s="59"/>
      <c r="BT976" s="59"/>
      <c r="DY976" s="81"/>
      <c r="DZ976" s="81"/>
      <c r="EA976" s="81"/>
      <c r="EB976" s="81"/>
      <c r="EC976" s="81"/>
      <c r="ED976" s="81"/>
      <c r="EE976" s="81"/>
      <c r="EF976" s="81"/>
      <c r="EG976" s="81"/>
      <c r="EH976" s="81"/>
      <c r="EI976" s="81"/>
      <c r="EJ976" s="81"/>
    </row>
    <row r="977" spans="68:140" ht="15" customHeight="1" x14ac:dyDescent="0.25">
      <c r="BP977" s="59"/>
      <c r="BQ977" s="59"/>
      <c r="BR977" s="59"/>
      <c r="BS977" s="59"/>
      <c r="BT977" s="59"/>
      <c r="DY977" s="81"/>
      <c r="DZ977" s="81"/>
      <c r="EA977" s="81"/>
      <c r="EB977" s="81"/>
      <c r="EC977" s="81"/>
      <c r="ED977" s="81"/>
      <c r="EE977" s="81"/>
      <c r="EF977" s="81"/>
      <c r="EG977" s="81"/>
      <c r="EH977" s="81"/>
      <c r="EI977" s="81"/>
      <c r="EJ977" s="81"/>
    </row>
    <row r="978" spans="68:140" ht="15" customHeight="1" x14ac:dyDescent="0.25">
      <c r="BP978" s="59"/>
      <c r="BQ978" s="59"/>
      <c r="BR978" s="59"/>
      <c r="BS978" s="59"/>
      <c r="BT978" s="59"/>
      <c r="DY978" s="81"/>
      <c r="DZ978" s="81"/>
      <c r="EA978" s="81"/>
      <c r="EB978" s="81"/>
      <c r="EC978" s="81"/>
      <c r="ED978" s="81"/>
      <c r="EE978" s="81"/>
      <c r="EF978" s="81"/>
      <c r="EG978" s="81"/>
      <c r="EH978" s="81"/>
      <c r="EI978" s="81"/>
      <c r="EJ978" s="81"/>
    </row>
    <row r="979" spans="68:140" ht="15" customHeight="1" x14ac:dyDescent="0.25">
      <c r="BP979" s="59"/>
      <c r="BQ979" s="59"/>
      <c r="BR979" s="59"/>
      <c r="BS979" s="59"/>
      <c r="BT979" s="59"/>
      <c r="DY979" s="81"/>
      <c r="DZ979" s="81"/>
      <c r="EA979" s="81"/>
      <c r="EB979" s="81"/>
      <c r="EC979" s="81"/>
      <c r="ED979" s="81"/>
      <c r="EE979" s="81"/>
      <c r="EF979" s="81"/>
      <c r="EG979" s="81"/>
      <c r="EH979" s="81"/>
      <c r="EI979" s="81"/>
      <c r="EJ979" s="81"/>
    </row>
    <row r="980" spans="68:140" ht="15" customHeight="1" x14ac:dyDescent="0.25">
      <c r="BP980" s="59"/>
      <c r="BQ980" s="59"/>
      <c r="BR980" s="59"/>
      <c r="BS980" s="59"/>
      <c r="BT980" s="59"/>
      <c r="DY980" s="81"/>
      <c r="DZ980" s="81"/>
      <c r="EA980" s="81"/>
      <c r="EB980" s="81"/>
      <c r="EC980" s="81"/>
      <c r="ED980" s="81"/>
      <c r="EE980" s="81"/>
      <c r="EF980" s="81"/>
      <c r="EG980" s="81"/>
      <c r="EH980" s="81"/>
      <c r="EI980" s="81"/>
      <c r="EJ980" s="81"/>
    </row>
    <row r="981" spans="68:140" ht="15" customHeight="1" x14ac:dyDescent="0.25">
      <c r="BP981" s="59"/>
      <c r="BQ981" s="59"/>
      <c r="BR981" s="59"/>
      <c r="BS981" s="59"/>
      <c r="BT981" s="59"/>
      <c r="DY981" s="81"/>
      <c r="DZ981" s="81"/>
      <c r="EA981" s="81"/>
      <c r="EB981" s="81"/>
      <c r="EC981" s="81"/>
      <c r="ED981" s="81"/>
      <c r="EE981" s="81"/>
      <c r="EF981" s="81"/>
      <c r="EG981" s="81"/>
      <c r="EH981" s="81"/>
      <c r="EI981" s="81"/>
      <c r="EJ981" s="81"/>
    </row>
    <row r="982" spans="68:140" ht="15" customHeight="1" x14ac:dyDescent="0.25">
      <c r="BP982" s="59"/>
      <c r="BQ982" s="59"/>
      <c r="BR982" s="59"/>
      <c r="BS982" s="59"/>
      <c r="BT982" s="59"/>
      <c r="DY982" s="81"/>
      <c r="DZ982" s="81"/>
      <c r="EA982" s="81"/>
      <c r="EB982" s="81"/>
      <c r="EC982" s="81"/>
      <c r="ED982" s="81"/>
      <c r="EE982" s="81"/>
      <c r="EF982" s="81"/>
      <c r="EG982" s="81"/>
      <c r="EH982" s="81"/>
      <c r="EI982" s="81"/>
      <c r="EJ982" s="81"/>
    </row>
    <row r="983" spans="68:140" ht="15" customHeight="1" x14ac:dyDescent="0.25">
      <c r="BP983" s="59"/>
      <c r="BQ983" s="59"/>
      <c r="BR983" s="59"/>
      <c r="BS983" s="59"/>
      <c r="BT983" s="59"/>
      <c r="DY983" s="81"/>
      <c r="DZ983" s="81"/>
      <c r="EA983" s="81"/>
      <c r="EB983" s="81"/>
      <c r="EC983" s="81"/>
      <c r="ED983" s="81"/>
      <c r="EE983" s="81"/>
      <c r="EF983" s="81"/>
      <c r="EG983" s="81"/>
      <c r="EH983" s="81"/>
      <c r="EI983" s="81"/>
      <c r="EJ983" s="81"/>
    </row>
    <row r="984" spans="68:140" ht="15" customHeight="1" x14ac:dyDescent="0.25">
      <c r="BP984" s="59"/>
      <c r="BQ984" s="59"/>
      <c r="BR984" s="59"/>
      <c r="BS984" s="59"/>
      <c r="BT984" s="59"/>
      <c r="DY984" s="81"/>
      <c r="DZ984" s="81"/>
      <c r="EA984" s="81"/>
      <c r="EB984" s="81"/>
      <c r="EC984" s="81"/>
      <c r="ED984" s="81"/>
      <c r="EE984" s="81"/>
      <c r="EF984" s="81"/>
      <c r="EG984" s="81"/>
      <c r="EH984" s="81"/>
      <c r="EI984" s="81"/>
      <c r="EJ984" s="81"/>
    </row>
    <row r="985" spans="68:140" ht="15" customHeight="1" x14ac:dyDescent="0.25">
      <c r="BP985" s="59"/>
      <c r="BQ985" s="59"/>
      <c r="BR985" s="59"/>
      <c r="BS985" s="59"/>
      <c r="BT985" s="59"/>
      <c r="DY985" s="81"/>
      <c r="DZ985" s="81"/>
      <c r="EA985" s="81"/>
      <c r="EB985" s="81"/>
      <c r="EC985" s="81"/>
      <c r="ED985" s="81"/>
      <c r="EE985" s="81"/>
      <c r="EF985" s="81"/>
      <c r="EG985" s="81"/>
      <c r="EH985" s="81"/>
      <c r="EI985" s="81"/>
      <c r="EJ985" s="81"/>
    </row>
    <row r="986" spans="68:140" ht="15" customHeight="1" x14ac:dyDescent="0.25">
      <c r="BP986" s="59"/>
      <c r="BQ986" s="59"/>
      <c r="BR986" s="59"/>
      <c r="BS986" s="59"/>
      <c r="BT986" s="59"/>
      <c r="DY986" s="81"/>
      <c r="DZ986" s="81"/>
      <c r="EA986" s="81"/>
      <c r="EB986" s="81"/>
      <c r="EC986" s="81"/>
      <c r="ED986" s="81"/>
      <c r="EE986" s="81"/>
      <c r="EF986" s="81"/>
      <c r="EG986" s="81"/>
      <c r="EH986" s="81"/>
      <c r="EI986" s="81"/>
      <c r="EJ986" s="81"/>
    </row>
    <row r="987" spans="68:140" ht="15" customHeight="1" x14ac:dyDescent="0.25">
      <c r="BP987" s="59"/>
      <c r="BQ987" s="59"/>
      <c r="BR987" s="59"/>
      <c r="BS987" s="59"/>
      <c r="BT987" s="59"/>
      <c r="DY987" s="81"/>
      <c r="DZ987" s="81"/>
      <c r="EA987" s="81"/>
      <c r="EB987" s="81"/>
      <c r="EC987" s="81"/>
      <c r="ED987" s="81"/>
      <c r="EE987" s="81"/>
      <c r="EF987" s="81"/>
      <c r="EG987" s="81"/>
      <c r="EH987" s="81"/>
      <c r="EI987" s="81"/>
      <c r="EJ987" s="81"/>
    </row>
    <row r="988" spans="68:140" ht="15" customHeight="1" x14ac:dyDescent="0.25">
      <c r="BP988" s="59"/>
      <c r="BQ988" s="59"/>
      <c r="BR988" s="59"/>
      <c r="BS988" s="59"/>
      <c r="BT988" s="59"/>
      <c r="DY988" s="81"/>
      <c r="DZ988" s="81"/>
      <c r="EA988" s="81"/>
      <c r="EB988" s="81"/>
      <c r="EC988" s="81"/>
      <c r="ED988" s="81"/>
      <c r="EE988" s="81"/>
      <c r="EF988" s="81"/>
      <c r="EG988" s="81"/>
      <c r="EH988" s="81"/>
      <c r="EI988" s="81"/>
      <c r="EJ988" s="81"/>
    </row>
    <row r="989" spans="68:140" ht="15" customHeight="1" x14ac:dyDescent="0.25">
      <c r="BP989" s="59"/>
      <c r="BQ989" s="59"/>
      <c r="BR989" s="59"/>
      <c r="BS989" s="59"/>
      <c r="BT989" s="59"/>
      <c r="DY989" s="81"/>
      <c r="DZ989" s="81"/>
      <c r="EA989" s="81"/>
      <c r="EB989" s="81"/>
      <c r="EC989" s="81"/>
      <c r="ED989" s="81"/>
      <c r="EE989" s="81"/>
      <c r="EF989" s="81"/>
      <c r="EG989" s="81"/>
      <c r="EH989" s="81"/>
      <c r="EI989" s="81"/>
      <c r="EJ989" s="81"/>
    </row>
    <row r="990" spans="68:140" ht="15" customHeight="1" x14ac:dyDescent="0.25">
      <c r="BP990" s="59"/>
      <c r="BQ990" s="59"/>
      <c r="BR990" s="59"/>
      <c r="BS990" s="59"/>
      <c r="BT990" s="59"/>
      <c r="DY990" s="81"/>
      <c r="DZ990" s="81"/>
      <c r="EA990" s="81"/>
      <c r="EB990" s="81"/>
      <c r="EC990" s="81"/>
      <c r="ED990" s="81"/>
      <c r="EE990" s="81"/>
      <c r="EF990" s="81"/>
      <c r="EG990" s="81"/>
      <c r="EH990" s="81"/>
      <c r="EI990" s="81"/>
      <c r="EJ990" s="81"/>
    </row>
    <row r="991" spans="68:140" ht="15" customHeight="1" x14ac:dyDescent="0.25">
      <c r="BP991" s="59"/>
      <c r="BQ991" s="59"/>
      <c r="BR991" s="59"/>
      <c r="BS991" s="59"/>
      <c r="BT991" s="59"/>
      <c r="DY991" s="81"/>
      <c r="DZ991" s="81"/>
      <c r="EA991" s="81"/>
      <c r="EB991" s="81"/>
      <c r="EC991" s="81"/>
      <c r="ED991" s="81"/>
      <c r="EE991" s="81"/>
      <c r="EF991" s="81"/>
      <c r="EG991" s="81"/>
      <c r="EH991" s="81"/>
      <c r="EI991" s="81"/>
      <c r="EJ991" s="81"/>
    </row>
    <row r="992" spans="68:140" ht="15" customHeight="1" x14ac:dyDescent="0.25">
      <c r="BP992" s="59"/>
      <c r="BQ992" s="59"/>
      <c r="BR992" s="59"/>
      <c r="BS992" s="59"/>
      <c r="BT992" s="59"/>
      <c r="DY992" s="81"/>
      <c r="DZ992" s="81"/>
      <c r="EA992" s="81"/>
      <c r="EB992" s="81"/>
      <c r="EC992" s="81"/>
      <c r="ED992" s="81"/>
      <c r="EE992" s="81"/>
      <c r="EF992" s="81"/>
      <c r="EG992" s="81"/>
      <c r="EH992" s="81"/>
      <c r="EI992" s="81"/>
      <c r="EJ992" s="81"/>
    </row>
    <row r="993" spans="68:140" ht="15" customHeight="1" x14ac:dyDescent="0.25">
      <c r="BP993" s="59"/>
      <c r="BQ993" s="59"/>
      <c r="BR993" s="59"/>
      <c r="BS993" s="59"/>
      <c r="BT993" s="59"/>
      <c r="DY993" s="81"/>
      <c r="DZ993" s="81"/>
      <c r="EA993" s="81"/>
      <c r="EB993" s="81"/>
      <c r="EC993" s="81"/>
      <c r="ED993" s="81"/>
      <c r="EE993" s="81"/>
      <c r="EF993" s="81"/>
      <c r="EG993" s="81"/>
      <c r="EH993" s="81"/>
      <c r="EI993" s="81"/>
      <c r="EJ993" s="81"/>
    </row>
    <row r="994" spans="68:140" ht="15" customHeight="1" x14ac:dyDescent="0.25">
      <c r="BP994" s="59"/>
      <c r="BQ994" s="59"/>
      <c r="BR994" s="59"/>
      <c r="BS994" s="59"/>
      <c r="BT994" s="59"/>
      <c r="DY994" s="81"/>
      <c r="DZ994" s="81"/>
      <c r="EA994" s="81"/>
      <c r="EB994" s="81"/>
      <c r="EC994" s="81"/>
      <c r="ED994" s="81"/>
      <c r="EE994" s="81"/>
      <c r="EF994" s="81"/>
      <c r="EG994" s="81"/>
      <c r="EH994" s="81"/>
      <c r="EI994" s="81"/>
      <c r="EJ994" s="81"/>
    </row>
    <row r="995" spans="68:140" ht="15" customHeight="1" x14ac:dyDescent="0.25">
      <c r="BP995" s="59"/>
      <c r="BQ995" s="59"/>
      <c r="BR995" s="59"/>
      <c r="BS995" s="59"/>
      <c r="BT995" s="59"/>
      <c r="DY995" s="81"/>
      <c r="DZ995" s="81"/>
      <c r="EA995" s="81"/>
      <c r="EB995" s="81"/>
      <c r="EC995" s="81"/>
      <c r="ED995" s="81"/>
      <c r="EE995" s="81"/>
      <c r="EF995" s="81"/>
      <c r="EG995" s="81"/>
      <c r="EH995" s="81"/>
      <c r="EI995" s="81"/>
      <c r="EJ995" s="81"/>
    </row>
    <row r="996" spans="68:140" ht="15" customHeight="1" x14ac:dyDescent="0.25">
      <c r="BP996" s="59"/>
      <c r="BQ996" s="59"/>
      <c r="BR996" s="59"/>
      <c r="BS996" s="59"/>
      <c r="BT996" s="59"/>
      <c r="DY996" s="81"/>
      <c r="DZ996" s="81"/>
      <c r="EA996" s="81"/>
      <c r="EB996" s="81"/>
      <c r="EC996" s="81"/>
      <c r="ED996" s="81"/>
      <c r="EE996" s="81"/>
      <c r="EF996" s="81"/>
      <c r="EG996" s="81"/>
      <c r="EH996" s="81"/>
      <c r="EI996" s="81"/>
      <c r="EJ996" s="81"/>
    </row>
    <row r="997" spans="68:140" ht="15" customHeight="1" x14ac:dyDescent="0.25">
      <c r="BP997" s="59"/>
      <c r="BQ997" s="59"/>
      <c r="BR997" s="59"/>
      <c r="BS997" s="59"/>
      <c r="BT997" s="59"/>
      <c r="DY997" s="81"/>
      <c r="DZ997" s="81"/>
      <c r="EA997" s="81"/>
      <c r="EB997" s="81"/>
      <c r="EC997" s="81"/>
      <c r="ED997" s="81"/>
      <c r="EE997" s="81"/>
      <c r="EF997" s="81"/>
      <c r="EG997" s="81"/>
      <c r="EH997" s="81"/>
      <c r="EI997" s="81"/>
      <c r="EJ997" s="81"/>
    </row>
    <row r="998" spans="68:140" ht="15" customHeight="1" x14ac:dyDescent="0.25">
      <c r="BP998" s="59"/>
      <c r="BQ998" s="59"/>
      <c r="BR998" s="59"/>
      <c r="BS998" s="59"/>
      <c r="BT998" s="59"/>
      <c r="DY998" s="81"/>
      <c r="DZ998" s="81"/>
      <c r="EA998" s="81"/>
      <c r="EB998" s="81"/>
      <c r="EC998" s="81"/>
      <c r="ED998" s="81"/>
      <c r="EE998" s="81"/>
      <c r="EF998" s="81"/>
      <c r="EG998" s="81"/>
      <c r="EH998" s="81"/>
      <c r="EI998" s="81"/>
      <c r="EJ998" s="81"/>
    </row>
    <row r="999" spans="68:140" ht="15" customHeight="1" x14ac:dyDescent="0.25">
      <c r="BP999" s="59"/>
      <c r="BQ999" s="59"/>
      <c r="BR999" s="59"/>
      <c r="BS999" s="59"/>
      <c r="BT999" s="59"/>
      <c r="DY999" s="81"/>
      <c r="DZ999" s="81"/>
      <c r="EA999" s="81"/>
      <c r="EB999" s="81"/>
      <c r="EC999" s="81"/>
      <c r="ED999" s="81"/>
      <c r="EE999" s="81"/>
      <c r="EF999" s="81"/>
      <c r="EG999" s="81"/>
      <c r="EH999" s="81"/>
      <c r="EI999" s="81"/>
      <c r="EJ999" s="81"/>
    </row>
    <row r="1000" spans="68:140" ht="15" customHeight="1" x14ac:dyDescent="0.25">
      <c r="BP1000" s="59"/>
      <c r="BQ1000" s="59"/>
      <c r="BR1000" s="59"/>
      <c r="BS1000" s="59"/>
      <c r="BT1000" s="59"/>
      <c r="DY1000" s="81"/>
      <c r="DZ1000" s="81"/>
      <c r="EA1000" s="81"/>
      <c r="EB1000" s="81"/>
      <c r="EC1000" s="81"/>
      <c r="ED1000" s="81"/>
      <c r="EE1000" s="81"/>
      <c r="EF1000" s="81"/>
      <c r="EG1000" s="81"/>
      <c r="EH1000" s="81"/>
      <c r="EI1000" s="81"/>
      <c r="EJ1000" s="81"/>
    </row>
    <row r="1001" spans="68:140" ht="15" customHeight="1" x14ac:dyDescent="0.25">
      <c r="BP1001" s="59"/>
      <c r="BR1001" s="59"/>
      <c r="BS1001" s="59"/>
      <c r="BT1001" s="59"/>
      <c r="DY1001" s="81"/>
      <c r="DZ1001" s="81"/>
      <c r="EA1001" s="81"/>
      <c r="EB1001" s="81"/>
      <c r="EC1001" s="81"/>
      <c r="ED1001" s="81"/>
      <c r="EE1001" s="81"/>
      <c r="EF1001" s="81"/>
      <c r="EG1001" s="81"/>
      <c r="EH1001" s="81"/>
      <c r="EI1001" s="81"/>
      <c r="EJ1001" s="81"/>
    </row>
    <row r="1002" spans="68:140" ht="15" customHeight="1" x14ac:dyDescent="0.25">
      <c r="BP1002" s="59"/>
      <c r="BS1002" s="59"/>
      <c r="BT1002" s="59"/>
      <c r="DY1002" s="81"/>
      <c r="DZ1002" s="81"/>
      <c r="EA1002" s="81"/>
      <c r="EB1002" s="81"/>
      <c r="EC1002" s="81"/>
      <c r="ED1002" s="81"/>
      <c r="EE1002" s="81"/>
      <c r="EF1002" s="81"/>
      <c r="EG1002" s="81"/>
      <c r="EH1002" s="81"/>
      <c r="EI1002" s="81"/>
      <c r="EJ1002" s="81"/>
    </row>
    <row r="1003" spans="68:140" ht="15" customHeight="1" x14ac:dyDescent="0.25">
      <c r="BP1003" s="59"/>
      <c r="BS1003" s="59"/>
      <c r="BT1003" s="59"/>
      <c r="DY1003" s="81"/>
      <c r="DZ1003" s="81"/>
      <c r="EA1003" s="81"/>
      <c r="EB1003" s="81"/>
      <c r="EC1003" s="81"/>
      <c r="ED1003" s="81"/>
      <c r="EE1003" s="81"/>
      <c r="EF1003" s="81"/>
      <c r="EG1003" s="81"/>
      <c r="EH1003" s="81"/>
      <c r="EI1003" s="81"/>
      <c r="EJ1003" s="81"/>
    </row>
    <row r="1004" spans="68:140" ht="15" customHeight="1" x14ac:dyDescent="0.25">
      <c r="BP1004" s="59"/>
      <c r="BS1004" s="59"/>
      <c r="BT1004" s="59"/>
      <c r="DY1004" s="81"/>
      <c r="DZ1004" s="81"/>
      <c r="EA1004" s="81"/>
      <c r="EB1004" s="81"/>
      <c r="EC1004" s="81"/>
      <c r="ED1004" s="81"/>
      <c r="EE1004" s="81"/>
      <c r="EF1004" s="81"/>
      <c r="EG1004" s="81"/>
      <c r="EH1004" s="81"/>
      <c r="EI1004" s="81"/>
      <c r="EJ1004" s="81"/>
    </row>
    <row r="1005" spans="68:140" ht="15" customHeight="1" x14ac:dyDescent="0.25">
      <c r="BP1005" s="59"/>
      <c r="BS1005" s="59"/>
      <c r="BT1005" s="59"/>
      <c r="DY1005" s="81"/>
      <c r="DZ1005" s="81"/>
      <c r="EA1005" s="81"/>
      <c r="EB1005" s="81"/>
      <c r="EC1005" s="81"/>
      <c r="ED1005" s="81"/>
      <c r="EE1005" s="81"/>
      <c r="EF1005" s="81"/>
      <c r="EG1005" s="81"/>
      <c r="EH1005" s="81"/>
      <c r="EI1005" s="81"/>
      <c r="EJ1005" s="81"/>
    </row>
    <row r="1006" spans="68:140" ht="15" customHeight="1" x14ac:dyDescent="0.25">
      <c r="BP1006" s="59"/>
      <c r="BS1006" s="59"/>
      <c r="BT1006" s="59"/>
      <c r="DY1006" s="81"/>
      <c r="DZ1006" s="81"/>
      <c r="EA1006" s="81"/>
      <c r="EB1006" s="81"/>
      <c r="EC1006" s="81"/>
      <c r="ED1006" s="81"/>
      <c r="EE1006" s="81"/>
      <c r="EF1006" s="81"/>
      <c r="EG1006" s="81"/>
      <c r="EH1006" s="81"/>
      <c r="EI1006" s="81"/>
      <c r="EJ1006" s="81"/>
    </row>
    <row r="1007" spans="68:140" ht="15" customHeight="1" x14ac:dyDescent="0.25">
      <c r="BP1007" s="59"/>
      <c r="BS1007" s="59"/>
      <c r="BT1007" s="59"/>
      <c r="DY1007" s="81"/>
      <c r="DZ1007" s="81"/>
      <c r="EA1007" s="81"/>
      <c r="EB1007" s="81"/>
      <c r="EC1007" s="81"/>
      <c r="ED1007" s="81"/>
      <c r="EE1007" s="81"/>
      <c r="EF1007" s="81"/>
      <c r="EG1007" s="81"/>
      <c r="EH1007" s="81"/>
      <c r="EI1007" s="81"/>
      <c r="EJ1007" s="81"/>
    </row>
    <row r="1008" spans="68:140" ht="15" customHeight="1" x14ac:dyDescent="0.25"/>
  </sheetData>
  <phoneticPr fontId="2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20</vt:i4>
      </vt:variant>
    </vt:vector>
  </HeadingPairs>
  <TitlesOfParts>
    <vt:vector size="28" baseType="lpstr">
      <vt:lpstr>Menu</vt:lpstr>
      <vt:lpstr>Settings</vt:lpstr>
      <vt:lpstr>Database</vt:lpstr>
      <vt:lpstr>List</vt:lpstr>
      <vt:lpstr>Form</vt:lpstr>
      <vt:lpstr>Dashboard</vt:lpstr>
      <vt:lpstr>Calc</vt:lpstr>
      <vt:lpstr>ToU</vt:lpstr>
      <vt:lpstr>connector</vt:lpstr>
      <vt:lpstr>DateHeaders</vt:lpstr>
      <vt:lpstr>DateTable</vt:lpstr>
      <vt:lpstr>desc</vt:lpstr>
      <vt:lpstr>filter1</vt:lpstr>
      <vt:lpstr>filter2</vt:lpstr>
      <vt:lpstr>filter3</vt:lpstr>
      <vt:lpstr>filter4</vt:lpstr>
      <vt:lpstr>Headers</vt:lpstr>
      <vt:lpstr>HeadingNumb</vt:lpstr>
      <vt:lpstr>MainTable</vt:lpstr>
      <vt:lpstr>months</vt:lpstr>
      <vt:lpstr>order</vt:lpstr>
      <vt:lpstr>Dashboard!Print_Area</vt:lpstr>
      <vt:lpstr>Menu!Print_Area</vt:lpstr>
      <vt:lpstr>Settings!Print_Area</vt:lpstr>
      <vt:lpstr>ToU!Print_Area</vt:lpstr>
      <vt:lpstr>Dashboard!Print_Titles</vt:lpstr>
      <vt:lpstr>Form!Print_Titles</vt:lpstr>
      <vt:lpstr>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2023-03-26T20:37:27Z</cp:lastPrinted>
  <dcterms:created xsi:type="dcterms:W3CDTF">2018-11-13T14:01:04Z</dcterms:created>
  <dcterms:modified xsi:type="dcterms:W3CDTF">2023-03-27T11:38:51Z</dcterms:modified>
  <dc:title>Employee Database V2 Template</dc:title>
  <dc:subject>Employee Database V2</dc:subject>
  <dc:description>Employee Database V2 template by Master Productivity Kit — masterproductivitykit.com</dc:description>
  <cp:keywords>Master Productivity Kit, Excel template, Google Sheets template</cp:keywords>
  <cp:category>Business Template</cp:category>
</cp:coreProperties>
</file>