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"/>
    </mc:Choice>
  </mc:AlternateContent>
  <xr:revisionPtr revIDLastSave="0" documentId="13_ncr:1_{297AD570-6222-4EBC-ADAF-122A603D2A2A}" xr6:coauthVersionLast="47" xr6:coauthVersionMax="47" xr10:uidLastSave="{00000000-0000-0000-0000-000000000000}"/>
  <bookViews>
    <workbookView showSheetTabs="0" xWindow="-120" yWindow="-120" windowWidth="29040" windowHeight="15720" xr2:uid="{1961F378-4F0A-43A7-A7CD-B9FFE0D2E360}"/>
  </bookViews>
  <sheets>
    <sheet name="Chart" sheetId="5" r:id="rId1"/>
    <sheet name="Data1" sheetId="1" r:id="rId2"/>
    <sheet name="Data2" sheetId="7" r:id="rId3"/>
    <sheet name="Calculations" sheetId="2" state="hidden" r:id="rId4"/>
  </sheets>
  <definedNames>
    <definedName name="countS">Calculations!$E$2</definedName>
    <definedName name="inputRNG">Data1!$B$6:$AF$477</definedName>
    <definedName name="Lbox">Chart!$C$25</definedName>
    <definedName name="LowerBox">OFFSET(Calculations!$B$15,0,1,1,countS)</definedName>
    <definedName name="MainData">OFFSET(Calculations!$B$14,0,0,3,countS+1)</definedName>
    <definedName name="Median">OFFSET(Calculations!$B$14,0,1,1,countS)</definedName>
    <definedName name="precision">Calculations!$C$24</definedName>
    <definedName name="_xlnm.Print_Area" localSheetId="3">Calculations!$B$1:$AF$35</definedName>
    <definedName name="_xlnm.Print_Area" localSheetId="0">Chart!$E$6:$S$31</definedName>
    <definedName name="_xlnm.Print_Area" localSheetId="1">Data1!$C$6:$AF$478</definedName>
    <definedName name="_xlnm.Print_Area" localSheetId="2">Data2!$B$5:$G$29</definedName>
    <definedName name="Series_Name">OFFSET(Calculations!$B$7,0,1,1,countS)</definedName>
    <definedName name="Ubox">Chart!$C$22</definedName>
    <definedName name="UpperBox">OFFSET(Calculations!$B$16,0,1,1,countS)</definedName>
    <definedName name="Whisker_Bottom">OFFSET(Calculations!$B$19,0,1,1,countS)</definedName>
    <definedName name="Whisker_Top">OFFSET(Calculations!$B$18,0,1,1,countS)</definedName>
    <definedName name="xBottom">Calculations!$C$21</definedName>
    <definedName name="xTop">Calculations!$C$22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2" l="1" a="1"/>
  <c r="C9" i="2" s="1"/>
  <c r="C8" i="2" a="1"/>
  <c r="C8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T7" i="2" a="1"/>
  <c r="T7" i="2" s="1"/>
  <c r="U7" i="2" a="1"/>
  <c r="U7" i="2" s="1"/>
  <c r="V7" i="2" a="1"/>
  <c r="V7" i="2" s="1"/>
  <c r="W7" i="2" a="1"/>
  <c r="W7" i="2" s="1"/>
  <c r="X7" i="2" a="1"/>
  <c r="X7" i="2" s="1"/>
  <c r="Y7" i="2" a="1"/>
  <c r="Y7" i="2" s="1"/>
  <c r="Z7" i="2" a="1"/>
  <c r="Z7" i="2" s="1"/>
  <c r="AA7" i="2" a="1"/>
  <c r="AA7" i="2" s="1"/>
  <c r="AB7" i="2" a="1"/>
  <c r="AB7" i="2" s="1"/>
  <c r="AC7" i="2" a="1"/>
  <c r="AC7" i="2" s="1"/>
  <c r="AD7" i="2" a="1"/>
  <c r="AD7" i="2" s="1"/>
  <c r="AE7" i="2" a="1"/>
  <c r="AE7" i="2" s="1"/>
  <c r="AF7" i="2" a="1"/>
  <c r="AF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C7" i="2" a="1"/>
  <c r="C7" i="2" s="1"/>
  <c r="C12" i="2" s="1" a="1"/>
  <c r="C12" i="2" s="1"/>
  <c r="E2" i="2" l="1" a="1"/>
  <c r="E2" i="2" s="1"/>
  <c r="C10" i="2" a="1"/>
  <c r="C10" i="2" s="1"/>
  <c r="C11" i="2" a="1"/>
  <c r="C11" i="2" s="1"/>
  <c r="D10" i="2" a="1"/>
  <c r="D10" i="2" s="1"/>
  <c r="D9" i="2" a="1"/>
  <c r="D9" i="2" s="1"/>
  <c r="D8" i="2" a="1"/>
  <c r="D8" i="2" s="1"/>
  <c r="D12" i="2" a="1"/>
  <c r="D12" i="2" s="1"/>
  <c r="D11" i="2" a="1"/>
  <c r="D11" i="2" s="1"/>
  <c r="I9" i="2" a="1"/>
  <c r="I9" i="2" s="1"/>
  <c r="I8" i="2" a="1"/>
  <c r="I8" i="2" s="1"/>
  <c r="H10" i="2" a="1"/>
  <c r="H10" i="2" s="1"/>
  <c r="H9" i="2" a="1"/>
  <c r="H9" i="2" s="1"/>
  <c r="H8" i="2" a="1"/>
  <c r="H8" i="2" s="1"/>
  <c r="H12" i="2" a="1"/>
  <c r="H12" i="2" s="1"/>
  <c r="H11" i="2" a="1"/>
  <c r="H11" i="2" s="1"/>
  <c r="G9" i="2" a="1"/>
  <c r="G9" i="2" s="1"/>
  <c r="G8" i="2" a="1"/>
  <c r="G8" i="2" s="1"/>
  <c r="G12" i="2" a="1"/>
  <c r="G12" i="2" s="1"/>
  <c r="G11" i="2" a="1"/>
  <c r="G11" i="2" s="1"/>
  <c r="G10" i="2" a="1"/>
  <c r="G10" i="2" s="1"/>
  <c r="F8" i="2" a="1"/>
  <c r="F8" i="2" s="1"/>
  <c r="F12" i="2" a="1"/>
  <c r="F12" i="2" s="1"/>
  <c r="F11" i="2" a="1"/>
  <c r="F11" i="2" s="1"/>
  <c r="F10" i="2" a="1"/>
  <c r="F10" i="2" s="1"/>
  <c r="F9" i="2" a="1"/>
  <c r="F9" i="2" s="1"/>
  <c r="E11" i="2" a="1"/>
  <c r="E11" i="2" s="1"/>
  <c r="E10" i="2" a="1"/>
  <c r="E10" i="2" s="1"/>
  <c r="E9" i="2" a="1"/>
  <c r="E9" i="2" s="1"/>
  <c r="E8" i="2" a="1"/>
  <c r="E8" i="2" s="1"/>
  <c r="E12" i="2" a="1"/>
  <c r="E12" i="2" s="1"/>
  <c r="I12" i="2" l="1" a="1"/>
  <c r="I12" i="2" s="1"/>
  <c r="I11" i="2" a="1"/>
  <c r="I11" i="2" s="1"/>
  <c r="I10" i="2" a="1"/>
  <c r="I10" i="2" s="1"/>
  <c r="K10" i="2" a="1"/>
  <c r="K10" i="2" s="1"/>
  <c r="AF9" i="2" a="1"/>
  <c r="AF9" i="2" s="1"/>
  <c r="Y12" i="2" a="1"/>
  <c r="Y12" i="2" s="1"/>
  <c r="J12" i="2" a="1"/>
  <c r="J12" i="2" s="1"/>
  <c r="R12" i="2" a="1"/>
  <c r="R12" i="2" s="1"/>
  <c r="X8" i="2" a="1"/>
  <c r="X8" i="2" s="1"/>
  <c r="Z8" i="2" a="1"/>
  <c r="Z8" i="2" s="1"/>
  <c r="AE12" i="2" a="1"/>
  <c r="AE12" i="2" s="1"/>
  <c r="O10" i="2" a="1"/>
  <c r="O10" i="2" s="1"/>
  <c r="AF10" i="2" a="1"/>
  <c r="AF10" i="2" s="1"/>
  <c r="J9" i="2" a="1"/>
  <c r="J9" i="2" s="1"/>
  <c r="N9" i="2" a="1"/>
  <c r="N9" i="2" s="1"/>
  <c r="J10" i="2" a="1"/>
  <c r="J10" i="2" s="1"/>
  <c r="Z11" i="2" a="1"/>
  <c r="Z11" i="2" s="1"/>
  <c r="AF12" i="2" a="1"/>
  <c r="AF12" i="2" s="1"/>
  <c r="J8" i="2" a="1"/>
  <c r="J8" i="2" s="1"/>
  <c r="Y10" i="2" a="1"/>
  <c r="Y10" i="2" s="1"/>
  <c r="L10" i="2" a="1"/>
  <c r="L10" i="2" s="1"/>
  <c r="J11" i="2" a="1"/>
  <c r="J11" i="2" s="1"/>
  <c r="M12" i="2" a="1"/>
  <c r="M12" i="2" s="1"/>
  <c r="AA11" i="2" a="1"/>
  <c r="AA11" i="2" s="1"/>
  <c r="Q9" i="2" a="1"/>
  <c r="Q9" i="2" s="1"/>
  <c r="U9" i="2" a="1"/>
  <c r="U9" i="2" s="1"/>
  <c r="R11" i="2" a="1"/>
  <c r="R11" i="2" s="1"/>
  <c r="AF8" i="2" a="1"/>
  <c r="AF8" i="2" s="1"/>
  <c r="P11" i="2" a="1"/>
  <c r="P11" i="2" s="1"/>
  <c r="U10" i="2" a="1"/>
  <c r="U10" i="2" s="1"/>
  <c r="AE11" i="2" a="1"/>
  <c r="AE11" i="2" s="1"/>
  <c r="N12" i="2" a="1"/>
  <c r="N12" i="2" s="1"/>
  <c r="Y9" i="2" a="1"/>
  <c r="Y9" i="2" s="1"/>
  <c r="W12" i="2" a="1"/>
  <c r="W12" i="2" s="1"/>
  <c r="AC9" i="2" a="1"/>
  <c r="AC9" i="2" s="1"/>
  <c r="AA12" i="2" a="1"/>
  <c r="AA12" i="2" s="1"/>
  <c r="V11" i="2" a="1"/>
  <c r="V11" i="2" s="1"/>
  <c r="L12" i="2" a="1"/>
  <c r="L12" i="2" s="1"/>
  <c r="AF11" i="2" a="1"/>
  <c r="AF11" i="2" s="1"/>
  <c r="X10" i="2" a="1"/>
  <c r="X10" i="2" s="1"/>
  <c r="P9" i="2" a="1"/>
  <c r="P9" i="2" s="1"/>
  <c r="O9" i="2" a="1"/>
  <c r="O9" i="2" s="1"/>
  <c r="S10" i="2" a="1"/>
  <c r="S10" i="2" s="1"/>
  <c r="AD11" i="2" a="1"/>
  <c r="AD11" i="2" s="1"/>
  <c r="Y8" i="2" a="1"/>
  <c r="Y8" i="2" s="1"/>
  <c r="Q12" i="2" a="1"/>
  <c r="Q12" i="2" s="1"/>
  <c r="W10" i="2" a="1"/>
  <c r="W10" i="2" s="1"/>
  <c r="L8" i="2" a="1"/>
  <c r="L8" i="2" s="1"/>
  <c r="X11" i="2" a="1"/>
  <c r="X11" i="2" s="1"/>
  <c r="V8" i="2" a="1"/>
  <c r="V8" i="2" s="1"/>
  <c r="K11" i="2" a="1"/>
  <c r="K11" i="2" s="1"/>
  <c r="N10" i="2" a="1"/>
  <c r="N10" i="2" s="1"/>
  <c r="Z12" i="2" a="1"/>
  <c r="Z12" i="2" s="1"/>
  <c r="AE10" i="2" a="1"/>
  <c r="AE10" i="2" s="1"/>
  <c r="O8" i="2" a="1"/>
  <c r="O8" i="2" s="1"/>
  <c r="AA10" i="2" a="1"/>
  <c r="AA10" i="2" s="1"/>
  <c r="V9" i="2" a="1"/>
  <c r="V9" i="2" s="1"/>
  <c r="T12" i="2" a="1"/>
  <c r="T12" i="2" s="1"/>
  <c r="L11" i="2" a="1"/>
  <c r="L11" i="2" s="1"/>
  <c r="AB10" i="2" a="1"/>
  <c r="AB10" i="2" s="1"/>
  <c r="X9" i="2" a="1"/>
  <c r="X9" i="2" s="1"/>
  <c r="AC12" i="2" a="1"/>
  <c r="AC12" i="2" s="1"/>
  <c r="W9" i="2" a="1"/>
  <c r="W9" i="2" s="1"/>
  <c r="R10" i="2" a="1"/>
  <c r="R10" i="2" s="1"/>
  <c r="AD12" i="2" a="1"/>
  <c r="AD12" i="2" s="1"/>
  <c r="W8" i="2" a="1"/>
  <c r="W8" i="2" s="1"/>
  <c r="M11" i="2" a="1"/>
  <c r="M11" i="2" s="1"/>
  <c r="Z9" i="2" a="1"/>
  <c r="Z9" i="2" s="1"/>
  <c r="T10" i="2" a="1"/>
  <c r="T10" i="2" s="1"/>
  <c r="L9" i="2" a="1"/>
  <c r="L9" i="2" s="1"/>
  <c r="AB8" i="2" a="1"/>
  <c r="AB8" i="2" s="1"/>
  <c r="P12" i="2" a="1"/>
  <c r="P12" i="2" s="1"/>
  <c r="AC8" i="2" a="1"/>
  <c r="AC8" i="2" s="1"/>
  <c r="R8" i="2" a="1"/>
  <c r="R8" i="2" s="1"/>
  <c r="V12" i="2" a="1"/>
  <c r="V12" i="2" s="1"/>
  <c r="O11" i="2" a="1"/>
  <c r="O11" i="2" s="1"/>
  <c r="Q11" i="2" a="1"/>
  <c r="Q11" i="2" s="1"/>
  <c r="S11" i="2" a="1"/>
  <c r="S11" i="2" s="1"/>
  <c r="V10" i="2" a="1"/>
  <c r="V10" i="2" s="1"/>
  <c r="S8" i="2" a="1"/>
  <c r="S8" i="2" s="1"/>
  <c r="Y11" i="2" a="1"/>
  <c r="Y11" i="2" s="1"/>
  <c r="AA8" i="2" a="1"/>
  <c r="AA8" i="2" s="1"/>
  <c r="U11" i="2" a="1"/>
  <c r="U11" i="2" s="1"/>
  <c r="AD9" i="2" a="1"/>
  <c r="AD9" i="2" s="1"/>
  <c r="T8" i="2" a="1"/>
  <c r="T8" i="2" s="1"/>
  <c r="AB11" i="2" a="1"/>
  <c r="AB11" i="2" s="1"/>
  <c r="P10" i="2" a="1"/>
  <c r="P10" i="2" s="1"/>
  <c r="U12" i="2" a="1"/>
  <c r="U12" i="2" s="1"/>
  <c r="K9" i="2" a="1"/>
  <c r="K9" i="2" s="1"/>
  <c r="M8" i="2" a="1"/>
  <c r="M8" i="2" s="1"/>
  <c r="M10" i="2" a="1"/>
  <c r="M10" i="2" s="1"/>
  <c r="W11" i="2" a="1"/>
  <c r="W11" i="2" s="1"/>
  <c r="Z10" i="2" a="1"/>
  <c r="Z10" i="2" s="1"/>
  <c r="AE8" i="2" a="1"/>
  <c r="AE8" i="2" s="1"/>
  <c r="K12" i="2" a="1"/>
  <c r="K12" i="2" s="1"/>
  <c r="M9" i="2" a="1"/>
  <c r="M9" i="2" s="1"/>
  <c r="AC11" i="2" a="1"/>
  <c r="AC11" i="2" s="1"/>
  <c r="N11" i="2" a="1"/>
  <c r="N11" i="2" s="1"/>
  <c r="T11" i="2" a="1"/>
  <c r="T11" i="2" s="1"/>
  <c r="AB9" i="2" a="1"/>
  <c r="AB9" i="2" s="1"/>
  <c r="P8" i="2" a="1"/>
  <c r="P8" i="2" s="1"/>
  <c r="U8" i="2" a="1"/>
  <c r="U8" i="2" s="1"/>
  <c r="S9" i="2" a="1"/>
  <c r="S9" i="2" s="1"/>
  <c r="N8" i="2" a="1"/>
  <c r="N8" i="2" s="1"/>
  <c r="AC10" i="2" a="1"/>
  <c r="AC10" i="2" s="1"/>
  <c r="K8" i="2" a="1"/>
  <c r="K8" i="2" s="1"/>
  <c r="R9" i="2" a="1"/>
  <c r="R9" i="2" s="1"/>
  <c r="AB12" i="2" a="1"/>
  <c r="AB12" i="2" s="1"/>
  <c r="Q10" i="2" a="1"/>
  <c r="Q10" i="2" s="1"/>
  <c r="AD10" i="2" a="1"/>
  <c r="AD10" i="2" s="1"/>
  <c r="O12" i="2" a="1"/>
  <c r="O12" i="2" s="1"/>
  <c r="S12" i="2" a="1"/>
  <c r="S12" i="2" s="1"/>
  <c r="T9" i="2" a="1"/>
  <c r="T9" i="2" s="1"/>
  <c r="X12" i="2" a="1"/>
  <c r="X12" i="2" s="1"/>
  <c r="AA9" i="2" a="1"/>
  <c r="AA9" i="2" s="1"/>
  <c r="Q8" i="2" a="1"/>
  <c r="Q8" i="2" s="1"/>
  <c r="AD8" i="2" a="1"/>
  <c r="AD8" i="2" s="1"/>
  <c r="AE9" i="2" a="1"/>
  <c r="AE9" i="2" s="1"/>
  <c r="D24" i="2" l="1"/>
  <c r="E27" i="2" s="1"/>
  <c r="C4" i="2"/>
  <c r="E25" i="2" l="1"/>
  <c r="E26" i="2"/>
  <c r="R18" i="2"/>
  <c r="J18" i="2"/>
  <c r="C14" i="2"/>
  <c r="F18" i="2"/>
  <c r="E18" i="2"/>
  <c r="Q18" i="2"/>
  <c r="D18" i="2"/>
  <c r="AC18" i="2"/>
  <c r="P18" i="2"/>
  <c r="Y14" i="2"/>
  <c r="I14" i="2"/>
  <c r="X18" i="2"/>
  <c r="H14" i="2"/>
  <c r="AE14" i="2"/>
  <c r="N14" i="2"/>
  <c r="M14" i="2"/>
  <c r="AD14" i="2"/>
  <c r="X14" i="2"/>
  <c r="F16" i="2"/>
  <c r="AB16" i="2"/>
  <c r="W19" i="2"/>
  <c r="Y19" i="2"/>
  <c r="AC19" i="2"/>
  <c r="R14" i="2"/>
  <c r="L19" i="2"/>
  <c r="AE15" i="2"/>
  <c r="X16" i="2"/>
  <c r="R16" i="2"/>
  <c r="O16" i="2"/>
  <c r="AB14" i="2"/>
  <c r="Q14" i="2"/>
  <c r="AA16" i="2"/>
  <c r="T16" i="2"/>
  <c r="N19" i="2"/>
  <c r="I19" i="2"/>
  <c r="V19" i="2"/>
  <c r="P14" i="2"/>
  <c r="K14" i="2"/>
  <c r="P16" i="2"/>
  <c r="J16" i="2"/>
  <c r="M16" i="2"/>
  <c r="H19" i="2"/>
  <c r="AF14" i="2"/>
  <c r="AA19" i="2"/>
  <c r="U14" i="2"/>
  <c r="V15" i="2"/>
  <c r="I15" i="2"/>
  <c r="AF16" i="2"/>
  <c r="S16" i="2"/>
  <c r="AE19" i="2"/>
  <c r="O15" i="2"/>
  <c r="H15" i="2"/>
  <c r="AE16" i="2"/>
  <c r="C15" i="2"/>
  <c r="N15" i="2"/>
  <c r="AD16" i="2"/>
  <c r="Y15" i="2"/>
  <c r="K18" i="2" l="1"/>
  <c r="C19" i="2"/>
  <c r="L16" i="2"/>
  <c r="J19" i="2"/>
  <c r="Y18" i="2"/>
  <c r="T19" i="2"/>
  <c r="D15" i="2"/>
  <c r="Z18" i="2"/>
  <c r="Q15" i="2"/>
  <c r="M19" i="2"/>
  <c r="E19" i="2"/>
  <c r="H16" i="2"/>
  <c r="I18" i="2"/>
  <c r="AC15" i="2"/>
  <c r="L15" i="2"/>
  <c r="L14" i="2"/>
  <c r="X19" i="2"/>
  <c r="O18" i="2"/>
  <c r="W16" i="2"/>
  <c r="I16" i="2"/>
  <c r="AD19" i="2"/>
  <c r="S19" i="2"/>
  <c r="AC14" i="2"/>
  <c r="S14" i="2"/>
  <c r="S15" i="2"/>
  <c r="AD15" i="2"/>
  <c r="M15" i="2"/>
  <c r="U16" i="2"/>
  <c r="U15" i="2"/>
  <c r="O19" i="2"/>
  <c r="U18" i="2"/>
  <c r="U19" i="2"/>
  <c r="T18" i="2"/>
  <c r="AB18" i="2"/>
  <c r="Y16" i="2"/>
  <c r="M18" i="2"/>
  <c r="AA18" i="2"/>
  <c r="AE18" i="2"/>
  <c r="AF18" i="2"/>
  <c r="C18" i="2"/>
  <c r="Q16" i="2"/>
  <c r="G19" i="2"/>
  <c r="G16" i="2"/>
  <c r="C16" i="2"/>
  <c r="G14" i="2"/>
  <c r="D19" i="2"/>
  <c r="F19" i="2"/>
  <c r="E15" i="2"/>
  <c r="G15" i="2"/>
  <c r="G18" i="2"/>
  <c r="Z19" i="2"/>
  <c r="T15" i="2"/>
  <c r="D14" i="2"/>
  <c r="F14" i="2"/>
  <c r="O14" i="2"/>
  <c r="AC16" i="2"/>
  <c r="AB15" i="2"/>
  <c r="F15" i="2"/>
  <c r="L18" i="2"/>
  <c r="W14" i="2"/>
  <c r="P15" i="2"/>
  <c r="Q19" i="2"/>
  <c r="H18" i="2"/>
  <c r="J14" i="2"/>
  <c r="K15" i="2"/>
  <c r="T14" i="2"/>
  <c r="E14" i="2"/>
  <c r="V14" i="2"/>
  <c r="W15" i="2"/>
  <c r="X15" i="2"/>
  <c r="W18" i="2"/>
  <c r="J15" i="2"/>
  <c r="R19" i="2"/>
  <c r="AF15" i="2"/>
  <c r="R15" i="2"/>
  <c r="Z14" i="2"/>
  <c r="S18" i="2"/>
  <c r="AD18" i="2"/>
  <c r="AA15" i="2"/>
  <c r="AA14" i="2"/>
  <c r="N18" i="2"/>
  <c r="P19" i="2"/>
  <c r="K16" i="2"/>
  <c r="D16" i="2"/>
  <c r="Z15" i="2"/>
  <c r="V16" i="2"/>
  <c r="E16" i="2"/>
  <c r="K19" i="2"/>
  <c r="V18" i="2"/>
  <c r="N16" i="2"/>
  <c r="AB19" i="2"/>
  <c r="Z16" i="2"/>
  <c r="AF19" i="2"/>
  <c r="G2" i="2"/>
  <c r="C6" i="2" l="1"/>
  <c r="C5" i="1" s="1"/>
  <c r="I6" i="2"/>
  <c r="M6" i="2"/>
  <c r="M5" i="1" s="1"/>
  <c r="Q6" i="2"/>
  <c r="Q5" i="1" s="1"/>
  <c r="X6" i="2"/>
  <c r="X5" i="1" s="1"/>
  <c r="J6" i="2"/>
  <c r="J5" i="1" s="1"/>
  <c r="O6" i="2"/>
  <c r="O5" i="1" s="1"/>
  <c r="AE6" i="2"/>
  <c r="AE5" i="1" s="1"/>
  <c r="Y6" i="2"/>
  <c r="Y5" i="1" s="1"/>
  <c r="T6" i="2"/>
  <c r="T5" i="1" s="1"/>
  <c r="N6" i="2"/>
  <c r="N5" i="1" s="1"/>
  <c r="AD6" i="2"/>
  <c r="AD5" i="1" s="1"/>
  <c r="K6" i="2"/>
  <c r="K5" i="1" s="1"/>
  <c r="U6" i="2"/>
  <c r="U5" i="1" s="1"/>
  <c r="AA6" i="2"/>
  <c r="AA5" i="1" s="1"/>
  <c r="P6" i="2"/>
  <c r="P5" i="1" s="1"/>
  <c r="AF6" i="2"/>
  <c r="AF5" i="1" s="1"/>
  <c r="R6" i="2"/>
  <c r="R5" i="1" s="1"/>
  <c r="W6" i="2"/>
  <c r="W5" i="1" s="1"/>
  <c r="S6" i="2"/>
  <c r="S5" i="1" s="1"/>
  <c r="V6" i="2"/>
  <c r="V5" i="1" s="1"/>
  <c r="L6" i="2"/>
  <c r="L5" i="1" s="1"/>
  <c r="Z6" i="2"/>
  <c r="Z5" i="1" s="1"/>
  <c r="AC6" i="2"/>
  <c r="AC5" i="1" s="1"/>
  <c r="AB6" i="2"/>
  <c r="AB5" i="1" s="1"/>
  <c r="H6" i="2" l="1"/>
  <c r="H5" i="1" s="1"/>
  <c r="I5" i="1"/>
  <c r="D6" i="2"/>
  <c r="D5" i="1" s="1"/>
  <c r="E6" i="2"/>
  <c r="E5" i="1" s="1"/>
  <c r="F6" i="2" l="1"/>
  <c r="F5" i="1" s="1"/>
  <c r="E32" i="2" l="1"/>
  <c r="E35" i="2"/>
  <c r="E31" i="2"/>
  <c r="E34" i="2"/>
  <c r="E30" i="2"/>
  <c r="E33" i="2"/>
  <c r="E29" i="2"/>
  <c r="E28" i="2"/>
  <c r="G6" i="2"/>
  <c r="G5" i="1" s="1"/>
  <c r="C24" i="2" l="1"/>
  <c r="C22" i="2" s="1"/>
  <c r="C21" i="2" l="1"/>
</calcChain>
</file>

<file path=xl/sharedStrings.xml><?xml version="1.0" encoding="utf-8"?>
<sst xmlns="http://schemas.openxmlformats.org/spreadsheetml/2006/main" count="68" uniqueCount="65">
  <si>
    <t>Median</t>
  </si>
  <si>
    <t>Whisker Top</t>
  </si>
  <si>
    <t>Whisker Bottom</t>
  </si>
  <si>
    <t>QUARTILE1</t>
  </si>
  <si>
    <t>QUARTILE3</t>
  </si>
  <si>
    <t>Min Value</t>
  </si>
  <si>
    <t>Max Value</t>
  </si>
  <si>
    <t>Count number of series:</t>
  </si>
  <si>
    <t>LowerBox</t>
  </si>
  <si>
    <t>UpperBox</t>
  </si>
  <si>
    <t>Series Name</t>
  </si>
  <si>
    <t>xAxis Bottom</t>
  </si>
  <si>
    <t>xAxis Top</t>
  </si>
  <si>
    <t>Meaningful decimal:</t>
  </si>
  <si>
    <t>Decimal Precision counter</t>
  </si>
  <si>
    <t>Series A</t>
  </si>
  <si>
    <t>Series B</t>
  </si>
  <si>
    <t>Series C</t>
  </si>
  <si>
    <t>Series D</t>
  </si>
  <si>
    <t>Series E</t>
  </si>
  <si>
    <t>SERIES NAME</t>
  </si>
  <si>
    <t>Check errors (full data)</t>
  </si>
  <si>
    <t>CHART</t>
  </si>
  <si>
    <t>FULL DATA INPUT</t>
  </si>
  <si>
    <t>BOX AND WHISKER CHART MAKER</t>
  </si>
  <si>
    <t>MEDIAN</t>
  </si>
  <si>
    <t>3RD QUARTILE</t>
  </si>
  <si>
    <t>MAX VALUE</t>
  </si>
  <si>
    <t>MIN VALUE</t>
  </si>
  <si>
    <t>1ST QUARTILE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</si>
  <si>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</si>
  <si>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</si>
  <si>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</si>
  <si>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</si>
  <si>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</si>
  <si>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</si>
  <si>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</si>
  <si>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</si>
  <si>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LOWER BOX COLOR</t>
  </si>
  <si>
    <t>UPPER BOX COLOR</t>
  </si>
  <si>
    <t>DATA SOURCE</t>
  </si>
  <si>
    <r>
      <rPr>
        <b/>
        <sz val="12"/>
        <color theme="0"/>
        <rFont val="Arial"/>
        <family val="2"/>
        <scheme val="minor"/>
      </rPr>
      <t>QUARTILE</t>
    </r>
    <r>
      <rPr>
        <b/>
        <sz val="11"/>
        <color theme="0"/>
        <rFont val="Arial"/>
        <family val="2"/>
        <charset val="162"/>
        <scheme val="minor"/>
      </rPr>
      <t xml:space="preserve">
</t>
    </r>
    <r>
      <rPr>
        <b/>
        <sz val="9"/>
        <color theme="0"/>
        <rFont val="Arial"/>
        <family val="2"/>
        <scheme val="minor"/>
      </rPr>
      <t>(only for full data source)</t>
    </r>
  </si>
  <si>
    <t>Series 1</t>
  </si>
  <si>
    <t>Series 2</t>
  </si>
  <si>
    <t>Series 3</t>
  </si>
  <si>
    <t>Series 4</t>
  </si>
  <si>
    <t>Series 5</t>
  </si>
  <si>
    <t>Series 6</t>
  </si>
  <si>
    <t>Series 7</t>
  </si>
  <si>
    <t>Series 8</t>
  </si>
  <si>
    <t>Series 9</t>
  </si>
  <si>
    <t>Series 10</t>
  </si>
  <si>
    <t>Series 11</t>
  </si>
  <si>
    <t>Series 12</t>
  </si>
  <si>
    <t>Series 13</t>
  </si>
  <si>
    <t>Series 14</t>
  </si>
  <si>
    <t>Series 15</t>
  </si>
  <si>
    <t>Series 16</t>
  </si>
  <si>
    <t>SERIES NAME →</t>
  </si>
  <si>
    <t>(max 100 per serie)</t>
  </si>
  <si>
    <t>SHORT DATA INPUT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</si>
  <si>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</si>
  <si>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Series F</t>
  </si>
  <si>
    <t>CHART TITLE</t>
  </si>
  <si>
    <t>My Chart 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</si>
</sst>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0"/>
  </numFmts>
  <fonts count="34" x14ac:knownFonts="1">
    <font>
      <sz val="11"/>
      <color theme="1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8"/>
      <color rgb="FF000000"/>
      <name val="Arial"/>
      <family val="2"/>
    </font>
    <font>
      <sz val="8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sz val="12"/>
      <name val="Arial"/>
      <family val="2"/>
      <scheme val="minor"/>
    </font>
    <font>
      <sz val="11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charset val="16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b/>
      <sz val="8"/>
      <color theme="1"/>
      <name val="Arial"/>
      <family val="2"/>
      <scheme val="minor"/>
    </font>
    <font>
      <b/>
      <sz val="11.0"/>
      <color theme="1"/>
      <name val="Arial"/>
      <family val="2"/>
      <scheme val="minor"/>
    </font>
    <font>
      <b/>
      <sz val="11.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1"/>
      <name val="Arial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theme="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rgb="FF0070C0"/>
      </bottom>
      <diagonal/>
    </border>
    <border>
      <left/>
      <right/>
      <top style="thin">
        <color theme="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7" fillId="0" borderId="0"/>
    <xf numFmtId="0" fontId="21" fillId="0" borderId="0"/>
    <xf numFmtId="0" fontId="5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46">
    <xf numFmtId="0" fontId="0" fillId="0" borderId="0" xfId="0"/>
    <xf numFmtId="0" fontId="7" fillId="3" borderId="0" xfId="0" applyFont="1" applyFill="1" applyAlignment="1">
      <alignment vertical="center"/>
    </xf>
    <xf numFmtId="49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49" fontId="9" fillId="4" borderId="0" xfId="0" applyNumberFormat="1" applyFont="1" applyFill="1" applyAlignment="1">
      <alignment horizontal="left" vertical="center" indent="1"/>
    </xf>
    <xf numFmtId="49" fontId="9" fillId="4" borderId="0" xfId="0" applyNumberFormat="1" applyFont="1" applyFill="1" applyAlignment="1">
      <alignment vertical="center"/>
    </xf>
    <xf numFmtId="0" fontId="8" fillId="4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49" fontId="12" fillId="6" borderId="0" xfId="0" applyNumberFormat="1" applyFont="1" applyFill="1" applyAlignment="1">
      <alignment horizontal="left" vertical="center" indent="1"/>
    </xf>
    <xf numFmtId="49" fontId="12" fillId="6" borderId="0" xfId="0" applyNumberFormat="1" applyFont="1" applyFill="1" applyAlignment="1">
      <alignment vertical="center"/>
    </xf>
    <xf numFmtId="0" fontId="12" fillId="6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right" vertical="center"/>
    </xf>
    <xf numFmtId="0" fontId="5" fillId="3" borderId="0" xfId="1" applyFill="1" applyAlignment="1">
      <alignment vertical="center"/>
    </xf>
    <xf numFmtId="0" fontId="7" fillId="3" borderId="0" xfId="0" applyFont="1" applyFill="1"/>
    <xf numFmtId="0" fontId="0" fillId="3" borderId="0" xfId="0" applyFill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7" xfId="0" applyFill="1" applyBorder="1"/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  <xf numFmtId="164" fontId="0" fillId="3" borderId="0" xfId="0" applyNumberFormat="1" applyFill="1" applyAlignment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4" fontId="16" fillId="0" borderId="2" xfId="0" applyNumberFormat="1" applyFont="1" applyFill="1" applyBorder="1" applyAlignment="1" applyProtection="1">
      <alignment horizontal="center" vertical="center"/>
      <protection locked="0"/>
    </xf>
    <xf numFmtId="49" fontId="9" fillId="4" borderId="0" xfId="0" applyNumberFormat="1" applyFont="1" applyFill="1" applyAlignment="1">
      <alignment horizontal="left" vertical="center" indent="3"/>
    </xf>
    <xf numFmtId="49" fontId="12" fillId="6" borderId="0" xfId="0" applyNumberFormat="1" applyFont="1" applyFill="1" applyAlignment="1">
      <alignment horizontal="left" vertical="center" indent="3"/>
    </xf>
    <xf numFmtId="0" fontId="7" fillId="3" borderId="0" xfId="2" applyFill="1" applyAlignment="1">
      <alignment vertical="center"/>
    </xf>
    <xf numFmtId="49" fontId="7" fillId="3" borderId="0" xfId="2" applyNumberFormat="1" applyFill="1" applyAlignment="1">
      <alignment horizontal="center" vertical="center"/>
    </xf>
    <xf numFmtId="0" fontId="8" fillId="3" borderId="0" xfId="2" applyFont="1" applyFill="1" applyAlignment="1">
      <alignment vertical="center"/>
    </xf>
    <xf numFmtId="49" fontId="9" fillId="4" borderId="0" xfId="2" applyNumberFormat="1" applyFont="1" applyFill="1" applyAlignment="1">
      <alignment horizontal="left" vertical="center" indent="2"/>
    </xf>
    <xf numFmtId="0" fontId="10" fillId="3" borderId="0" xfId="2" applyFont="1" applyFill="1" applyAlignment="1">
      <alignment horizontal="right" vertical="center"/>
    </xf>
    <xf numFmtId="0" fontId="8" fillId="3" borderId="0" xfId="2" applyFont="1" applyFill="1" applyAlignment="1">
      <alignment horizontal="center" vertical="center"/>
    </xf>
    <xf numFmtId="0" fontId="11" fillId="3" borderId="0" xfId="2" applyFont="1" applyFill="1" applyAlignment="1">
      <alignment vertical="center"/>
    </xf>
    <xf numFmtId="49" fontId="12" fillId="6" borderId="0" xfId="2" applyNumberFormat="1" applyFont="1" applyFill="1" applyAlignment="1">
      <alignment horizontal="left" vertical="center" indent="2"/>
    </xf>
    <xf numFmtId="0" fontId="13" fillId="3" borderId="0" xfId="2" applyFont="1" applyFill="1" applyAlignment="1">
      <alignment horizontal="right" vertical="center"/>
    </xf>
    <xf numFmtId="0" fontId="12" fillId="3" borderId="0" xfId="2" applyFont="1" applyFill="1" applyAlignment="1">
      <alignment horizontal="center" vertical="center"/>
    </xf>
    <xf numFmtId="0" fontId="7" fillId="3" borderId="0" xfId="2" applyFill="1"/>
    <xf numFmtId="0" fontId="2" fillId="3" borderId="0" xfId="3" applyFont="1" applyFill="1" applyAlignment="1" applyProtection="1">
      <alignment vertical="center"/>
      <protection locked="0"/>
    </xf>
    <xf numFmtId="0" fontId="5" fillId="0" borderId="12" xfId="4" applyBorder="1" applyAlignment="1">
      <alignment horizontal="left" wrapText="1" indent="1"/>
    </xf>
    <xf numFmtId="0" fontId="5" fillId="3" borderId="0" xfId="4" applyFill="1"/>
    <xf numFmtId="0" fontId="22" fillId="3" borderId="0" xfId="3" applyFont="1" applyFill="1" applyAlignment="1" applyProtection="1">
      <alignment vertical="center"/>
      <protection locked="0"/>
    </xf>
    <xf numFmtId="0" fontId="5" fillId="0" borderId="14" xfId="4" applyBorder="1" applyAlignment="1">
      <alignment horizontal="left" indent="1"/>
    </xf>
    <xf numFmtId="0" fontId="5" fillId="0" borderId="14" xfId="4" applyBorder="1" applyAlignment="1">
      <alignment horizontal="left" vertical="center" wrapText="1" indent="1"/>
    </xf>
    <xf numFmtId="0" fontId="5" fillId="0" borderId="14" xfId="4" applyBorder="1" applyAlignment="1">
      <alignment horizontal="left" vertical="top" wrapText="1" indent="2"/>
    </xf>
    <xf numFmtId="0" fontId="23" fillId="3" borderId="0" xfId="3" applyFont="1" applyFill="1" applyAlignment="1" applyProtection="1">
      <alignment vertical="center"/>
      <protection locked="0"/>
    </xf>
    <xf numFmtId="0" fontId="20" fillId="0" borderId="14" xfId="4" applyFont="1" applyBorder="1" applyAlignment="1">
      <alignment horizontal="left" indent="1"/>
    </xf>
    <xf numFmtId="0" fontId="5" fillId="0" borderId="13" xfId="4" applyBorder="1" applyAlignment="1">
      <alignment horizontal="left" indent="1"/>
    </xf>
    <xf numFmtId="0" fontId="0" fillId="3" borderId="0" xfId="0" applyFill="1" applyAlignment="1">
      <alignment vertical="center"/>
    </xf>
    <xf numFmtId="0" fontId="0" fillId="9" borderId="0" xfId="0" applyFill="1"/>
    <xf numFmtId="0" fontId="28" fillId="9" borderId="0" xfId="5" applyFont="1" applyFill="1" applyBorder="1" applyAlignment="1" applyProtection="1">
      <alignment vertical="center"/>
    </xf>
    <xf numFmtId="0" fontId="0" fillId="9" borderId="0" xfId="0" applyFill="1" applyAlignment="1">
      <alignment horizontal="center"/>
    </xf>
    <xf numFmtId="0" fontId="0" fillId="0" borderId="10" xfId="0" applyFill="1" applyBorder="1" applyProtection="1"/>
    <xf numFmtId="0" fontId="0" fillId="0" borderId="0" xfId="0" applyFill="1" applyBorder="1" applyProtection="1"/>
    <xf numFmtId="2" fontId="0" fillId="0" borderId="0" xfId="0" applyNumberFormat="1" applyFont="1" applyBorder="1" applyAlignment="1" applyProtection="1">
      <alignment horizontal="center" vertical="center"/>
    </xf>
    <xf numFmtId="0" fontId="0" fillId="0" borderId="0" xfId="0" applyFill="1" applyProtection="1"/>
    <xf numFmtId="2" fontId="0" fillId="0" borderId="13" xfId="0" applyNumberFormat="1" applyFont="1" applyBorder="1" applyAlignment="1" applyProtection="1">
      <alignment horizontal="center" vertical="center" shrinkToFit="1"/>
      <protection locked="0"/>
    </xf>
    <xf numFmtId="0" fontId="5" fillId="3" borderId="7" xfId="1" applyFill="1" applyBorder="1" applyAlignment="1">
      <alignment vertical="center"/>
    </xf>
    <xf numFmtId="0" fontId="7" fillId="3" borderId="7" xfId="0" applyFont="1" applyFill="1" applyBorder="1"/>
    <xf numFmtId="0" fontId="0" fillId="3" borderId="10" xfId="0" applyFill="1" applyBorder="1"/>
    <xf numFmtId="0" fontId="0" fillId="3" borderId="5" xfId="0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6" fillId="3" borderId="17" xfId="0" applyFont="1" applyFill="1" applyBorder="1" applyAlignment="1" applyProtection="1">
      <alignment horizontal="center" vertical="center" shrinkToFit="1"/>
      <protection hidden="1"/>
    </xf>
    <xf numFmtId="2" fontId="6" fillId="3" borderId="17" xfId="0" applyNumberFormat="1" applyFont="1" applyFill="1" applyBorder="1" applyAlignment="1" applyProtection="1">
      <alignment horizontal="center" vertical="center" shrinkToFit="1"/>
      <protection hidden="1"/>
    </xf>
    <xf numFmtId="49" fontId="18" fillId="8" borderId="16" xfId="0" applyNumberFormat="1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19" xfId="0" applyFill="1" applyBorder="1"/>
    <xf numFmtId="0" fontId="1" fillId="10" borderId="12" xfId="0" applyNumberFormat="1" applyFont="1" applyFill="1" applyBorder="1" applyAlignment="1" applyProtection="1">
      <alignment horizontal="center" vertical="center"/>
    </xf>
    <xf numFmtId="0" fontId="1" fillId="10" borderId="0" xfId="0" applyNumberFormat="1" applyFont="1" applyFill="1" applyBorder="1" applyAlignment="1" applyProtection="1">
      <alignment horizontal="center" vertical="center"/>
    </xf>
    <xf numFmtId="0" fontId="19" fillId="10" borderId="0" xfId="0" applyNumberFormat="1" applyFont="1" applyFill="1" applyBorder="1" applyAlignment="1" applyProtection="1">
      <alignment horizontal="center" vertical="center" wrapText="1"/>
    </xf>
    <xf numFmtId="0" fontId="1" fillId="10" borderId="12" xfId="0" applyNumberFormat="1" applyFont="1" applyFill="1" applyBorder="1" applyAlignment="1" applyProtection="1">
      <alignment horizontal="center" vertical="center" shrinkToFit="1"/>
    </xf>
    <xf numFmtId="49" fontId="9" fillId="4" borderId="0" xfId="0" applyNumberFormat="1" applyFont="1" applyFill="1" applyAlignment="1">
      <alignment horizontal="left" vertical="center" indent="4"/>
    </xf>
    <xf numFmtId="49" fontId="12" fillId="6" borderId="0" xfId="0" applyNumberFormat="1" applyFont="1" applyFill="1" applyAlignment="1">
      <alignment horizontal="left" vertical="center" indent="4"/>
    </xf>
    <xf numFmtId="2" fontId="0" fillId="11" borderId="13" xfId="0" applyNumberFormat="1" applyFont="1" applyFill="1" applyBorder="1" applyAlignment="1" applyProtection="1">
      <alignment horizontal="center" vertical="center"/>
      <protection locked="0"/>
    </xf>
    <xf numFmtId="2" fontId="0" fillId="12" borderId="13" xfId="0" applyNumberFormat="1" applyFont="1" applyFill="1" applyBorder="1" applyAlignment="1" applyProtection="1">
      <alignment horizontal="center" vertical="center"/>
      <protection locked="0"/>
    </xf>
    <xf numFmtId="49" fontId="9" fillId="4" borderId="0" xfId="0" applyNumberFormat="1" applyFont="1" applyFill="1" applyAlignment="1">
      <alignment horizontal="left" vertical="center" indent="7"/>
    </xf>
    <xf numFmtId="49" fontId="12" fillId="6" borderId="0" xfId="0" applyNumberFormat="1" applyFont="1" applyFill="1" applyAlignment="1">
      <alignment horizontal="left" vertical="center" indent="7"/>
    </xf>
    <xf numFmtId="2" fontId="30" fillId="3" borderId="17" xfId="0" applyNumberFormat="1" applyFont="1" applyFill="1" applyBorder="1" applyAlignment="1" applyProtection="1">
      <alignment horizontal="center" vertical="center" shrinkToFit="1"/>
      <protection hidden="1"/>
    </xf>
    <xf numFmtId="0" fontId="0" fillId="3" borderId="0" xfId="0" applyFill="1" applyAlignment="1">
      <alignment horizontal="left" vertical="center" shrinkToFit="1"/>
    </xf>
    <xf numFmtId="0" fontId="0" fillId="3" borderId="5" xfId="0" applyFill="1" applyBorder="1" applyAlignment="1">
      <alignment horizontal="center" vertical="center" shrinkToFit="1"/>
    </xf>
    <xf numFmtId="0" fontId="33" fillId="3" borderId="6" xfId="0" applyFont="1" applyFill="1" applyBorder="1" applyAlignment="1">
      <alignment horizontal="center" vertical="center" shrinkToFit="1"/>
    </xf>
    <xf numFmtId="0" fontId="33" fillId="3" borderId="6" xfId="0" applyFont="1" applyFill="1" applyBorder="1" applyAlignment="1" applyProtection="1">
      <alignment horizontal="center" vertical="center" shrinkToFit="1"/>
      <protection locked="0"/>
    </xf>
    <xf numFmtId="0" fontId="0" fillId="3" borderId="5" xfId="0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 shrinkToFit="1"/>
    </xf>
    <xf numFmtId="0" fontId="33" fillId="3" borderId="9" xfId="0" applyFont="1" applyFill="1" applyBorder="1" applyAlignment="1" applyProtection="1">
      <alignment horizontal="center" vertical="center" shrinkToFit="1"/>
      <protection locked="0"/>
    </xf>
    <xf numFmtId="0" fontId="32" fillId="3" borderId="0" xfId="0" applyFont="1" applyFill="1" applyAlignment="1">
      <alignment horizontal="center" vertical="center" shrinkToFit="1"/>
    </xf>
    <xf numFmtId="0" fontId="0" fillId="3" borderId="0" xfId="0" applyNumberFormat="1" applyFill="1"/>
    <xf numFmtId="0" fontId="0" fillId="3" borderId="0" xfId="0" applyNumberFormat="1" applyFill="1" applyAlignment="1">
      <alignment horizontal="center" vertical="center" shrinkToFit="1"/>
    </xf>
    <xf numFmtId="0" fontId="32" fillId="3" borderId="1" xfId="0" applyFont="1" applyFill="1" applyBorder="1" applyAlignment="1">
      <alignment horizontal="center" vertical="center" shrinkToFit="1"/>
    </xf>
    <xf numFmtId="0" fontId="31" fillId="13" borderId="8" xfId="0" applyFont="1" applyFill="1" applyBorder="1" applyAlignment="1">
      <alignment horizontal="left" vertical="center"/>
    </xf>
    <xf numFmtId="0" fontId="6" fillId="13" borderId="9" xfId="0" applyFont="1" applyFill="1" applyBorder="1" applyAlignment="1">
      <alignment horizontal="center" vertical="center" shrinkToFit="1"/>
    </xf>
    <xf numFmtId="0" fontId="31" fillId="13" borderId="1" xfId="0" applyFont="1" applyFill="1" applyBorder="1" applyAlignment="1">
      <alignment horizontal="center" vertical="center" shrinkToFit="1"/>
    </xf>
    <xf numFmtId="0" fontId="6" fillId="13" borderId="1" xfId="0" applyFont="1" applyFill="1" applyBorder="1" applyAlignment="1">
      <alignment horizontal="left" vertical="center" shrinkToFit="1"/>
    </xf>
    <xf numFmtId="0" fontId="30" fillId="13" borderId="1" xfId="0" applyNumberFormat="1" applyFont="1" applyFill="1" applyBorder="1" applyAlignment="1">
      <alignment horizontal="left" vertical="center" shrinkToFit="1"/>
    </xf>
    <xf numFmtId="0" fontId="30" fillId="13" borderId="1" xfId="0" applyFont="1" applyFill="1" applyBorder="1" applyAlignment="1">
      <alignment horizontal="left" vertical="center" shrinkToFit="1"/>
    </xf>
    <xf numFmtId="0" fontId="0" fillId="3" borderId="0" xfId="0" applyFill="1" applyBorder="1" applyAlignment="1">
      <alignment horizontal="left" vertical="center"/>
    </xf>
    <xf numFmtId="2" fontId="32" fillId="3" borderId="0" xfId="0" applyNumberFormat="1" applyFont="1" applyFill="1" applyBorder="1" applyAlignment="1">
      <alignment horizontal="center" vertical="center" shrinkToFit="1"/>
    </xf>
    <xf numFmtId="0" fontId="30" fillId="13" borderId="14" xfId="0" applyFont="1" applyFill="1" applyBorder="1" applyAlignment="1">
      <alignment horizontal="left" vertical="center" shrinkToFit="1"/>
    </xf>
    <xf numFmtId="0" fontId="30" fillId="13" borderId="13" xfId="0" applyFont="1" applyFill="1" applyBorder="1" applyAlignment="1">
      <alignment horizontal="left" vertical="center" shrinkToFit="1"/>
    </xf>
    <xf numFmtId="0" fontId="31" fillId="13" borderId="3" xfId="0" applyFont="1" applyFill="1" applyBorder="1" applyAlignment="1">
      <alignment horizontal="center" vertical="center" shrinkToFit="1"/>
    </xf>
    <xf numFmtId="0" fontId="31" fillId="13" borderId="9" xfId="0" applyFont="1" applyFill="1" applyBorder="1" applyAlignment="1">
      <alignment horizontal="center" vertical="center" shrinkToFit="1"/>
    </xf>
    <xf numFmtId="0" fontId="31" fillId="13" borderId="3" xfId="0" applyNumberFormat="1" applyFont="1" applyFill="1" applyBorder="1" applyAlignment="1">
      <alignment horizontal="center" vertical="center" shrinkToFit="1"/>
    </xf>
    <xf numFmtId="2" fontId="32" fillId="3" borderId="5" xfId="0" applyNumberFormat="1" applyFont="1" applyFill="1" applyBorder="1" applyAlignment="1">
      <alignment horizontal="center" vertical="center" shrinkToFit="1"/>
    </xf>
    <xf numFmtId="2" fontId="32" fillId="3" borderId="10" xfId="0" applyNumberFormat="1" applyFont="1" applyFill="1" applyBorder="1" applyAlignment="1">
      <alignment horizontal="center" vertical="center" shrinkToFit="1"/>
    </xf>
    <xf numFmtId="2" fontId="32" fillId="3" borderId="11" xfId="0" applyNumberFormat="1" applyFont="1" applyFill="1" applyBorder="1" applyAlignment="1">
      <alignment horizontal="center" vertical="center" shrinkToFit="1"/>
    </xf>
    <xf numFmtId="2" fontId="32" fillId="3" borderId="7" xfId="0" applyNumberFormat="1" applyFont="1" applyFill="1" applyBorder="1" applyAlignment="1">
      <alignment horizontal="center" vertical="center" shrinkToFit="1"/>
    </xf>
    <xf numFmtId="0" fontId="6" fillId="13" borderId="1" xfId="0" applyFont="1" applyFill="1" applyBorder="1" applyAlignment="1">
      <alignment horizontal="center" vertical="center" shrinkToFit="1"/>
    </xf>
    <xf numFmtId="0" fontId="1" fillId="8" borderId="16" xfId="0" quotePrefix="1" applyNumberFormat="1" applyFont="1" applyFill="1" applyBorder="1" applyAlignment="1" applyProtection="1">
      <alignment horizontal="center" vertical="center"/>
      <protection locked="0"/>
    </xf>
    <xf numFmtId="0" fontId="15" fillId="0" borderId="2" xfId="0" quotePrefix="1" applyNumberFormat="1" applyFont="1" applyFill="1" applyBorder="1" applyAlignment="1" applyProtection="1">
      <alignment horizontal="center" vertical="center"/>
      <protection locked="0"/>
    </xf>
    <xf numFmtId="0" fontId="15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/>
    <xf numFmtId="0" fontId="5" fillId="3" borderId="3" xfId="1" applyFill="1" applyBorder="1" applyAlignment="1">
      <alignment vertical="center"/>
    </xf>
    <xf numFmtId="0" fontId="7" fillId="3" borderId="3" xfId="0" applyFont="1" applyFill="1" applyBorder="1"/>
    <xf numFmtId="0" fontId="0" fillId="3" borderId="19" xfId="0" applyFill="1" applyBorder="1"/>
    <xf numFmtId="0" fontId="0" fillId="0" borderId="6" xfId="0" applyBorder="1"/>
    <xf numFmtId="0" fontId="0" fillId="0" borderId="19" xfId="0" applyBorder="1"/>
    <xf numFmtId="0" fontId="1" fillId="0" borderId="10" xfId="0" applyNumberFormat="1" applyFont="1" applyFill="1" applyBorder="1" applyAlignment="1" applyProtection="1">
      <alignment horizontal="center" vertical="center"/>
    </xf>
    <xf numFmtId="2" fontId="0" fillId="0" borderId="10" xfId="0" applyNumberFormat="1" applyFont="1" applyFill="1" applyBorder="1" applyAlignment="1" applyProtection="1">
      <alignment horizontal="center" vertical="center" shrinkToFit="1"/>
      <protection locked="0"/>
    </xf>
    <xf numFmtId="2" fontId="0" fillId="0" borderId="10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shrinkToFit="1"/>
    </xf>
    <xf numFmtId="2" fontId="0" fillId="0" borderId="10" xfId="0" applyNumberFormat="1" applyFont="1" applyFill="1" applyBorder="1" applyAlignment="1" applyProtection="1">
      <alignment horizontal="center" vertical="center"/>
      <protection locked="0"/>
    </xf>
    <xf numFmtId="0" fontId="31" fillId="13" borderId="9" xfId="0" applyNumberFormat="1" applyFont="1" applyFill="1" applyBorder="1" applyAlignment="1">
      <alignment horizontal="center" vertical="center" shrinkToFit="1"/>
    </xf>
    <xf numFmtId="2" fontId="32" fillId="3" borderId="6" xfId="0" applyNumberFormat="1" applyFont="1" applyFill="1" applyBorder="1" applyAlignment="1">
      <alignment horizontal="center" vertical="center" shrinkToFit="1"/>
    </xf>
    <xf numFmtId="2" fontId="32" fillId="3" borderId="19" xfId="0" applyNumberFormat="1" applyFont="1" applyFill="1" applyBorder="1" applyAlignment="1">
      <alignment horizontal="center" vertical="center" shrinkToFit="1"/>
    </xf>
    <xf numFmtId="2" fontId="32" fillId="3" borderId="20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shrinkToFit="1"/>
    </xf>
    <xf numFmtId="0" fontId="32" fillId="3" borderId="19" xfId="0" applyFont="1" applyFill="1" applyBorder="1" applyAlignment="1">
      <alignment horizontal="center" vertical="center" shrinkToFit="1"/>
    </xf>
    <xf numFmtId="0" fontId="32" fillId="3" borderId="7" xfId="0" applyFont="1" applyFill="1" applyBorder="1" applyAlignment="1">
      <alignment horizontal="center" vertical="center" shrinkToFit="1"/>
    </xf>
    <xf numFmtId="0" fontId="32" fillId="3" borderId="20" xfId="0" applyFont="1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left" vertical="center" shrinkToFit="1"/>
    </xf>
    <xf numFmtId="0" fontId="30" fillId="3" borderId="10" xfId="0" applyFont="1" applyFill="1" applyBorder="1" applyAlignment="1">
      <alignment horizontal="left" vertical="center" shrinkToFit="1"/>
    </xf>
    <xf numFmtId="0" fontId="0" fillId="3" borderId="11" xfId="0" applyFill="1" applyBorder="1" applyAlignment="1">
      <alignment horizontal="left" vertical="center" shrinkToFit="1"/>
    </xf>
    <xf numFmtId="0" fontId="0" fillId="3" borderId="4" xfId="0" applyFill="1" applyBorder="1" applyAlignment="1">
      <alignment horizontal="left" vertical="center" shrinkToFit="1"/>
    </xf>
    <xf numFmtId="0" fontId="0" fillId="3" borderId="6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20" xfId="0" applyFill="1" applyBorder="1" applyAlignment="1">
      <alignment horizontal="center" vertical="center" shrinkToFit="1"/>
    </xf>
  </cellXfs>
  <cellStyles count="6">
    <cellStyle name="Hyperlink" xfId="5" builtinId="8"/>
    <cellStyle name="Normal" xfId="0" builtinId="0"/>
    <cellStyle name="Normal 2" xfId="1" xr:uid="{B20AEF8C-051E-4188-9E2C-A60932EC0CA1}"/>
    <cellStyle name="Normal 2 2" xfId="3" xr:uid="{60BE3ECA-7F4E-456F-B166-7F4D9AA5F6A5}"/>
    <cellStyle name="Normal 3" xfId="2" xr:uid="{F5D5E5AB-F39B-4394-B708-90F3B2F3558B}"/>
    <cellStyle name="Normal 3 2" xfId="4" xr:uid="{7EA73655-7E9E-4499-83F7-1955420B59BA}"/>
  </cellStyles>
  <dxfs count="3"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 Style 1" defaultPivotStyle="PivotStyleLight16">
    <tableStyle name="Table Style 1" pivot="0" count="2" xr9:uid="{798E986A-9411-4796-AF17-F06A6C5F1F33}">
      <tableStyleElement type="wholeTable" dxfId="2"/>
      <tableStyleElement type="headerRow" dxfId="1"/>
    </tableStyle>
  </tableStyles>
  <colors>
    <mruColors>
      <color rgb="FF339966"/>
      <color rgb="FFFF9933"/>
      <color rgb="FFFF9900"/>
      <color rgb="FF009999"/>
      <color rgb="FF00CC99"/>
      <color rgb="FF00CC66"/>
      <color rgb="FFFF5050"/>
      <color rgb="FF0066CC"/>
      <color rgb="FF008080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Chart!$C$11</c:f>
          <c:strCache>
            <c:ptCount val="1"/>
            <c:pt idx="0">
              <c:v>My Chart Title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Calculations!$B$14</c:f>
              <c:strCache>
                <c:ptCount val="1"/>
                <c:pt idx="0">
                  <c:v>Median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[0]!Whisker_Bottom</c:f>
                <c:numCache>
                  <c:formatCode>General</c:formatCode>
                  <c:ptCount val="6"/>
                  <c:pt idx="0">
                    <c:v>6.3824999999999577E-3</c:v>
                  </c:pt>
                  <c:pt idx="1">
                    <c:v>6.1479999999999979E-2</c:v>
                  </c:pt>
                  <c:pt idx="2">
                    <c:v>1.3120000000000021E-2</c:v>
                  </c:pt>
                  <c:pt idx="3">
                    <c:v>4.0599999999999525E-3</c:v>
                  </c:pt>
                  <c:pt idx="4">
                    <c:v>0.17497000000000007</c:v>
                  </c:pt>
                  <c:pt idx="5">
                    <c:v>0.17497000000000007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[0]!Series_Name</c:f>
              <c:strCache>
                <c:ptCount val="6"/>
                <c:pt idx="0">
                  <c:v>Series A</c:v>
                </c:pt>
                <c:pt idx="1">
                  <c:v>Series B</c:v>
                </c:pt>
                <c:pt idx="2">
                  <c:v>Series C</c:v>
                </c:pt>
                <c:pt idx="3">
                  <c:v>Series D</c:v>
                </c:pt>
                <c:pt idx="4">
                  <c:v>Series E</c:v>
                </c:pt>
                <c:pt idx="5">
                  <c:v>Series F</c:v>
                </c:pt>
              </c:strCache>
            </c:strRef>
          </c:cat>
          <c:val>
            <c:numRef>
              <c:f>[0]!Median</c:f>
              <c:numCache>
                <c:formatCode>0.00</c:formatCode>
                <c:ptCount val="6"/>
                <c:pt idx="0">
                  <c:v>1.6138824999999999</c:v>
                </c:pt>
                <c:pt idx="1">
                  <c:v>1.60066</c:v>
                </c:pt>
                <c:pt idx="2">
                  <c:v>1.6435900000000001</c:v>
                </c:pt>
                <c:pt idx="3">
                  <c:v>1.7254</c:v>
                </c:pt>
                <c:pt idx="4">
                  <c:v>1.9217</c:v>
                </c:pt>
                <c:pt idx="5">
                  <c:v>1.9317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CC-4DA9-8652-12AFF1BD03BD}"/>
            </c:ext>
          </c:extLst>
        </c:ser>
        <c:ser>
          <c:idx val="1"/>
          <c:order val="1"/>
          <c:tx>
            <c:strRef>
              <c:f>Calculations!$B$15</c:f>
              <c:strCache>
                <c:ptCount val="1"/>
                <c:pt idx="0">
                  <c:v>LowerBox</c:v>
                </c:pt>
              </c:strCache>
            </c:strRef>
          </c:tx>
          <c:spPr>
            <a:solidFill>
              <a:srgbClr val="305496"/>
            </a:solidFill>
            <a:ln>
              <a:noFill/>
            </a:ln>
            <a:effectLst/>
          </c:spPr>
          <c:invertIfNegative val="0"/>
          <c:cat>
            <c:strRef>
              <c:f>[0]!Series_Name</c:f>
              <c:strCache>
                <c:ptCount val="6"/>
                <c:pt idx="0">
                  <c:v>Series A</c:v>
                </c:pt>
                <c:pt idx="1">
                  <c:v>Series B</c:v>
                </c:pt>
                <c:pt idx="2">
                  <c:v>Series C</c:v>
                </c:pt>
                <c:pt idx="3">
                  <c:v>Series D</c:v>
                </c:pt>
                <c:pt idx="4">
                  <c:v>Series E</c:v>
                </c:pt>
                <c:pt idx="5">
                  <c:v>Series F</c:v>
                </c:pt>
              </c:strCache>
            </c:strRef>
          </c:cat>
          <c:val>
            <c:numRef>
              <c:f>[0]!LowerBox</c:f>
              <c:numCache>
                <c:formatCode>0.00</c:formatCode>
                <c:ptCount val="6"/>
                <c:pt idx="0">
                  <c:v>5.1175000000001081E-3</c:v>
                </c:pt>
                <c:pt idx="1">
                  <c:v>2.2680000000000033E-2</c:v>
                </c:pt>
                <c:pt idx="2">
                  <c:v>5.9599999999999653E-3</c:v>
                </c:pt>
                <c:pt idx="3">
                  <c:v>5.7700000000000529E-3</c:v>
                </c:pt>
                <c:pt idx="4">
                  <c:v>3.4930000000000128E-2</c:v>
                </c:pt>
                <c:pt idx="5">
                  <c:v>3.4930000000000128E-2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CC-4DA9-8652-12AFF1BD03BD}"/>
            </c:ext>
          </c:extLst>
        </c:ser>
        <c:ser>
          <c:idx val="2"/>
          <c:order val="2"/>
          <c:tx>
            <c:strRef>
              <c:f>Calculations!$B$16</c:f>
              <c:strCache>
                <c:ptCount val="1"/>
                <c:pt idx="0">
                  <c:v>UpperBox</c:v>
                </c:pt>
              </c:strCache>
            </c:strRef>
          </c:tx>
          <c:spPr>
            <a:solidFill>
              <a:srgbClr val="B4C6E7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[0]!Whisker_Top</c:f>
                <c:numCache>
                  <c:formatCode>General</c:formatCode>
                  <c:ptCount val="6"/>
                  <c:pt idx="0">
                    <c:v>4.449999999999843E-3</c:v>
                  </c:pt>
                  <c:pt idx="1">
                    <c:v>9.8099999999998744E-3</c:v>
                  </c:pt>
                  <c:pt idx="2">
                    <c:v>2.6550000000000074E-2</c:v>
                  </c:pt>
                  <c:pt idx="3">
                    <c:v>6.0800000000000853E-3</c:v>
                  </c:pt>
                  <c:pt idx="4">
                    <c:v>3.4580000000000055E-2</c:v>
                  </c:pt>
                  <c:pt idx="5">
                    <c:v>3.4579999999999833E-2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[0]!Series_Name</c:f>
              <c:strCache>
                <c:ptCount val="6"/>
                <c:pt idx="0">
                  <c:v>Series A</c:v>
                </c:pt>
                <c:pt idx="1">
                  <c:v>Series B</c:v>
                </c:pt>
                <c:pt idx="2">
                  <c:v>Series C</c:v>
                </c:pt>
                <c:pt idx="3">
                  <c:v>Series D</c:v>
                </c:pt>
                <c:pt idx="4">
                  <c:v>Series E</c:v>
                </c:pt>
                <c:pt idx="5">
                  <c:v>Series F</c:v>
                </c:pt>
              </c:strCache>
            </c:strRef>
          </c:cat>
          <c:val>
            <c:numRef>
              <c:f>[0]!UpperBox</c:f>
              <c:numCache>
                <c:formatCode>0.00</c:formatCode>
                <c:ptCount val="6"/>
                <c:pt idx="0">
                  <c:v>4.550000000000054E-3</c:v>
                </c:pt>
                <c:pt idx="1">
                  <c:v>3.7490000000000023E-2</c:v>
                </c:pt>
                <c:pt idx="2">
                  <c:v>4.6119999999999939E-2</c:v>
                </c:pt>
                <c:pt idx="3">
                  <c:v>1.8799999999998818E-3</c:v>
                </c:pt>
                <c:pt idx="4">
                  <c:v>1.8139999999999823E-2</c:v>
                </c:pt>
                <c:pt idx="5">
                  <c:v>1.8139999999999823E-2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CC-4DA9-8652-12AFF1BD0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8121056"/>
        <c:axId val="1500233536"/>
      </c:barChart>
      <c:catAx>
        <c:axId val="138812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0233536"/>
        <c:crosses val="autoZero"/>
        <c:auto val="1"/>
        <c:lblAlgn val="ctr"/>
        <c:lblOffset val="100"/>
        <c:noMultiLvlLbl val="0"/>
      </c:catAx>
      <c:valAx>
        <c:axId val="1500233536"/>
        <c:scaling>
          <c:orientation val="minMax"/>
          <c:max val="2.0699999999999998"/>
          <c:min val="1.5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1000" b="0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8121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i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checked="Checked" firstButton="1" fmlaLink="Calculations!$H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firstButton="1" fmlaLink="Calculations!$E$4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13" Type="http://schemas.openxmlformats.org/officeDocument/2006/relationships/image" Target="../media/image4.png"/><Relationship Id="rId3" Type="http://schemas.openxmlformats.org/officeDocument/2006/relationships/hyperlink" Target="#Data1!A7"/><Relationship Id="rId2" Type="http://schemas.openxmlformats.org/officeDocument/2006/relationships/hyperlink" Target="#Chart!A5"/><Relationship Id="rId1" Type="http://schemas.openxmlformats.org/officeDocument/2006/relationships/chart" Target="../charts/chart1.xml"/><Relationship Id="rId11" Type="http://schemas.microsoft.com/office/2007/relationships/hdphoto" Target="../media/hdphoto1.wdp"/><Relationship Id="rId5" Type="http://schemas.openxmlformats.org/officeDocument/2006/relationships/image" Target="../media/image1.png"/><Relationship Id="rId10" Type="http://schemas.openxmlformats.org/officeDocument/2006/relationships/image" Target="../media/image3.png"/><Relationship Id="rId4" Type="http://schemas.openxmlformats.org/officeDocument/2006/relationships/hyperlink" Target="#Data2!A6"/><Relationship Id="rId14" Type="http://schemas.openxmlformats.org/officeDocument/2006/relationships/image" Target="../media/image7.png"/><Relationship Id="rId15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hart!A5"/><Relationship Id="rId7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#Data2!A6"/><Relationship Id="rId4" Type="http://schemas.openxmlformats.org/officeDocument/2006/relationships/hyperlink" Target="#Data1!A7"/><Relationship Id="rId9" Type="http://schemas.openxmlformats.org/officeDocument/2006/relationships/image" Target="../media/image4.png"/><Relationship Id="rId10" Type="http://schemas.openxmlformats.org/officeDocument/2006/relationships/image" Target="../media/image8.png"/><Relationship Id="rId1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6" Type="http://schemas.openxmlformats.org/officeDocument/2006/relationships/hyperlink" Target="#Data2!A6"/><Relationship Id="rId5" Type="http://schemas.openxmlformats.org/officeDocument/2006/relationships/hyperlink" Target="#Data1!A7"/><Relationship Id="rId10" Type="http://schemas.openxmlformats.org/officeDocument/2006/relationships/image" Target="../media/image4.png"/><Relationship Id="rId4" Type="http://schemas.openxmlformats.org/officeDocument/2006/relationships/hyperlink" Target="#Chart!A5"/><Relationship Id="rId11" Type="http://schemas.openxmlformats.org/officeDocument/2006/relationships/image" Target="../media/image9.png"/><Relationship Id="rId12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Chart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17</xdr:row>
          <xdr:rowOff>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5121" name="Option 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Exclusive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18</xdr:row>
          <xdr:rowOff>38100</xdr:rowOff>
        </xdr:from>
        <xdr:to>
          <xdr:col>3</xdr:col>
          <xdr:colOff>0</xdr:colOff>
          <xdr:row>19</xdr:row>
          <xdr:rowOff>0</xdr:rowOff>
        </xdr:to>
        <xdr:sp macro="" textlink="">
          <xdr:nvSpPr>
            <xdr:cNvPr id="5122" name="Option 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Inclusive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14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5123" name="Option 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Full data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5124" name="Option 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Shorten data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9525</xdr:colOff>
      <xdr:row>6</xdr:row>
      <xdr:rowOff>1</xdr:rowOff>
    </xdr:from>
    <xdr:to>
      <xdr:col>18</xdr:col>
      <xdr:colOff>112725</xdr:colOff>
      <xdr:row>30</xdr:row>
      <xdr:rowOff>133350</xdr:rowOff>
    </xdr:to>
    <xdr:graphicFrame macro="">
      <xdr:nvGraphicFramePr>
        <xdr:cNvPr id="16" name="BoxWhiskerChar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150375</xdr:colOff>
      <xdr:row>6</xdr:row>
      <xdr:rowOff>19500</xdr:rowOff>
    </xdr:from>
    <xdr:to>
      <xdr:col>2</xdr:col>
      <xdr:colOff>1125975</xdr:colOff>
      <xdr:row>8</xdr:row>
      <xdr:rowOff>0</xdr:rowOff>
    </xdr:to>
    <xdr:sp macro="[0]!refreshChar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6625" y="1000575"/>
          <a:ext cx="975600" cy="3996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3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REFRESH</a:t>
          </a:r>
          <a:endParaRPr lang="en-US" sz="13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16</xdr:row>
          <xdr:rowOff>0</xdr:rowOff>
        </xdr:from>
        <xdr:to>
          <xdr:col>3</xdr:col>
          <xdr:colOff>0</xdr:colOff>
          <xdr:row>19</xdr:row>
          <xdr:rowOff>0</xdr:rowOff>
        </xdr:to>
        <xdr:sp macro="" textlink="">
          <xdr:nvSpPr>
            <xdr:cNvPr id="5128" name="Group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5129" name="Group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548398</xdr:colOff>
      <xdr:row>1</xdr:row>
      <xdr:rowOff>105689</xdr:rowOff>
    </xdr:from>
    <xdr:to>
      <xdr:col>12</xdr:col>
      <xdr:colOff>209548</xdr:colOff>
      <xdr:row>2</xdr:row>
      <xdr:rowOff>218625</xdr:rowOff>
    </xdr:to>
    <xdr:sp macro="" textlink="">
      <xdr:nvSpPr>
        <xdr:cNvPr id="3" name="Rectangle: Rounded Corners 2">
          <a:hlinkClick xmlns:r="http://schemas.openxmlformats.org/officeDocument/2006/relationships" r:id="rId2" tooltip="Chart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5806198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2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CHART</a:t>
          </a:r>
          <a:endParaRPr lang="en-US" sz="12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12</xdr:col>
      <xdr:colOff>391236</xdr:colOff>
      <xdr:row>1</xdr:row>
      <xdr:rowOff>105689</xdr:rowOff>
    </xdr:from>
    <xdr:to>
      <xdr:col>14</xdr:col>
      <xdr:colOff>52386</xdr:colOff>
      <xdr:row>2</xdr:row>
      <xdr:rowOff>218625</xdr:rowOff>
    </xdr:to>
    <xdr:sp macro="" textlink="">
      <xdr:nvSpPr>
        <xdr:cNvPr id="18" name="Rectangle: Rounded Corners 17">
          <a:hlinkClick xmlns:r="http://schemas.openxmlformats.org/officeDocument/2006/relationships" r:id="rId3" tooltip="Full Data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>
        <a:xfrm>
          <a:off x="6868236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FULL DATA</a:t>
          </a:r>
          <a:r>
            <a:rPr lang="tr-TR" sz="1100" b="1" baseline="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 INPUT</a:t>
          </a:r>
        </a:p>
      </xdr:txBody>
    </xdr:sp>
    <xdr:clientData/>
  </xdr:twoCellAnchor>
  <xdr:twoCellAnchor editAs="oneCell">
    <xdr:from>
      <xdr:col>14</xdr:col>
      <xdr:colOff>195975</xdr:colOff>
      <xdr:row>1</xdr:row>
      <xdr:rowOff>105689</xdr:rowOff>
    </xdr:from>
    <xdr:to>
      <xdr:col>15</xdr:col>
      <xdr:colOff>466725</xdr:colOff>
      <xdr:row>2</xdr:row>
      <xdr:rowOff>218625</xdr:rowOff>
    </xdr:to>
    <xdr:sp macro="" textlink="">
      <xdr:nvSpPr>
        <xdr:cNvPr id="19" name="Rectangle: Rounded Corners 18">
          <a:hlinkClick xmlns:r="http://schemas.openxmlformats.org/officeDocument/2006/relationships" r:id="rId4" tooltip="Short Data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7892175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SHORT DATA INPUT</a:t>
          </a:r>
          <a:endParaRPr lang="en-US" sz="11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71437</xdr:colOff>
      <xdr:row>1</xdr:row>
      <xdr:rowOff>52388</xdr:rowOff>
    </xdr:from>
    <xdr:to>
      <xdr:col>2</xdr:col>
      <xdr:colOff>290512</xdr:colOff>
      <xdr:row>2</xdr:row>
      <xdr:rowOff>252413</xdr:rowOff>
    </xdr:to>
    <xdr:pic>
      <xdr:nvPicPr>
        <xdr:cNvPr id="20" name="mainico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" y="138113"/>
          <a:ext cx="447675" cy="447675"/>
        </a:xfrm>
        <a:prstGeom prst="rect">
          <a:avLst/>
        </a:prstGeom>
      </xdr:spPr>
    </xdr:pic>
    <xdr:clientData/>
  </xdr:twoCellAnchor>
  <xdr:oneCellAnchor>
    <xdr:from>
      <xdr:col>16</xdr:col>
      <xdr:colOff>123825</xdr:colOff>
      <xdr:row>1</xdr:row>
      <xdr:rowOff>47625</xdr:rowOff>
    </xdr:from>
    <xdr:ext cx="1325166" cy="381000"/>
    <xdr:pic>
      <xdr:nvPicPr>
        <xdr:cNvPr id="6129" name="mpkLogo">
          <a:hlinkClick xmlns:a="http://schemas.openxmlformats.org/drawingml/2006/main" xmlns:r="http://schemas.openxmlformats.org/officeDocument/2006/relationships" r:id="rId15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4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1028700</xdr:colOff>
      <xdr:row>6</xdr:row>
      <xdr:rowOff>0</xdr:rowOff>
    </xdr:from>
    <xdr:to>
      <xdr:col>1</xdr:col>
      <xdr:colOff>1028701</xdr:colOff>
      <xdr:row>11</xdr:row>
      <xdr:rowOff>201750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276350" y="1266825"/>
          <a:ext cx="1" cy="1440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85725</xdr:colOff>
      <xdr:row>1</xdr:row>
      <xdr:rowOff>42863</xdr:rowOff>
    </xdr:from>
    <xdr:to>
      <xdr:col>1</xdr:col>
      <xdr:colOff>533400</xdr:colOff>
      <xdr:row>2</xdr:row>
      <xdr:rowOff>242888</xdr:rowOff>
    </xdr:to>
    <xdr:pic>
      <xdr:nvPicPr>
        <xdr:cNvPr id="17" name="mainico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8588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6</xdr:col>
      <xdr:colOff>719848</xdr:colOff>
      <xdr:row>1</xdr:row>
      <xdr:rowOff>105689</xdr:rowOff>
    </xdr:from>
    <xdr:to>
      <xdr:col>7</xdr:col>
      <xdr:colOff>666748</xdr:colOff>
      <xdr:row>2</xdr:row>
      <xdr:rowOff>218625</xdr:rowOff>
    </xdr:to>
    <xdr:sp macro="" textlink="">
      <xdr:nvSpPr>
        <xdr:cNvPr id="11" name="Rectangle: Rounded Corners 10">
          <a:hlinkClick xmlns:r="http://schemas.openxmlformats.org/officeDocument/2006/relationships" r:id="rId3" tooltip="Chart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/>
        </xdr:cNvSpPr>
      </xdr:nvSpPr>
      <xdr:spPr>
        <a:xfrm>
          <a:off x="5806198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2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CHART</a:t>
          </a:r>
          <a:endParaRPr lang="en-US" sz="12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848436</xdr:colOff>
      <xdr:row>1</xdr:row>
      <xdr:rowOff>105689</xdr:rowOff>
    </xdr:from>
    <xdr:to>
      <xdr:col>8</xdr:col>
      <xdr:colOff>795336</xdr:colOff>
      <xdr:row>2</xdr:row>
      <xdr:rowOff>218625</xdr:rowOff>
    </xdr:to>
    <xdr:sp macro="" textlink="">
      <xdr:nvSpPr>
        <xdr:cNvPr id="12" name="Rectangle: Rounded Corners 11">
          <a:hlinkClick xmlns:r="http://schemas.openxmlformats.org/officeDocument/2006/relationships" r:id="rId4" tooltip="Full Data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/>
        </xdr:cNvSpPr>
      </xdr:nvSpPr>
      <xdr:spPr>
        <a:xfrm>
          <a:off x="6868236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FULL DATA</a:t>
          </a:r>
          <a:r>
            <a:rPr lang="tr-TR" sz="1100" b="1" baseline="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 INPUT</a:t>
          </a:r>
        </a:p>
      </xdr:txBody>
    </xdr:sp>
    <xdr:clientData/>
  </xdr:twoCellAnchor>
  <xdr:twoCellAnchor editAs="oneCell">
    <xdr:from>
      <xdr:col>9</xdr:col>
      <xdr:colOff>5475</xdr:colOff>
      <xdr:row>1</xdr:row>
      <xdr:rowOff>105689</xdr:rowOff>
    </xdr:from>
    <xdr:to>
      <xdr:col>9</xdr:col>
      <xdr:colOff>885825</xdr:colOff>
      <xdr:row>2</xdr:row>
      <xdr:rowOff>218625</xdr:rowOff>
    </xdr:to>
    <xdr:sp macro="" textlink="">
      <xdr:nvSpPr>
        <xdr:cNvPr id="13" name="Rectangle: Rounded Corners 12">
          <a:hlinkClick xmlns:r="http://schemas.openxmlformats.org/officeDocument/2006/relationships" r:id="rId5" tooltip="Short Data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/>
        </xdr:cNvSpPr>
      </xdr:nvSpPr>
      <xdr:spPr>
        <a:xfrm>
          <a:off x="7892175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SHORT DATA INPUT</a:t>
          </a:r>
          <a:endParaRPr lang="en-US" sz="11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oneCellAnchor>
    <xdr:from>
      <xdr:col>10</xdr:col>
      <xdr:colOff>219075</xdr:colOff>
      <xdr:row>1</xdr:row>
      <xdr:rowOff>47625</xdr:rowOff>
    </xdr:from>
    <xdr:ext cx="1325166" cy="381000"/>
    <xdr:pic>
      <xdr:nvPicPr>
        <xdr:cNvPr id="1017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52388</xdr:rowOff>
    </xdr:from>
    <xdr:to>
      <xdr:col>1</xdr:col>
      <xdr:colOff>533400</xdr:colOff>
      <xdr:row>2</xdr:row>
      <xdr:rowOff>252413</xdr:rowOff>
    </xdr:to>
    <xdr:pic>
      <xdr:nvPicPr>
        <xdr:cNvPr id="34" name="mainicon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38113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5</xdr:row>
      <xdr:rowOff>65616</xdr:rowOff>
    </xdr:from>
    <xdr:to>
      <xdr:col>11</xdr:col>
      <xdr:colOff>57523</xdr:colOff>
      <xdr:row>17</xdr:row>
      <xdr:rowOff>226556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29875" y="1065741"/>
          <a:ext cx="2419723" cy="290414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462673</xdr:colOff>
      <xdr:row>1</xdr:row>
      <xdr:rowOff>105689</xdr:rowOff>
    </xdr:from>
    <xdr:to>
      <xdr:col>4</xdr:col>
      <xdr:colOff>1343023</xdr:colOff>
      <xdr:row>2</xdr:row>
      <xdr:rowOff>218625</xdr:rowOff>
    </xdr:to>
    <xdr:sp macro="" textlink="">
      <xdr:nvSpPr>
        <xdr:cNvPr id="12" name="Rectangle: Rounded Corners 11">
          <a:hlinkClick xmlns:r="http://schemas.openxmlformats.org/officeDocument/2006/relationships" r:id="rId4" tooltip="Chart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>
          <a:off x="5806198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2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CHART</a:t>
          </a:r>
          <a:endParaRPr lang="en-US" sz="12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4</xdr:col>
      <xdr:colOff>1524711</xdr:colOff>
      <xdr:row>1</xdr:row>
      <xdr:rowOff>105689</xdr:rowOff>
    </xdr:from>
    <xdr:to>
      <xdr:col>5</xdr:col>
      <xdr:colOff>690561</xdr:colOff>
      <xdr:row>2</xdr:row>
      <xdr:rowOff>218625</xdr:rowOff>
    </xdr:to>
    <xdr:sp macro="" textlink="">
      <xdr:nvSpPr>
        <xdr:cNvPr id="13" name="Rectangle: Rounded Corners 12">
          <a:hlinkClick xmlns:r="http://schemas.openxmlformats.org/officeDocument/2006/relationships" r:id="rId5" tooltip="Full Data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>
          <a:off x="6868236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FULL DATA</a:t>
          </a:r>
          <a:r>
            <a:rPr lang="tr-TR" sz="1100" b="1" baseline="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 INPUT</a:t>
          </a:r>
        </a:p>
      </xdr:txBody>
    </xdr:sp>
    <xdr:clientData/>
  </xdr:twoCellAnchor>
  <xdr:twoCellAnchor editAs="oneCell">
    <xdr:from>
      <xdr:col>5</xdr:col>
      <xdr:colOff>834150</xdr:colOff>
      <xdr:row>1</xdr:row>
      <xdr:rowOff>105689</xdr:rowOff>
    </xdr:from>
    <xdr:to>
      <xdr:col>6</xdr:col>
      <xdr:colOff>0</xdr:colOff>
      <xdr:row>2</xdr:row>
      <xdr:rowOff>218625</xdr:rowOff>
    </xdr:to>
    <xdr:sp macro="" textlink="">
      <xdr:nvSpPr>
        <xdr:cNvPr id="14" name="Rectangle: Rounded Corners 13">
          <a:hlinkClick xmlns:r="http://schemas.openxmlformats.org/officeDocument/2006/relationships" r:id="rId6" tooltip="Short Data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>
          <a:off x="7892175" y="191414"/>
          <a:ext cx="880350" cy="360586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ctr"/>
          <a:r>
            <a:rPr lang="tr-TR" sz="11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SHORT DATA INPUT</a:t>
          </a:r>
          <a:endParaRPr lang="en-US" sz="11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oneCellAnchor>
    <xdr:from>
      <xdr:col>6</xdr:col>
      <xdr:colOff>266700</xdr:colOff>
      <xdr:row>1</xdr:row>
      <xdr:rowOff>47625</xdr:rowOff>
    </xdr:from>
    <xdr:ext cx="1325166" cy="381000"/>
    <xdr:pic>
      <xdr:nvPicPr>
        <xdr:cNvPr id="1037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Back to Menu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Back to Menu"/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Back to Menu"/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13BEB-8528-47A9-B95B-DFB298335604}">
  <sheetPr codeName="Sheet3">
    <pageSetUpPr fitToPage="1"/>
  </sheetPr>
  <dimension ref="A1:T33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6" customWidth="1"/>
    <col min="2" max="2" width="3.42578125" style="16" customWidth="1"/>
    <col min="3" max="3" width="19.140625" style="16" customWidth="1"/>
    <col min="4" max="5" width="3.42578125" style="16" customWidth="1"/>
    <col min="6" max="6" width="9.140625" style="16" customWidth="1"/>
    <col min="7" max="18" width="9.140625" style="16"/>
    <col min="19" max="19" width="5.140625" style="16" customWidth="1"/>
    <col min="20" max="16384" width="9.140625" style="16"/>
  </cols>
  <sheetData>
    <row r="1" spans="1:20" s="1" customFormat="1" ht="6.75" customHeight="1" x14ac:dyDescent="0.25">
      <c r="C1" s="2"/>
      <c r="D1" s="2"/>
      <c r="E1" s="2"/>
      <c r="H1" s="3"/>
      <c r="I1" s="3"/>
      <c r="J1" s="3"/>
    </row>
    <row r="2" spans="1:20" s="4" customFormat="1" ht="20.100000000000001" customHeight="1" x14ac:dyDescent="0.25">
      <c r="B2" s="5"/>
      <c r="C2" s="80" t="s">
        <v>24</v>
      </c>
      <c r="D2" s="80"/>
      <c r="E2" s="27"/>
      <c r="F2" s="6"/>
      <c r="G2" s="7"/>
      <c r="H2" s="7"/>
      <c r="I2" s="7"/>
      <c r="J2" s="7"/>
      <c r="K2" s="7"/>
      <c r="L2" s="7"/>
      <c r="M2" s="7"/>
      <c r="N2" s="8"/>
      <c r="O2" s="8"/>
      <c r="P2" s="7"/>
      <c r="Q2" s="7"/>
      <c r="R2" s="7"/>
      <c r="S2" s="7"/>
    </row>
    <row r="3" spans="1:20" s="9" customFormat="1" ht="24" customHeight="1" x14ac:dyDescent="0.25">
      <c r="B3" s="10"/>
      <c r="C3" s="81" t="s">
        <v>22</v>
      </c>
      <c r="D3" s="81"/>
      <c r="E3" s="28"/>
      <c r="F3" s="11"/>
      <c r="G3" s="12"/>
      <c r="H3" s="12"/>
      <c r="I3" s="12"/>
      <c r="J3" s="12"/>
      <c r="K3" s="12"/>
      <c r="L3" s="12"/>
      <c r="M3" s="12"/>
      <c r="N3" s="13"/>
      <c r="O3" s="13"/>
      <c r="P3" s="12"/>
      <c r="Q3" s="12"/>
      <c r="R3" s="12"/>
      <c r="S3" s="12"/>
    </row>
    <row r="4" spans="1:20" s="15" customFormat="1" ht="4.9000000000000004" customHeight="1" x14ac:dyDescent="0.25">
      <c r="A4" s="14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60"/>
      <c r="S4" s="60"/>
    </row>
    <row r="5" spans="1:20" s="15" customFormat="1" ht="4.9000000000000004" customHeight="1" x14ac:dyDescent="0.25">
      <c r="A5" s="14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1"/>
      <c r="S5" s="121"/>
    </row>
    <row r="6" spans="1:20" ht="18" customHeight="1" x14ac:dyDescent="0.25">
      <c r="A6" s="122"/>
      <c r="B6" s="72"/>
      <c r="C6" s="73"/>
      <c r="D6" s="123"/>
      <c r="E6" s="72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4"/>
      <c r="T6" s="61"/>
    </row>
    <row r="7" spans="1:20" ht="15" customHeight="1" x14ac:dyDescent="0.25">
      <c r="A7" s="122"/>
      <c r="B7" s="54"/>
      <c r="C7" s="18"/>
      <c r="D7" s="124"/>
      <c r="E7" s="125"/>
      <c r="F7" s="5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75"/>
      <c r="T7" s="61"/>
    </row>
    <row r="8" spans="1:20" ht="18" customHeight="1" x14ac:dyDescent="0.25">
      <c r="A8" s="122"/>
      <c r="B8" s="54"/>
      <c r="C8" s="18"/>
      <c r="D8" s="124"/>
      <c r="E8" s="126"/>
      <c r="F8" s="55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75"/>
      <c r="T8" s="61"/>
    </row>
    <row r="9" spans="1:20" ht="15" customHeight="1" x14ac:dyDescent="0.25">
      <c r="A9" s="122"/>
      <c r="B9" s="54"/>
      <c r="C9" s="18"/>
      <c r="D9" s="124"/>
      <c r="E9" s="54"/>
      <c r="F9" s="5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75"/>
      <c r="T9" s="61"/>
    </row>
    <row r="10" spans="1:20" ht="20.100000000000001" customHeight="1" x14ac:dyDescent="0.25">
      <c r="A10" s="122"/>
      <c r="B10" s="54"/>
      <c r="C10" s="76" t="s">
        <v>63</v>
      </c>
      <c r="D10" s="124"/>
      <c r="E10" s="125"/>
      <c r="F10" s="55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75"/>
      <c r="T10" s="61"/>
    </row>
    <row r="11" spans="1:20" ht="20.100000000000001" customHeight="1" x14ac:dyDescent="0.25">
      <c r="A11" s="122"/>
      <c r="B11" s="54"/>
      <c r="C11" s="58" t="s">
        <v>64</v>
      </c>
      <c r="D11" s="124"/>
      <c r="E11" s="127"/>
      <c r="F11" s="55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75"/>
      <c r="T11" s="61"/>
    </row>
    <row r="12" spans="1:20" ht="15" customHeight="1" x14ac:dyDescent="0.25">
      <c r="A12" s="122"/>
      <c r="B12" s="54"/>
      <c r="C12" s="55"/>
      <c r="D12" s="124"/>
      <c r="E12" s="127"/>
      <c r="F12" s="55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75"/>
      <c r="T12" s="61"/>
    </row>
    <row r="13" spans="1:20" ht="20.100000000000001" customHeight="1" x14ac:dyDescent="0.25">
      <c r="A13" s="122"/>
      <c r="B13" s="54"/>
      <c r="C13" s="77" t="s">
        <v>40</v>
      </c>
      <c r="D13" s="124"/>
      <c r="E13" s="54"/>
      <c r="F13" s="55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75"/>
      <c r="T13" s="61"/>
    </row>
    <row r="14" spans="1:20" ht="20.100000000000001" customHeight="1" x14ac:dyDescent="0.25">
      <c r="A14" s="122"/>
      <c r="B14" s="54"/>
      <c r="C14" s="56"/>
      <c r="D14" s="124"/>
      <c r="E14" s="128"/>
      <c r="F14" s="55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75"/>
      <c r="T14" s="61"/>
    </row>
    <row r="15" spans="1:20" ht="20.100000000000001" customHeight="1" x14ac:dyDescent="0.25">
      <c r="A15" s="122"/>
      <c r="B15" s="54"/>
      <c r="C15" s="56"/>
      <c r="D15" s="124"/>
      <c r="E15" s="127"/>
      <c r="F15" s="55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75"/>
      <c r="T15" s="61"/>
    </row>
    <row r="16" spans="1:20" ht="15" customHeight="1" x14ac:dyDescent="0.25">
      <c r="A16" s="122"/>
      <c r="B16" s="54"/>
      <c r="C16" s="57"/>
      <c r="D16" s="124"/>
      <c r="E16" s="127"/>
      <c r="F16" s="55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75"/>
      <c r="T16" s="61"/>
    </row>
    <row r="17" spans="1:20" ht="30" customHeight="1" x14ac:dyDescent="0.25">
      <c r="A17" s="122"/>
      <c r="B17" s="54"/>
      <c r="C17" s="78" t="s">
        <v>41</v>
      </c>
      <c r="D17" s="124"/>
      <c r="E17" s="54"/>
      <c r="F17" s="5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75"/>
      <c r="T17" s="61"/>
    </row>
    <row r="18" spans="1:20" ht="20.100000000000001" customHeight="1" x14ac:dyDescent="0.25">
      <c r="A18" s="122"/>
      <c r="B18" s="54"/>
      <c r="C18" s="56"/>
      <c r="D18" s="124"/>
      <c r="E18" s="129"/>
      <c r="F18" s="55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75"/>
      <c r="T18" s="61"/>
    </row>
    <row r="19" spans="1:20" ht="20.100000000000001" customHeight="1" x14ac:dyDescent="0.25">
      <c r="A19" s="122"/>
      <c r="B19" s="54"/>
      <c r="C19" s="56"/>
      <c r="D19" s="124"/>
      <c r="E19" s="130"/>
      <c r="F19" s="55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75"/>
      <c r="T19" s="61"/>
    </row>
    <row r="20" spans="1:20" ht="15" customHeight="1" x14ac:dyDescent="0.25">
      <c r="A20" s="122"/>
      <c r="B20" s="54"/>
      <c r="C20" s="18"/>
      <c r="D20" s="124"/>
      <c r="E20" s="54"/>
      <c r="F20" s="55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75"/>
      <c r="T20" s="61"/>
    </row>
    <row r="21" spans="1:20" ht="15" customHeight="1" x14ac:dyDescent="0.25">
      <c r="A21" s="122"/>
      <c r="B21" s="54"/>
      <c r="C21" s="79" t="s">
        <v>39</v>
      </c>
      <c r="D21" s="124"/>
      <c r="E21" s="129"/>
      <c r="F21" s="55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75"/>
      <c r="T21" s="61"/>
    </row>
    <row r="22" spans="1:20" ht="20.100000000000001" customHeight="1" x14ac:dyDescent="0.25">
      <c r="A22" s="122"/>
      <c r="B22" s="54"/>
      <c r="C22" s="82"/>
      <c r="D22" s="124"/>
      <c r="E22" s="130"/>
      <c r="F22" s="55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75"/>
      <c r="T22" s="61"/>
    </row>
    <row r="23" spans="1:20" ht="15" customHeight="1" x14ac:dyDescent="0.25">
      <c r="A23" s="122"/>
      <c r="B23" s="54"/>
      <c r="C23" s="18"/>
      <c r="D23" s="124"/>
      <c r="E23" s="54"/>
      <c r="F23" s="55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75"/>
      <c r="T23" s="61"/>
    </row>
    <row r="24" spans="1:20" ht="15" customHeight="1" x14ac:dyDescent="0.25">
      <c r="A24" s="122"/>
      <c r="B24" s="17"/>
      <c r="C24" s="79" t="s">
        <v>38</v>
      </c>
      <c r="D24" s="124"/>
      <c r="E24" s="17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75"/>
      <c r="T24" s="61"/>
    </row>
    <row r="25" spans="1:20" ht="20.100000000000001" customHeight="1" x14ac:dyDescent="0.25">
      <c r="A25" s="122"/>
      <c r="B25" s="17"/>
      <c r="C25" s="83"/>
      <c r="D25" s="124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75"/>
      <c r="T25" s="61"/>
    </row>
    <row r="26" spans="1:20" ht="18" customHeight="1" x14ac:dyDescent="0.25">
      <c r="A26" s="122"/>
      <c r="B26" s="17"/>
      <c r="C26" s="18"/>
      <c r="D26" s="124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75"/>
      <c r="T26" s="61"/>
    </row>
    <row r="27" spans="1:20" ht="15" customHeight="1" x14ac:dyDescent="0.25">
      <c r="A27" s="122"/>
      <c r="B27" s="17"/>
      <c r="C27" s="18"/>
      <c r="D27" s="75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75"/>
      <c r="T27" s="61"/>
    </row>
    <row r="28" spans="1:20" ht="15" customHeight="1" x14ac:dyDescent="0.25">
      <c r="A28" s="122"/>
      <c r="B28" s="17"/>
      <c r="C28" s="18"/>
      <c r="D28" s="7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75"/>
      <c r="T28" s="61"/>
    </row>
    <row r="29" spans="1:20" ht="15" customHeight="1" x14ac:dyDescent="0.25">
      <c r="A29" s="122"/>
      <c r="B29" s="17"/>
      <c r="C29" s="18"/>
      <c r="D29" s="75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75"/>
      <c r="T29" s="61"/>
    </row>
    <row r="30" spans="1:20" ht="15" customHeight="1" x14ac:dyDescent="0.25">
      <c r="A30" s="122"/>
      <c r="B30" s="17"/>
      <c r="C30" s="18"/>
      <c r="D30" s="75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75"/>
      <c r="T30" s="61"/>
    </row>
    <row r="31" spans="1:20" ht="30" customHeight="1" x14ac:dyDescent="0.25">
      <c r="A31" s="122"/>
      <c r="B31" s="19"/>
      <c r="C31" s="20"/>
      <c r="D31" s="119"/>
      <c r="E31" s="19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19"/>
      <c r="T31" s="61"/>
    </row>
    <row r="32" spans="1:20" ht="7.35" customHeight="1" x14ac:dyDescent="0.25"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</row>
    <row r="33" spans="2:19" s="50" customFormat="1" ht="23.1" customHeight="1" x14ac:dyDescent="0.25">
      <c r="B33" s="51"/>
      <c r="C33" s="51"/>
      <c r="D33" s="51"/>
      <c r="E33" s="51"/>
      <c r="F33" s="52"/>
      <c r="G33" s="53"/>
      <c r="H33" s="53"/>
      <c r="I33" s="53"/>
      <c r="J33" s="51"/>
      <c r="K33" s="51"/>
      <c r="L33" s="51"/>
      <c r="M33" s="51"/>
      <c r="N33" s="51"/>
      <c r="O33" s="51"/>
      <c r="P33" s="51"/>
      <c r="Q33" s="51"/>
      <c r="R33" s="51"/>
      <c r="S33" s="51"/>
    </row>
  </sheetData>
  <sheetProtection algorithmName="SHA-512" hashValue="l7mFsRU4ElRh3lzyDjo8BJjXY9Zd41EU5o/UR5zlkqq08imb0qZCoT7EUpiSG5/jrtNK+a9ZY+T8/XjDWBVxcA==" saltValue="zURzM0vXaRf56X5BrwlKwQ==" spinCount="100000" sheet="1" objects="1" scenarios="1" formatCells="0"/>
  <printOptions horizontalCentered="1" verticalCentered="1"/>
  <pageMargins left="0.31496062992125984" right="0.31496062992125984" top="0.31496062992125984" bottom="0.31496062992125984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Option Button 1">
              <controlPr defaultSize="0" autoFill="0" autoLine="0" autoPict="0">
                <anchor moveWithCells="1">
                  <from>
                    <xdr:col>2</xdr:col>
                    <xdr:colOff>276225</xdr:colOff>
                    <xdr:row>17</xdr:row>
                    <xdr:rowOff>0</xdr:rowOff>
                  </from>
                  <to>
                    <xdr:col>3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Option Button 2">
              <controlPr defaultSize="0" autoFill="0" autoLine="0" autoPict="0">
                <anchor moveWithCells="1">
                  <from>
                    <xdr:col>2</xdr:col>
                    <xdr:colOff>276225</xdr:colOff>
                    <xdr:row>18</xdr:row>
                    <xdr:rowOff>38100</xdr:rowOff>
                  </from>
                  <to>
                    <xdr:col>3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Option Button 3">
              <controlPr defaultSize="0" autoFill="0" autoLine="0" autoPict="0">
                <anchor moveWithCells="1">
                  <from>
                    <xdr:col>2</xdr:col>
                    <xdr:colOff>304800</xdr:colOff>
                    <xdr:row>14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Option Button 4">
              <controlPr defaultSize="0" autoFill="0" autoLine="0" autoPict="0">
                <anchor moveWithCells="1">
                  <from>
                    <xdr:col>2</xdr:col>
                    <xdr:colOff>304800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8" name="Group Box 8">
              <controlPr defaultSize="0" autoFill="0" autoPict="0">
                <anchor moveWithCells="1">
                  <from>
                    <xdr:col>1</xdr:col>
                    <xdr:colOff>228600</xdr:colOff>
                    <xdr:row>16</xdr:row>
                    <xdr:rowOff>0</xdr:rowOff>
                  </from>
                  <to>
                    <xdr:col>3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9" name="Group Box 9">
              <controlPr defaultSize="0" autoFill="0" autoPict="0">
                <anchor mov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35FA-039D-4071-BA0D-C83BCED58DAE}">
  <sheetPr codeName="Sheet1"/>
  <dimension ref="A1:AF479"/>
  <sheetViews>
    <sheetView showGridLines="0" showRowColHeaders="0" zoomScaleNormal="100" zoomScaleSheetLayoutView="25" workbookViewId="0">
      <pane ySplit="6" topLeftCell="A7" activePane="bottomLeft" state="frozen"/>
      <selection pane="bottomLeft" activeCell="A7" sqref="A7"/>
    </sheetView>
  </sheetViews>
  <sheetFormatPr defaultColWidth="15.7109375" defaultRowHeight="20.100000000000001" customHeight="1" outlineLevelRow="1" x14ac:dyDescent="0.25"/>
  <cols>
    <col min="1" max="1" width="3.7109375" style="21" customWidth="1"/>
    <col min="2" max="2" width="16.5703125" style="21" customWidth="1"/>
    <col min="3" max="26" width="14" style="24" customWidth="1"/>
    <col min="27" max="32" width="14" style="21" customWidth="1"/>
    <col min="33" max="16384" width="15.7109375" style="21"/>
  </cols>
  <sheetData>
    <row r="1" spans="1:32" s="1" customFormat="1" ht="6.75" customHeight="1" x14ac:dyDescent="0.25">
      <c r="B1" s="2"/>
      <c r="E1" s="3"/>
      <c r="F1" s="3"/>
      <c r="G1" s="3"/>
    </row>
    <row r="2" spans="1:32" s="4" customFormat="1" ht="20.100000000000001" customHeight="1" x14ac:dyDescent="0.25">
      <c r="B2" s="84" t="s">
        <v>24</v>
      </c>
      <c r="C2" s="6"/>
      <c r="D2" s="7"/>
      <c r="E2" s="7"/>
      <c r="F2" s="7"/>
      <c r="G2" s="7"/>
      <c r="H2" s="7"/>
      <c r="I2" s="7"/>
      <c r="J2" s="7"/>
      <c r="K2" s="8"/>
      <c r="L2" s="8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2" s="9" customFormat="1" ht="24" customHeight="1" x14ac:dyDescent="0.25">
      <c r="B3" s="85" t="s">
        <v>23</v>
      </c>
      <c r="C3" s="11"/>
      <c r="D3" s="12"/>
      <c r="E3" s="12"/>
      <c r="F3" s="12"/>
      <c r="G3" s="12"/>
      <c r="H3" s="12"/>
      <c r="I3" s="12"/>
      <c r="J3" s="12"/>
      <c r="K3" s="13"/>
      <c r="L3" s="13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</row>
    <row r="4" spans="1:32" s="15" customFormat="1" ht="4.9000000000000004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32" s="22" customFormat="1" ht="15" x14ac:dyDescent="0.25">
      <c r="B5" s="67"/>
      <c r="C5" s="86" t="str">
        <f>IF(OR(Calculations!C6=1,LEN(C6)=0),"","Not enough data!")</f>
        <v/>
      </c>
      <c r="D5" s="68" t="str">
        <f>IF(OR(Calculations!D6=1,LEN(D6)=0),"","Not enough data!")</f>
        <v/>
      </c>
      <c r="E5" s="68" t="str">
        <f>IF(OR(Calculations!E6=1,LEN(E6)=0),"","Not enough data!")</f>
        <v/>
      </c>
      <c r="F5" s="68" t="str">
        <f>IF(OR(Calculations!F6=1,LEN(F6)=0),"","Not enough data!")</f>
        <v/>
      </c>
      <c r="G5" s="68" t="str">
        <f>IF(OR(Calculations!G6=1,LEN(G6)=0),"","Not enough data!")</f>
        <v/>
      </c>
      <c r="H5" s="68" t="str">
        <f>IF(OR(Calculations!H6=1,LEN(H6)=0),"","Not enough data!")</f>
        <v/>
      </c>
      <c r="I5" s="68" t="str">
        <f>IF(OR(Calculations!I6=1,LEN(I6)=0),"","Not enough data!")</f>
        <v/>
      </c>
      <c r="J5" s="68" t="str">
        <f>IF(OR(Calculations!J6=1,LEN(J6)=0),"","Not enough data!")</f>
        <v/>
      </c>
      <c r="K5" s="68" t="str">
        <f>IF(OR(Calculations!K6=1,LEN(K6)=0),"","Not enough data!")</f>
        <v/>
      </c>
      <c r="L5" s="68" t="str">
        <f>IF(OR(Calculations!L6=1,LEN(L6)=0),"","Not enough data!")</f>
        <v/>
      </c>
      <c r="M5" s="68" t="str">
        <f>IF(OR(Calculations!M6=1,LEN(M6)=0),"","Not enough data!")</f>
        <v/>
      </c>
      <c r="N5" s="68" t="str">
        <f>IF(OR(Calculations!N6=1,LEN(N6)=0),"","Not enough data!")</f>
        <v/>
      </c>
      <c r="O5" s="68" t="str">
        <f>IF(OR(Calculations!O6=1,LEN(O6)=0),"","Not enough data!")</f>
        <v/>
      </c>
      <c r="P5" s="68" t="str">
        <f>IF(OR(Calculations!P6=1,LEN(P6)=0),"","Not enough data!")</f>
        <v/>
      </c>
      <c r="Q5" s="68" t="str">
        <f>IF(OR(Calculations!Q6=1,LEN(Q6)=0),"","Not enough data!")</f>
        <v/>
      </c>
      <c r="R5" s="68" t="str">
        <f>IF(OR(Calculations!R6=1,LEN(R6)=0),"","Not enough data!")</f>
        <v/>
      </c>
      <c r="S5" s="68" t="str">
        <f>IF(OR(Calculations!S6=1,LEN(S6)=0),"","Not enough data!")</f>
        <v/>
      </c>
      <c r="T5" s="68" t="str">
        <f>IF(OR(Calculations!T6=1,LEN(T6)=0),"","Not enough data!")</f>
        <v/>
      </c>
      <c r="U5" s="68" t="str">
        <f>IF(OR(Calculations!U6=1,LEN(U6)=0),"","Not enough data!")</f>
        <v/>
      </c>
      <c r="V5" s="68" t="str">
        <f>IF(OR(Calculations!V6=1,LEN(V6)=0),"","Not enough data!")</f>
        <v/>
      </c>
      <c r="W5" s="68" t="str">
        <f>IF(OR(Calculations!W6=1,LEN(W6)=0),"","Not enough data!")</f>
        <v/>
      </c>
      <c r="X5" s="68" t="str">
        <f>IF(OR(Calculations!X6=1,LEN(X6)=0),"","Not enough data!")</f>
        <v/>
      </c>
      <c r="Y5" s="68" t="str">
        <f>IF(OR(Calculations!Y6=1,LEN(Y6)=0),"","Not enough data!")</f>
        <v/>
      </c>
      <c r="Z5" s="68" t="str">
        <f>IF(OR(Calculations!Z6=1,LEN(Z6)=0),"","Not enough data!")</f>
        <v/>
      </c>
      <c r="AA5" s="68" t="str">
        <f>IF(OR(Calculations!AA6=1,LEN(AA6)=0),"","Not enough data!")</f>
        <v/>
      </c>
      <c r="AB5" s="68" t="str">
        <f>IF(OR(Calculations!AB6=1,LEN(AB6)=0),"","Not enough data!")</f>
        <v/>
      </c>
      <c r="AC5" s="68" t="str">
        <f>IF(OR(Calculations!AC6=1,LEN(AC6)=0),"","Not enough data!")</f>
        <v/>
      </c>
      <c r="AD5" s="68" t="str">
        <f>IF(OR(Calculations!AD6=1,LEN(AD6)=0),"","Not enough data!")</f>
        <v/>
      </c>
      <c r="AE5" s="68" t="str">
        <f>IF(OR(Calculations!AE6=1,LEN(AE6)=0),"","Not enough data!")</f>
        <v/>
      </c>
      <c r="AF5" s="68" t="str">
        <f>IF(OR(Calculations!AF6=1,LEN(AF6)=0),"","Not enough data!")</f>
        <v/>
      </c>
    </row>
    <row r="6" spans="1:32" ht="30" customHeight="1" x14ac:dyDescent="0.25">
      <c r="B6" s="69" t="s">
        <v>58</v>
      </c>
      <c r="C6" s="116" t="s">
        <v>15</v>
      </c>
      <c r="D6" s="116" t="s">
        <v>16</v>
      </c>
      <c r="E6" s="116" t="s">
        <v>17</v>
      </c>
      <c r="F6" s="116" t="s">
        <v>18</v>
      </c>
      <c r="G6" s="116" t="s">
        <v>19</v>
      </c>
      <c r="H6" s="116" t="s">
        <v>62</v>
      </c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</row>
    <row r="7" spans="1:32" ht="20.100000000000001" customHeight="1" x14ac:dyDescent="0.25">
      <c r="B7" s="66" t="s">
        <v>59</v>
      </c>
      <c r="C7" s="25">
        <v>1.6074999999999999</v>
      </c>
      <c r="D7" s="25">
        <v>1.66031</v>
      </c>
      <c r="E7" s="25">
        <v>1.70845</v>
      </c>
      <c r="F7" s="25">
        <v>1.7325699999999999</v>
      </c>
      <c r="G7" s="25">
        <v>1.9531000000000001</v>
      </c>
      <c r="H7" s="25">
        <v>1.9631000000000001</v>
      </c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32" ht="20.100000000000001" customHeight="1" x14ac:dyDescent="0.25">
      <c r="A8" s="23"/>
      <c r="B8" s="63"/>
      <c r="C8" s="25">
        <v>1.61053</v>
      </c>
      <c r="D8" s="25">
        <v>1.6706399999999999</v>
      </c>
      <c r="E8" s="25">
        <v>1.7222200000000001</v>
      </c>
      <c r="F8" s="25">
        <v>1.7383</v>
      </c>
      <c r="G8" s="25">
        <v>1.9604299999999999</v>
      </c>
      <c r="H8" s="25">
        <v>1.9704299999999999</v>
      </c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1:32" ht="20.100000000000001" customHeight="1" x14ac:dyDescent="0.25">
      <c r="B9" s="63"/>
      <c r="C9" s="25">
        <v>1.617</v>
      </c>
      <c r="D9" s="25">
        <v>1.6671499999999999</v>
      </c>
      <c r="E9" s="25">
        <v>1.70739</v>
      </c>
      <c r="F9" s="25">
        <v>1.73753</v>
      </c>
      <c r="G9" s="25">
        <v>1.9747699999999999</v>
      </c>
      <c r="H9" s="25">
        <v>1.9847699999999999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1:32" ht="20.100000000000001" customHeight="1" x14ac:dyDescent="0.25">
      <c r="B10" s="63"/>
      <c r="C10" s="25">
        <v>1.6203000000000001</v>
      </c>
      <c r="D10" s="25">
        <v>1.6638299999999999</v>
      </c>
      <c r="E10" s="25">
        <v>1.70143</v>
      </c>
      <c r="F10" s="25">
        <v>1.73228</v>
      </c>
      <c r="G10" s="25">
        <v>1.9591400000000001</v>
      </c>
      <c r="H10" s="25">
        <v>1.9691400000000001</v>
      </c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ht="20.100000000000001" customHeight="1" x14ac:dyDescent="0.25">
      <c r="B11" s="63"/>
      <c r="C11" s="25">
        <v>1.615</v>
      </c>
      <c r="D11" s="25">
        <v>1.6680900000000001</v>
      </c>
      <c r="E11" s="25">
        <v>1.69567</v>
      </c>
      <c r="F11" s="25">
        <v>1.7374499999999999</v>
      </c>
      <c r="G11" s="25">
        <v>2.00935</v>
      </c>
      <c r="H11" s="25">
        <v>2.0193499999999998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</row>
    <row r="12" spans="1:32" ht="20.100000000000001" customHeight="1" x14ac:dyDescent="0.25">
      <c r="B12" s="63"/>
      <c r="C12" s="25">
        <v>1.6241000000000001</v>
      </c>
      <c r="D12" s="25">
        <v>1.66042</v>
      </c>
      <c r="E12" s="25">
        <v>1.68266</v>
      </c>
      <c r="F12" s="25">
        <v>1.7275199999999999</v>
      </c>
      <c r="G12" s="25">
        <v>1.9946600000000001</v>
      </c>
      <c r="H12" s="25">
        <v>2.0046599999999999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</row>
    <row r="13" spans="1:32" ht="20.100000000000001" customHeight="1" x14ac:dyDescent="0.25">
      <c r="B13" s="63"/>
      <c r="C13" s="25">
        <v>1.6279999999999999</v>
      </c>
      <c r="D13" s="25">
        <v>1.66083</v>
      </c>
      <c r="E13" s="25">
        <v>1.66412</v>
      </c>
      <c r="F13" s="25">
        <v>1.7391300000000001</v>
      </c>
      <c r="G13" s="25">
        <v>1.9837899999999999</v>
      </c>
      <c r="H13" s="25">
        <v>1.99379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 spans="1:32" ht="20.100000000000001" customHeight="1" x14ac:dyDescent="0.25">
      <c r="B14" s="63"/>
      <c r="C14" s="25">
        <v>1.619</v>
      </c>
      <c r="D14" s="25">
        <v>1.6570499999999999</v>
      </c>
      <c r="E14" s="25">
        <v>1.6495500000000001</v>
      </c>
      <c r="F14" s="25">
        <v>1.7283900000000001</v>
      </c>
      <c r="G14" s="25">
        <v>1.9831000000000001</v>
      </c>
      <c r="H14" s="25">
        <v>1.9931000000000001</v>
      </c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spans="1:32" ht="20.100000000000001" customHeight="1" x14ac:dyDescent="0.25">
      <c r="B15" s="63"/>
      <c r="C15" s="25">
        <v>1.6153999999999999</v>
      </c>
      <c r="D15" s="25">
        <v>1.61981</v>
      </c>
      <c r="E15" s="25">
        <v>1.6435900000000001</v>
      </c>
      <c r="F15" s="25">
        <v>1.7313400000000001</v>
      </c>
      <c r="G15" s="25">
        <v>1.97295</v>
      </c>
      <c r="H15" s="25">
        <v>1.98295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ht="20.100000000000001" customHeight="1" x14ac:dyDescent="0.25">
      <c r="B16" s="63"/>
      <c r="C16" s="25">
        <v>1.623</v>
      </c>
      <c r="D16" s="25">
        <v>1.61896</v>
      </c>
      <c r="E16" s="25">
        <v>1.6454500000000001</v>
      </c>
      <c r="F16" s="25">
        <v>1.7253499999999999</v>
      </c>
      <c r="G16" s="25">
        <v>1.962</v>
      </c>
      <c r="H16" s="25">
        <v>1.972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2:32" ht="20.100000000000001" customHeight="1" x14ac:dyDescent="0.25">
      <c r="B17" s="63"/>
      <c r="C17" s="25"/>
      <c r="D17" s="25">
        <v>1.6087</v>
      </c>
      <c r="E17" s="25">
        <v>1.6474200000000001</v>
      </c>
      <c r="F17" s="25">
        <v>1.7232400000000001</v>
      </c>
      <c r="G17" s="25">
        <v>1.9217</v>
      </c>
      <c r="H17" s="25">
        <v>1.9317</v>
      </c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2:32" ht="20.100000000000001" customHeight="1" x14ac:dyDescent="0.25">
      <c r="B18" s="63"/>
      <c r="C18" s="25"/>
      <c r="D18" s="25">
        <v>1.60307</v>
      </c>
      <c r="E18" s="25">
        <v>1.6435999999999999</v>
      </c>
      <c r="F18" s="25">
        <v>1.73109</v>
      </c>
      <c r="G18" s="25">
        <v>1.9566300000000001</v>
      </c>
      <c r="H18" s="25">
        <v>1.9666300000000001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2:32" ht="20.100000000000001" customHeight="1" x14ac:dyDescent="0.25">
      <c r="B19" s="63"/>
      <c r="C19" s="25"/>
      <c r="D19" s="25">
        <v>1.62334</v>
      </c>
      <c r="E19" s="25">
        <v>1.6304700000000001</v>
      </c>
      <c r="F19" s="25">
        <v>1.72976</v>
      </c>
      <c r="G19" s="25">
        <v>1.9378299999999999</v>
      </c>
      <c r="H19" s="25">
        <v>1.94783</v>
      </c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2:32" ht="20.100000000000001" customHeight="1" x14ac:dyDescent="0.25">
      <c r="B20" s="63"/>
      <c r="C20" s="25"/>
      <c r="D20" s="25">
        <v>1.6262799999999999</v>
      </c>
      <c r="E20" s="25">
        <v>1.64629</v>
      </c>
      <c r="F20" s="25">
        <v>1.7215499999999999</v>
      </c>
      <c r="G20" s="25">
        <v>1.94136</v>
      </c>
      <c r="H20" s="25">
        <v>1.95136</v>
      </c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2:32" ht="20.100000000000001" customHeight="1" x14ac:dyDescent="0.25">
      <c r="B21" s="63"/>
      <c r="C21" s="25"/>
      <c r="D21" s="25">
        <v>1.60066</v>
      </c>
      <c r="E21" s="25">
        <v>1.63106</v>
      </c>
      <c r="F21" s="25">
        <v>1.7213400000000001</v>
      </c>
      <c r="G21" s="25">
        <v>1.9484699999999999</v>
      </c>
      <c r="H21" s="25">
        <v>1.9584699999999999</v>
      </c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2:32" ht="20.100000000000001" customHeight="1" x14ac:dyDescent="0.25">
      <c r="B22" s="63"/>
      <c r="C22" s="25"/>
      <c r="D22" s="25">
        <v>1.5867800000000001</v>
      </c>
      <c r="E22" s="25">
        <v>1.6353</v>
      </c>
      <c r="F22" s="25">
        <v>1.7254</v>
      </c>
      <c r="G22" s="25">
        <v>1.90039</v>
      </c>
      <c r="H22" s="25">
        <v>1.91039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2:32" ht="20.100000000000001" customHeight="1" x14ac:dyDescent="0.25">
      <c r="B23" s="63"/>
      <c r="C23" s="25"/>
      <c r="D23" s="25">
        <v>1.5881700000000001</v>
      </c>
      <c r="E23" s="25">
        <v>1.6412100000000001</v>
      </c>
      <c r="F23" s="25">
        <v>1.7311700000000001</v>
      </c>
      <c r="G23" s="25">
        <v>1.85659</v>
      </c>
      <c r="H23" s="25">
        <v>1.86659</v>
      </c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</row>
    <row r="24" spans="2:32" ht="20.100000000000001" customHeight="1" x14ac:dyDescent="0.25">
      <c r="B24" s="63"/>
      <c r="C24" s="25"/>
      <c r="D24" s="25">
        <v>1.53918</v>
      </c>
      <c r="E24" s="25">
        <v>1.6633599999999999</v>
      </c>
      <c r="F24" s="25">
        <v>1.73305</v>
      </c>
      <c r="G24" s="25">
        <v>1.7610300000000001</v>
      </c>
      <c r="H24" s="25">
        <v>1.7710300000000001</v>
      </c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 spans="2:32" ht="20.100000000000001" customHeight="1" x14ac:dyDescent="0.25">
      <c r="B25" s="63"/>
      <c r="C25" s="25"/>
      <c r="D25" s="25">
        <v>1.57236</v>
      </c>
      <c r="E25" s="25">
        <v>1.66188</v>
      </c>
      <c r="F25" s="25">
        <v>1.7315199999999999</v>
      </c>
      <c r="G25" s="25">
        <v>1.7467299999999999</v>
      </c>
      <c r="H25" s="25">
        <v>1.7567299999999999</v>
      </c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</row>
    <row r="26" spans="2:32" ht="20.100000000000001" customHeight="1" x14ac:dyDescent="0.25">
      <c r="B26" s="63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</row>
    <row r="27" spans="2:32" ht="20.100000000000001" customHeight="1" x14ac:dyDescent="0.25">
      <c r="B27" s="63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</row>
    <row r="28" spans="2:32" ht="20.100000000000001" hidden="1" customHeight="1" outlineLevel="1" x14ac:dyDescent="0.25">
      <c r="B28" s="63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</row>
    <row r="29" spans="2:32" ht="20.100000000000001" hidden="1" customHeight="1" outlineLevel="1" x14ac:dyDescent="0.25">
      <c r="B29" s="63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</row>
    <row r="30" spans="2:32" ht="20.100000000000001" hidden="1" customHeight="1" outlineLevel="1" x14ac:dyDescent="0.25">
      <c r="B30" s="63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</row>
    <row r="31" spans="2:32" ht="20.100000000000001" hidden="1" customHeight="1" outlineLevel="1" x14ac:dyDescent="0.25">
      <c r="B31" s="63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</row>
    <row r="32" spans="2:32" ht="20.100000000000001" hidden="1" customHeight="1" outlineLevel="1" x14ac:dyDescent="0.25">
      <c r="B32" s="63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</row>
    <row r="33" spans="2:32" ht="20.100000000000001" hidden="1" customHeight="1" outlineLevel="1" x14ac:dyDescent="0.25">
      <c r="B33" s="63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</row>
    <row r="34" spans="2:32" ht="20.100000000000001" hidden="1" customHeight="1" outlineLevel="1" x14ac:dyDescent="0.25">
      <c r="B34" s="63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</row>
    <row r="35" spans="2:32" ht="20.100000000000001" hidden="1" customHeight="1" outlineLevel="1" x14ac:dyDescent="0.25">
      <c r="B35" s="63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</row>
    <row r="36" spans="2:32" ht="20.100000000000001" hidden="1" customHeight="1" outlineLevel="1" x14ac:dyDescent="0.25">
      <c r="B36" s="63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</row>
    <row r="37" spans="2:32" ht="20.100000000000001" hidden="1" customHeight="1" outlineLevel="1" x14ac:dyDescent="0.25">
      <c r="B37" s="63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</row>
    <row r="38" spans="2:32" ht="20.100000000000001" hidden="1" customHeight="1" outlineLevel="1" x14ac:dyDescent="0.25">
      <c r="B38" s="63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</row>
    <row r="39" spans="2:32" ht="20.100000000000001" hidden="1" customHeight="1" outlineLevel="1" x14ac:dyDescent="0.25">
      <c r="B39" s="63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</row>
    <row r="40" spans="2:32" ht="20.100000000000001" hidden="1" customHeight="1" outlineLevel="1" x14ac:dyDescent="0.25">
      <c r="B40" s="63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</row>
    <row r="41" spans="2:32" ht="20.100000000000001" hidden="1" customHeight="1" outlineLevel="1" x14ac:dyDescent="0.25">
      <c r="B41" s="63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</row>
    <row r="42" spans="2:32" ht="20.100000000000001" hidden="1" customHeight="1" outlineLevel="1" x14ac:dyDescent="0.25">
      <c r="B42" s="63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</row>
    <row r="43" spans="2:32" ht="20.100000000000001" hidden="1" customHeight="1" outlineLevel="1" x14ac:dyDescent="0.25">
      <c r="B43" s="63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</row>
    <row r="44" spans="2:32" ht="20.100000000000001" hidden="1" customHeight="1" outlineLevel="1" x14ac:dyDescent="0.25">
      <c r="B44" s="63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</row>
    <row r="45" spans="2:32" ht="20.100000000000001" hidden="1" customHeight="1" outlineLevel="1" x14ac:dyDescent="0.25">
      <c r="B45" s="63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</row>
    <row r="46" spans="2:32" ht="20.100000000000001" hidden="1" customHeight="1" outlineLevel="1" x14ac:dyDescent="0.25">
      <c r="B46" s="63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</row>
    <row r="47" spans="2:32" ht="20.100000000000001" hidden="1" customHeight="1" outlineLevel="1" x14ac:dyDescent="0.25">
      <c r="B47" s="63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</row>
    <row r="48" spans="2:32" ht="20.100000000000001" hidden="1" customHeight="1" outlineLevel="1" x14ac:dyDescent="0.25">
      <c r="B48" s="63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</row>
    <row r="49" spans="2:32" ht="20.100000000000001" hidden="1" customHeight="1" outlineLevel="1" x14ac:dyDescent="0.25">
      <c r="B49" s="63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 spans="2:32" ht="20.100000000000001" hidden="1" customHeight="1" outlineLevel="1" x14ac:dyDescent="0.25">
      <c r="B50" s="63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</row>
    <row r="51" spans="2:32" ht="20.100000000000001" hidden="1" customHeight="1" outlineLevel="1" x14ac:dyDescent="0.25">
      <c r="B51" s="63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</row>
    <row r="52" spans="2:32" ht="20.100000000000001" hidden="1" customHeight="1" outlineLevel="1" x14ac:dyDescent="0.25">
      <c r="B52" s="63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</row>
    <row r="53" spans="2:32" ht="20.100000000000001" hidden="1" customHeight="1" outlineLevel="1" x14ac:dyDescent="0.25">
      <c r="B53" s="63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</row>
    <row r="54" spans="2:32" ht="20.100000000000001" hidden="1" customHeight="1" outlineLevel="1" x14ac:dyDescent="0.25">
      <c r="B54" s="63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</row>
    <row r="55" spans="2:32" ht="20.100000000000001" hidden="1" customHeight="1" outlineLevel="1" x14ac:dyDescent="0.25">
      <c r="B55" s="63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</row>
    <row r="56" spans="2:32" ht="20.100000000000001" hidden="1" customHeight="1" outlineLevel="1" x14ac:dyDescent="0.25">
      <c r="B56" s="63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</row>
    <row r="57" spans="2:32" ht="20.100000000000001" hidden="1" customHeight="1" outlineLevel="1" x14ac:dyDescent="0.25">
      <c r="B57" s="63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</row>
    <row r="58" spans="2:32" ht="20.100000000000001" hidden="1" customHeight="1" outlineLevel="1" x14ac:dyDescent="0.25">
      <c r="B58" s="63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</row>
    <row r="59" spans="2:32" ht="20.100000000000001" hidden="1" customHeight="1" outlineLevel="1" x14ac:dyDescent="0.25">
      <c r="B59" s="63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</row>
    <row r="60" spans="2:32" ht="20.100000000000001" hidden="1" customHeight="1" outlineLevel="1" x14ac:dyDescent="0.25">
      <c r="B60" s="63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</row>
    <row r="61" spans="2:32" ht="20.100000000000001" hidden="1" customHeight="1" outlineLevel="1" x14ac:dyDescent="0.25">
      <c r="B61" s="63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</row>
    <row r="62" spans="2:32" ht="20.100000000000001" hidden="1" customHeight="1" outlineLevel="1" x14ac:dyDescent="0.25">
      <c r="B62" s="63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</row>
    <row r="63" spans="2:32" ht="20.100000000000001" hidden="1" customHeight="1" outlineLevel="1" x14ac:dyDescent="0.25">
      <c r="B63" s="63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</row>
    <row r="64" spans="2:32" ht="20.100000000000001" hidden="1" customHeight="1" outlineLevel="1" x14ac:dyDescent="0.25">
      <c r="B64" s="63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</row>
    <row r="65" spans="2:32" ht="20.100000000000001" hidden="1" customHeight="1" outlineLevel="1" x14ac:dyDescent="0.25">
      <c r="B65" s="63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</row>
    <row r="66" spans="2:32" ht="20.100000000000001" hidden="1" customHeight="1" outlineLevel="1" x14ac:dyDescent="0.25">
      <c r="B66" s="63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</row>
    <row r="67" spans="2:32" ht="20.100000000000001" hidden="1" customHeight="1" outlineLevel="1" x14ac:dyDescent="0.25">
      <c r="B67" s="63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</row>
    <row r="68" spans="2:32" ht="20.100000000000001" hidden="1" customHeight="1" outlineLevel="1" x14ac:dyDescent="0.25">
      <c r="B68" s="63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</row>
    <row r="69" spans="2:32" ht="20.100000000000001" hidden="1" customHeight="1" outlineLevel="1" x14ac:dyDescent="0.25">
      <c r="B69" s="63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</row>
    <row r="70" spans="2:32" ht="20.100000000000001" hidden="1" customHeight="1" outlineLevel="1" x14ac:dyDescent="0.25">
      <c r="B70" s="63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</row>
    <row r="71" spans="2:32" ht="20.100000000000001" hidden="1" customHeight="1" outlineLevel="1" x14ac:dyDescent="0.25">
      <c r="B71" s="63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</row>
    <row r="72" spans="2:32" ht="20.100000000000001" hidden="1" customHeight="1" outlineLevel="1" x14ac:dyDescent="0.25">
      <c r="B72" s="63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</row>
    <row r="73" spans="2:32" ht="20.100000000000001" hidden="1" customHeight="1" outlineLevel="1" x14ac:dyDescent="0.25">
      <c r="B73" s="63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</row>
    <row r="74" spans="2:32" ht="20.100000000000001" hidden="1" customHeight="1" outlineLevel="1" x14ac:dyDescent="0.25">
      <c r="B74" s="63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</row>
    <row r="75" spans="2:32" ht="20.100000000000001" hidden="1" customHeight="1" outlineLevel="1" x14ac:dyDescent="0.25">
      <c r="B75" s="63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</row>
    <row r="76" spans="2:32" ht="20.100000000000001" hidden="1" customHeight="1" outlineLevel="1" x14ac:dyDescent="0.25">
      <c r="B76" s="63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</row>
    <row r="77" spans="2:32" ht="20.100000000000001" hidden="1" customHeight="1" outlineLevel="1" x14ac:dyDescent="0.25">
      <c r="B77" s="63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</row>
    <row r="78" spans="2:32" ht="20.100000000000001" hidden="1" customHeight="1" outlineLevel="1" x14ac:dyDescent="0.25">
      <c r="B78" s="63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</row>
    <row r="79" spans="2:32" ht="20.100000000000001" hidden="1" customHeight="1" outlineLevel="1" x14ac:dyDescent="0.25">
      <c r="B79" s="63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</row>
    <row r="80" spans="2:32" ht="20.100000000000001" hidden="1" customHeight="1" outlineLevel="1" x14ac:dyDescent="0.25">
      <c r="B80" s="63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</row>
    <row r="81" spans="2:32" ht="20.100000000000001" hidden="1" customHeight="1" outlineLevel="1" x14ac:dyDescent="0.25">
      <c r="B81" s="63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</row>
    <row r="82" spans="2:32" ht="20.100000000000001" hidden="1" customHeight="1" outlineLevel="1" x14ac:dyDescent="0.25">
      <c r="B82" s="63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</row>
    <row r="83" spans="2:32" ht="20.100000000000001" hidden="1" customHeight="1" outlineLevel="1" x14ac:dyDescent="0.25">
      <c r="B83" s="63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</row>
    <row r="84" spans="2:32" ht="20.100000000000001" hidden="1" customHeight="1" outlineLevel="1" x14ac:dyDescent="0.25">
      <c r="B84" s="63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</row>
    <row r="85" spans="2:32" ht="20.100000000000001" hidden="1" customHeight="1" outlineLevel="1" x14ac:dyDescent="0.25">
      <c r="B85" s="63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</row>
    <row r="86" spans="2:32" ht="20.100000000000001" hidden="1" customHeight="1" outlineLevel="1" x14ac:dyDescent="0.25">
      <c r="B86" s="63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</row>
    <row r="87" spans="2:32" ht="20.100000000000001" hidden="1" customHeight="1" outlineLevel="1" x14ac:dyDescent="0.25">
      <c r="B87" s="63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</row>
    <row r="88" spans="2:32" ht="20.100000000000001" hidden="1" customHeight="1" outlineLevel="1" x14ac:dyDescent="0.25">
      <c r="B88" s="63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</row>
    <row r="89" spans="2:32" ht="20.100000000000001" hidden="1" customHeight="1" outlineLevel="1" x14ac:dyDescent="0.25">
      <c r="B89" s="63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</row>
    <row r="90" spans="2:32" ht="20.100000000000001" hidden="1" customHeight="1" outlineLevel="1" x14ac:dyDescent="0.25">
      <c r="B90" s="63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</row>
    <row r="91" spans="2:32" ht="20.100000000000001" hidden="1" customHeight="1" outlineLevel="1" x14ac:dyDescent="0.25">
      <c r="B91" s="63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</row>
    <row r="92" spans="2:32" ht="20.100000000000001" hidden="1" customHeight="1" outlineLevel="1" x14ac:dyDescent="0.25">
      <c r="B92" s="63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</row>
    <row r="93" spans="2:32" ht="20.100000000000001" hidden="1" customHeight="1" outlineLevel="1" x14ac:dyDescent="0.25">
      <c r="B93" s="63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</row>
    <row r="94" spans="2:32" ht="20.100000000000001" hidden="1" customHeight="1" outlineLevel="1" x14ac:dyDescent="0.25">
      <c r="B94" s="63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</row>
    <row r="95" spans="2:32" ht="20.100000000000001" hidden="1" customHeight="1" outlineLevel="1" x14ac:dyDescent="0.25">
      <c r="B95" s="63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</row>
    <row r="96" spans="2:32" ht="20.100000000000001" hidden="1" customHeight="1" outlineLevel="1" x14ac:dyDescent="0.25">
      <c r="B96" s="63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</row>
    <row r="97" spans="2:32" ht="20.100000000000001" hidden="1" customHeight="1" outlineLevel="1" x14ac:dyDescent="0.25">
      <c r="B97" s="63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</row>
    <row r="98" spans="2:32" ht="20.100000000000001" hidden="1" customHeight="1" outlineLevel="1" x14ac:dyDescent="0.25">
      <c r="B98" s="63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</row>
    <row r="99" spans="2:32" ht="20.100000000000001" hidden="1" customHeight="1" outlineLevel="1" x14ac:dyDescent="0.25">
      <c r="B99" s="63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</row>
    <row r="100" spans="2:32" ht="20.100000000000001" hidden="1" customHeight="1" outlineLevel="1" x14ac:dyDescent="0.25">
      <c r="B100" s="63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</row>
    <row r="101" spans="2:32" ht="20.100000000000001" hidden="1" customHeight="1" outlineLevel="1" x14ac:dyDescent="0.25">
      <c r="B101" s="63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</row>
    <row r="102" spans="2:32" ht="20.100000000000001" hidden="1" customHeight="1" outlineLevel="1" x14ac:dyDescent="0.25">
      <c r="B102" s="63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</row>
    <row r="103" spans="2:32" ht="20.100000000000001" hidden="1" customHeight="1" outlineLevel="1" x14ac:dyDescent="0.25">
      <c r="B103" s="63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</row>
    <row r="104" spans="2:32" ht="20.100000000000001" hidden="1" customHeight="1" outlineLevel="1" x14ac:dyDescent="0.25">
      <c r="B104" s="63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</row>
    <row r="105" spans="2:32" ht="20.100000000000001" hidden="1" customHeight="1" outlineLevel="1" x14ac:dyDescent="0.25">
      <c r="B105" s="63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</row>
    <row r="106" spans="2:32" ht="20.100000000000001" hidden="1" customHeight="1" outlineLevel="1" x14ac:dyDescent="0.25">
      <c r="B106" s="63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</row>
    <row r="107" spans="2:32" ht="20.100000000000001" hidden="1" customHeight="1" outlineLevel="1" x14ac:dyDescent="0.25">
      <c r="B107" s="63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</row>
    <row r="108" spans="2:32" ht="20.100000000000001" hidden="1" customHeight="1" outlineLevel="1" x14ac:dyDescent="0.25">
      <c r="B108" s="63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</row>
    <row r="109" spans="2:32" ht="20.100000000000001" hidden="1" customHeight="1" outlineLevel="1" x14ac:dyDescent="0.25">
      <c r="B109" s="63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</row>
    <row r="110" spans="2:32" ht="20.100000000000001" hidden="1" customHeight="1" outlineLevel="1" x14ac:dyDescent="0.25">
      <c r="B110" s="63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</row>
    <row r="111" spans="2:32" ht="20.100000000000001" hidden="1" customHeight="1" outlineLevel="1" x14ac:dyDescent="0.25">
      <c r="B111" s="63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</row>
    <row r="112" spans="2:32" ht="20.100000000000001" hidden="1" customHeight="1" outlineLevel="1" x14ac:dyDescent="0.25">
      <c r="B112" s="63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</row>
    <row r="113" spans="2:32" ht="20.100000000000001" hidden="1" customHeight="1" outlineLevel="1" x14ac:dyDescent="0.25">
      <c r="B113" s="63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</row>
    <row r="114" spans="2:32" ht="20.100000000000001" hidden="1" customHeight="1" outlineLevel="1" x14ac:dyDescent="0.25">
      <c r="B114" s="63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</row>
    <row r="115" spans="2:32" ht="20.100000000000001" hidden="1" customHeight="1" outlineLevel="1" x14ac:dyDescent="0.25">
      <c r="B115" s="63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</row>
    <row r="116" spans="2:32" ht="20.100000000000001" hidden="1" customHeight="1" outlineLevel="1" x14ac:dyDescent="0.25">
      <c r="B116" s="63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</row>
    <row r="117" spans="2:32" ht="20.100000000000001" hidden="1" customHeight="1" outlineLevel="1" x14ac:dyDescent="0.25">
      <c r="B117" s="63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</row>
    <row r="118" spans="2:32" ht="20.100000000000001" hidden="1" customHeight="1" outlineLevel="1" x14ac:dyDescent="0.25">
      <c r="B118" s="63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</row>
    <row r="119" spans="2:32" ht="20.100000000000001" hidden="1" customHeight="1" outlineLevel="1" x14ac:dyDescent="0.25">
      <c r="B119" s="63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</row>
    <row r="120" spans="2:32" ht="20.100000000000001" hidden="1" customHeight="1" outlineLevel="1" x14ac:dyDescent="0.25">
      <c r="B120" s="63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</row>
    <row r="121" spans="2:32" ht="20.100000000000001" hidden="1" customHeight="1" outlineLevel="1" x14ac:dyDescent="0.25">
      <c r="B121" s="63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</row>
    <row r="122" spans="2:32" ht="20.100000000000001" hidden="1" customHeight="1" outlineLevel="1" x14ac:dyDescent="0.25">
      <c r="B122" s="63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</row>
    <row r="123" spans="2:32" ht="20.100000000000001" hidden="1" customHeight="1" outlineLevel="1" x14ac:dyDescent="0.25">
      <c r="B123" s="63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</row>
    <row r="124" spans="2:32" ht="20.100000000000001" hidden="1" customHeight="1" outlineLevel="1" x14ac:dyDescent="0.25">
      <c r="B124" s="63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</row>
    <row r="125" spans="2:32" ht="20.100000000000001" hidden="1" customHeight="1" outlineLevel="1" x14ac:dyDescent="0.25">
      <c r="B125" s="63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</row>
    <row r="126" spans="2:32" ht="20.100000000000001" hidden="1" customHeight="1" outlineLevel="1" x14ac:dyDescent="0.25">
      <c r="B126" s="63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</row>
    <row r="127" spans="2:32" ht="20.100000000000001" hidden="1" customHeight="1" outlineLevel="1" x14ac:dyDescent="0.25">
      <c r="B127" s="63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</row>
    <row r="128" spans="2:32" ht="20.100000000000001" hidden="1" customHeight="1" outlineLevel="1" x14ac:dyDescent="0.25">
      <c r="B128" s="63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</row>
    <row r="129" spans="2:32" ht="20.100000000000001" hidden="1" customHeight="1" outlineLevel="1" x14ac:dyDescent="0.25">
      <c r="B129" s="63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</row>
    <row r="130" spans="2:32" ht="20.100000000000001" hidden="1" customHeight="1" outlineLevel="1" x14ac:dyDescent="0.25">
      <c r="B130" s="63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</row>
    <row r="131" spans="2:32" ht="20.100000000000001" hidden="1" customHeight="1" outlineLevel="1" x14ac:dyDescent="0.25">
      <c r="B131" s="63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</row>
    <row r="132" spans="2:32" ht="20.100000000000001" hidden="1" customHeight="1" outlineLevel="1" x14ac:dyDescent="0.25">
      <c r="B132" s="63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</row>
    <row r="133" spans="2:32" ht="20.100000000000001" hidden="1" customHeight="1" outlineLevel="1" x14ac:dyDescent="0.25">
      <c r="B133" s="63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</row>
    <row r="134" spans="2:32" ht="20.100000000000001" hidden="1" customHeight="1" outlineLevel="1" x14ac:dyDescent="0.25">
      <c r="B134" s="63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</row>
    <row r="135" spans="2:32" ht="20.100000000000001" hidden="1" customHeight="1" outlineLevel="1" x14ac:dyDescent="0.25">
      <c r="B135" s="63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</row>
    <row r="136" spans="2:32" ht="20.100000000000001" hidden="1" customHeight="1" outlineLevel="1" x14ac:dyDescent="0.25">
      <c r="B136" s="63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</row>
    <row r="137" spans="2:32" ht="20.100000000000001" hidden="1" customHeight="1" outlineLevel="1" x14ac:dyDescent="0.25">
      <c r="B137" s="63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</row>
    <row r="138" spans="2:32" ht="20.100000000000001" hidden="1" customHeight="1" outlineLevel="1" x14ac:dyDescent="0.25">
      <c r="B138" s="63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</row>
    <row r="139" spans="2:32" ht="20.100000000000001" hidden="1" customHeight="1" outlineLevel="1" x14ac:dyDescent="0.25">
      <c r="B139" s="63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</row>
    <row r="140" spans="2:32" ht="20.100000000000001" hidden="1" customHeight="1" outlineLevel="1" x14ac:dyDescent="0.25">
      <c r="B140" s="63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</row>
    <row r="141" spans="2:32" ht="20.100000000000001" hidden="1" customHeight="1" outlineLevel="1" x14ac:dyDescent="0.25">
      <c r="B141" s="63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</row>
    <row r="142" spans="2:32" ht="20.100000000000001" hidden="1" customHeight="1" outlineLevel="1" x14ac:dyDescent="0.25">
      <c r="B142" s="63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</row>
    <row r="143" spans="2:32" ht="20.100000000000001" hidden="1" customHeight="1" outlineLevel="1" x14ac:dyDescent="0.25">
      <c r="B143" s="63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</row>
    <row r="144" spans="2:32" ht="20.100000000000001" hidden="1" customHeight="1" outlineLevel="1" x14ac:dyDescent="0.25">
      <c r="B144" s="63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</row>
    <row r="145" spans="2:32" ht="20.100000000000001" hidden="1" customHeight="1" outlineLevel="1" x14ac:dyDescent="0.25">
      <c r="B145" s="63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</row>
    <row r="146" spans="2:32" ht="20.100000000000001" hidden="1" customHeight="1" outlineLevel="1" x14ac:dyDescent="0.25">
      <c r="B146" s="63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</row>
    <row r="147" spans="2:32" ht="20.100000000000001" hidden="1" customHeight="1" outlineLevel="1" x14ac:dyDescent="0.25">
      <c r="B147" s="63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</row>
    <row r="148" spans="2:32" ht="20.100000000000001" hidden="1" customHeight="1" outlineLevel="1" x14ac:dyDescent="0.25">
      <c r="B148" s="63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</row>
    <row r="149" spans="2:32" ht="20.100000000000001" hidden="1" customHeight="1" outlineLevel="1" x14ac:dyDescent="0.25">
      <c r="B149" s="63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</row>
    <row r="150" spans="2:32" ht="20.100000000000001" hidden="1" customHeight="1" outlineLevel="1" x14ac:dyDescent="0.25">
      <c r="B150" s="63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</row>
    <row r="151" spans="2:32" ht="20.100000000000001" hidden="1" customHeight="1" outlineLevel="1" x14ac:dyDescent="0.25">
      <c r="B151" s="63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</row>
    <row r="152" spans="2:32" ht="20.100000000000001" hidden="1" customHeight="1" outlineLevel="1" x14ac:dyDescent="0.25">
      <c r="B152" s="63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</row>
    <row r="153" spans="2:32" ht="20.100000000000001" hidden="1" customHeight="1" outlineLevel="1" x14ac:dyDescent="0.25">
      <c r="B153" s="63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</row>
    <row r="154" spans="2:32" ht="20.100000000000001" hidden="1" customHeight="1" outlineLevel="1" x14ac:dyDescent="0.25">
      <c r="B154" s="63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</row>
    <row r="155" spans="2:32" ht="20.100000000000001" hidden="1" customHeight="1" outlineLevel="1" x14ac:dyDescent="0.25">
      <c r="B155" s="63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</row>
    <row r="156" spans="2:32" ht="20.100000000000001" hidden="1" customHeight="1" outlineLevel="1" x14ac:dyDescent="0.25">
      <c r="B156" s="63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</row>
    <row r="157" spans="2:32" ht="20.100000000000001" hidden="1" customHeight="1" outlineLevel="1" x14ac:dyDescent="0.25">
      <c r="B157" s="63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</row>
    <row r="158" spans="2:32" ht="20.100000000000001" hidden="1" customHeight="1" outlineLevel="1" x14ac:dyDescent="0.25">
      <c r="B158" s="63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</row>
    <row r="159" spans="2:32" ht="20.100000000000001" hidden="1" customHeight="1" outlineLevel="1" x14ac:dyDescent="0.25">
      <c r="B159" s="63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</row>
    <row r="160" spans="2:32" ht="20.100000000000001" hidden="1" customHeight="1" outlineLevel="1" x14ac:dyDescent="0.25">
      <c r="B160" s="63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</row>
    <row r="161" spans="2:32" ht="20.100000000000001" hidden="1" customHeight="1" outlineLevel="1" x14ac:dyDescent="0.25">
      <c r="B161" s="63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</row>
    <row r="162" spans="2:32" ht="20.100000000000001" hidden="1" customHeight="1" outlineLevel="1" x14ac:dyDescent="0.25">
      <c r="B162" s="63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</row>
    <row r="163" spans="2:32" ht="20.100000000000001" hidden="1" customHeight="1" outlineLevel="1" x14ac:dyDescent="0.25">
      <c r="B163" s="63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</row>
    <row r="164" spans="2:32" ht="20.100000000000001" hidden="1" customHeight="1" outlineLevel="1" x14ac:dyDescent="0.25">
      <c r="B164" s="63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</row>
    <row r="165" spans="2:32" ht="20.100000000000001" hidden="1" customHeight="1" outlineLevel="1" x14ac:dyDescent="0.25">
      <c r="B165" s="63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</row>
    <row r="166" spans="2:32" ht="20.100000000000001" hidden="1" customHeight="1" outlineLevel="1" x14ac:dyDescent="0.25">
      <c r="B166" s="63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</row>
    <row r="167" spans="2:32" ht="20.100000000000001" hidden="1" customHeight="1" outlineLevel="1" x14ac:dyDescent="0.25">
      <c r="B167" s="63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</row>
    <row r="168" spans="2:32" ht="20.100000000000001" hidden="1" customHeight="1" outlineLevel="1" x14ac:dyDescent="0.25">
      <c r="B168" s="63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</row>
    <row r="169" spans="2:32" ht="20.100000000000001" hidden="1" customHeight="1" outlineLevel="1" x14ac:dyDescent="0.25">
      <c r="B169" s="63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</row>
    <row r="170" spans="2:32" ht="20.100000000000001" hidden="1" customHeight="1" outlineLevel="1" x14ac:dyDescent="0.25">
      <c r="B170" s="63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</row>
    <row r="171" spans="2:32" ht="20.100000000000001" hidden="1" customHeight="1" outlineLevel="1" x14ac:dyDescent="0.25">
      <c r="B171" s="63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</row>
    <row r="172" spans="2:32" ht="20.100000000000001" hidden="1" customHeight="1" outlineLevel="1" x14ac:dyDescent="0.25">
      <c r="B172" s="63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</row>
    <row r="173" spans="2:32" ht="20.100000000000001" hidden="1" customHeight="1" outlineLevel="1" x14ac:dyDescent="0.25">
      <c r="B173" s="63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</row>
    <row r="174" spans="2:32" ht="20.100000000000001" hidden="1" customHeight="1" outlineLevel="1" x14ac:dyDescent="0.25">
      <c r="B174" s="63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</row>
    <row r="175" spans="2:32" ht="20.100000000000001" hidden="1" customHeight="1" outlineLevel="1" x14ac:dyDescent="0.25">
      <c r="B175" s="63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</row>
    <row r="176" spans="2:32" ht="20.100000000000001" hidden="1" customHeight="1" outlineLevel="1" x14ac:dyDescent="0.25">
      <c r="B176" s="63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</row>
    <row r="177" spans="2:32" ht="20.100000000000001" hidden="1" customHeight="1" outlineLevel="1" x14ac:dyDescent="0.25">
      <c r="B177" s="63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</row>
    <row r="178" spans="2:32" ht="20.100000000000001" hidden="1" customHeight="1" outlineLevel="1" x14ac:dyDescent="0.25">
      <c r="B178" s="63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</row>
    <row r="179" spans="2:32" ht="20.100000000000001" hidden="1" customHeight="1" outlineLevel="1" x14ac:dyDescent="0.25">
      <c r="B179" s="63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</row>
    <row r="180" spans="2:32" ht="20.100000000000001" hidden="1" customHeight="1" outlineLevel="1" x14ac:dyDescent="0.25">
      <c r="B180" s="63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</row>
    <row r="181" spans="2:32" ht="20.100000000000001" hidden="1" customHeight="1" outlineLevel="1" x14ac:dyDescent="0.25">
      <c r="B181" s="63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</row>
    <row r="182" spans="2:32" ht="20.100000000000001" hidden="1" customHeight="1" outlineLevel="1" x14ac:dyDescent="0.25">
      <c r="B182" s="63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</row>
    <row r="183" spans="2:32" ht="20.100000000000001" hidden="1" customHeight="1" outlineLevel="1" x14ac:dyDescent="0.25">
      <c r="B183" s="63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</row>
    <row r="184" spans="2:32" ht="20.100000000000001" hidden="1" customHeight="1" outlineLevel="1" x14ac:dyDescent="0.25">
      <c r="B184" s="63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</row>
    <row r="185" spans="2:32" ht="20.100000000000001" hidden="1" customHeight="1" outlineLevel="1" x14ac:dyDescent="0.25">
      <c r="B185" s="63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</row>
    <row r="186" spans="2:32" ht="20.100000000000001" hidden="1" customHeight="1" outlineLevel="1" x14ac:dyDescent="0.25">
      <c r="B186" s="63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</row>
    <row r="187" spans="2:32" ht="20.100000000000001" hidden="1" customHeight="1" outlineLevel="1" x14ac:dyDescent="0.25">
      <c r="B187" s="63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</row>
    <row r="188" spans="2:32" ht="20.100000000000001" hidden="1" customHeight="1" outlineLevel="1" x14ac:dyDescent="0.25">
      <c r="B188" s="63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</row>
    <row r="189" spans="2:32" ht="20.100000000000001" hidden="1" customHeight="1" outlineLevel="1" x14ac:dyDescent="0.25">
      <c r="B189" s="63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</row>
    <row r="190" spans="2:32" ht="20.100000000000001" hidden="1" customHeight="1" outlineLevel="1" x14ac:dyDescent="0.25">
      <c r="B190" s="63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</row>
    <row r="191" spans="2:32" ht="20.100000000000001" hidden="1" customHeight="1" outlineLevel="1" x14ac:dyDescent="0.25">
      <c r="B191" s="63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</row>
    <row r="192" spans="2:32" ht="20.100000000000001" hidden="1" customHeight="1" outlineLevel="1" x14ac:dyDescent="0.25">
      <c r="B192" s="63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</row>
    <row r="193" spans="2:32" ht="20.100000000000001" hidden="1" customHeight="1" outlineLevel="1" x14ac:dyDescent="0.25">
      <c r="B193" s="63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</row>
    <row r="194" spans="2:32" ht="20.100000000000001" hidden="1" customHeight="1" outlineLevel="1" x14ac:dyDescent="0.25">
      <c r="B194" s="63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</row>
    <row r="195" spans="2:32" ht="20.100000000000001" hidden="1" customHeight="1" outlineLevel="1" x14ac:dyDescent="0.25">
      <c r="B195" s="63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</row>
    <row r="196" spans="2:32" ht="20.100000000000001" hidden="1" customHeight="1" outlineLevel="1" x14ac:dyDescent="0.25">
      <c r="B196" s="63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</row>
    <row r="197" spans="2:32" ht="20.100000000000001" hidden="1" customHeight="1" outlineLevel="1" x14ac:dyDescent="0.25">
      <c r="B197" s="63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</row>
    <row r="198" spans="2:32" ht="20.100000000000001" hidden="1" customHeight="1" outlineLevel="1" x14ac:dyDescent="0.25">
      <c r="B198" s="63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</row>
    <row r="199" spans="2:32" ht="20.100000000000001" hidden="1" customHeight="1" outlineLevel="1" x14ac:dyDescent="0.25">
      <c r="B199" s="63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</row>
    <row r="200" spans="2:32" ht="20.100000000000001" hidden="1" customHeight="1" outlineLevel="1" x14ac:dyDescent="0.25">
      <c r="B200" s="63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</row>
    <row r="201" spans="2:32" ht="20.100000000000001" hidden="1" customHeight="1" outlineLevel="1" x14ac:dyDescent="0.25">
      <c r="B201" s="63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</row>
    <row r="202" spans="2:32" ht="20.100000000000001" hidden="1" customHeight="1" outlineLevel="1" x14ac:dyDescent="0.25">
      <c r="B202" s="63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</row>
    <row r="203" spans="2:32" ht="20.100000000000001" hidden="1" customHeight="1" outlineLevel="1" x14ac:dyDescent="0.25">
      <c r="B203" s="63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</row>
    <row r="204" spans="2:32" ht="20.100000000000001" hidden="1" customHeight="1" outlineLevel="1" x14ac:dyDescent="0.25">
      <c r="B204" s="63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</row>
    <row r="205" spans="2:32" ht="20.100000000000001" hidden="1" customHeight="1" outlineLevel="1" x14ac:dyDescent="0.25">
      <c r="B205" s="63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</row>
    <row r="206" spans="2:32" ht="20.100000000000001" hidden="1" customHeight="1" outlineLevel="1" x14ac:dyDescent="0.25">
      <c r="B206" s="63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</row>
    <row r="207" spans="2:32" ht="20.100000000000001" hidden="1" customHeight="1" outlineLevel="1" x14ac:dyDescent="0.25">
      <c r="B207" s="63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</row>
    <row r="208" spans="2:32" ht="20.100000000000001" hidden="1" customHeight="1" outlineLevel="1" x14ac:dyDescent="0.25">
      <c r="B208" s="63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</row>
    <row r="209" spans="2:32" ht="20.100000000000001" hidden="1" customHeight="1" outlineLevel="1" x14ac:dyDescent="0.25">
      <c r="B209" s="63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</row>
    <row r="210" spans="2:32" ht="20.100000000000001" hidden="1" customHeight="1" outlineLevel="1" x14ac:dyDescent="0.25">
      <c r="B210" s="63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</row>
    <row r="211" spans="2:32" ht="20.100000000000001" hidden="1" customHeight="1" outlineLevel="1" x14ac:dyDescent="0.25">
      <c r="B211" s="63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</row>
    <row r="212" spans="2:32" ht="20.100000000000001" hidden="1" customHeight="1" outlineLevel="1" x14ac:dyDescent="0.25">
      <c r="B212" s="63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</row>
    <row r="213" spans="2:32" ht="20.100000000000001" hidden="1" customHeight="1" outlineLevel="1" x14ac:dyDescent="0.25">
      <c r="B213" s="63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</row>
    <row r="214" spans="2:32" ht="20.100000000000001" hidden="1" customHeight="1" outlineLevel="1" x14ac:dyDescent="0.25">
      <c r="B214" s="63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</row>
    <row r="215" spans="2:32" ht="20.100000000000001" hidden="1" customHeight="1" outlineLevel="1" x14ac:dyDescent="0.25">
      <c r="B215" s="63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</row>
    <row r="216" spans="2:32" ht="20.100000000000001" hidden="1" customHeight="1" outlineLevel="1" x14ac:dyDescent="0.25">
      <c r="B216" s="63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</row>
    <row r="217" spans="2:32" ht="20.100000000000001" hidden="1" customHeight="1" outlineLevel="1" x14ac:dyDescent="0.25">
      <c r="B217" s="63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</row>
    <row r="218" spans="2:32" ht="20.100000000000001" hidden="1" customHeight="1" outlineLevel="1" x14ac:dyDescent="0.25">
      <c r="B218" s="63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</row>
    <row r="219" spans="2:32" ht="20.100000000000001" hidden="1" customHeight="1" outlineLevel="1" x14ac:dyDescent="0.25">
      <c r="B219" s="63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</row>
    <row r="220" spans="2:32" ht="20.100000000000001" hidden="1" customHeight="1" outlineLevel="1" x14ac:dyDescent="0.25">
      <c r="B220" s="63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</row>
    <row r="221" spans="2:32" ht="20.100000000000001" hidden="1" customHeight="1" outlineLevel="1" x14ac:dyDescent="0.25">
      <c r="B221" s="63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</row>
    <row r="222" spans="2:32" ht="20.100000000000001" hidden="1" customHeight="1" outlineLevel="1" x14ac:dyDescent="0.25">
      <c r="B222" s="63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</row>
    <row r="223" spans="2:32" ht="20.100000000000001" hidden="1" customHeight="1" outlineLevel="1" x14ac:dyDescent="0.25">
      <c r="B223" s="63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</row>
    <row r="224" spans="2:32" ht="20.100000000000001" hidden="1" customHeight="1" outlineLevel="1" x14ac:dyDescent="0.25">
      <c r="B224" s="63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</row>
    <row r="225" spans="2:32" ht="20.100000000000001" hidden="1" customHeight="1" outlineLevel="1" x14ac:dyDescent="0.25">
      <c r="B225" s="63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</row>
    <row r="226" spans="2:32" ht="20.100000000000001" hidden="1" customHeight="1" outlineLevel="1" x14ac:dyDescent="0.25">
      <c r="B226" s="63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</row>
    <row r="227" spans="2:32" ht="20.100000000000001" hidden="1" customHeight="1" outlineLevel="1" x14ac:dyDescent="0.25">
      <c r="B227" s="63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</row>
    <row r="228" spans="2:32" ht="20.100000000000001" hidden="1" customHeight="1" outlineLevel="1" x14ac:dyDescent="0.25">
      <c r="B228" s="63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</row>
    <row r="229" spans="2:32" ht="20.100000000000001" hidden="1" customHeight="1" outlineLevel="1" x14ac:dyDescent="0.25">
      <c r="B229" s="63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</row>
    <row r="230" spans="2:32" ht="20.100000000000001" hidden="1" customHeight="1" outlineLevel="1" x14ac:dyDescent="0.25">
      <c r="B230" s="63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</row>
    <row r="231" spans="2:32" ht="20.100000000000001" hidden="1" customHeight="1" outlineLevel="1" x14ac:dyDescent="0.25">
      <c r="B231" s="63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</row>
    <row r="232" spans="2:32" ht="20.100000000000001" hidden="1" customHeight="1" outlineLevel="1" x14ac:dyDescent="0.25">
      <c r="B232" s="63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</row>
    <row r="233" spans="2:32" ht="20.100000000000001" hidden="1" customHeight="1" outlineLevel="1" x14ac:dyDescent="0.25">
      <c r="B233" s="63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</row>
    <row r="234" spans="2:32" ht="20.100000000000001" hidden="1" customHeight="1" outlineLevel="1" x14ac:dyDescent="0.25">
      <c r="B234" s="63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</row>
    <row r="235" spans="2:32" ht="20.100000000000001" hidden="1" customHeight="1" outlineLevel="1" x14ac:dyDescent="0.25">
      <c r="B235" s="63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</row>
    <row r="236" spans="2:32" ht="20.100000000000001" hidden="1" customHeight="1" outlineLevel="1" x14ac:dyDescent="0.25">
      <c r="B236" s="63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</row>
    <row r="237" spans="2:32" ht="20.100000000000001" hidden="1" customHeight="1" outlineLevel="1" x14ac:dyDescent="0.25">
      <c r="B237" s="63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</row>
    <row r="238" spans="2:32" ht="20.100000000000001" hidden="1" customHeight="1" outlineLevel="1" x14ac:dyDescent="0.25">
      <c r="B238" s="63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</row>
    <row r="239" spans="2:32" ht="20.100000000000001" hidden="1" customHeight="1" outlineLevel="1" x14ac:dyDescent="0.25">
      <c r="B239" s="63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</row>
    <row r="240" spans="2:32" ht="20.100000000000001" hidden="1" customHeight="1" outlineLevel="1" x14ac:dyDescent="0.25">
      <c r="B240" s="63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</row>
    <row r="241" spans="2:32" ht="20.100000000000001" hidden="1" customHeight="1" outlineLevel="1" x14ac:dyDescent="0.25">
      <c r="B241" s="63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</row>
    <row r="242" spans="2:32" ht="20.100000000000001" hidden="1" customHeight="1" outlineLevel="1" x14ac:dyDescent="0.25">
      <c r="B242" s="63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</row>
    <row r="243" spans="2:32" ht="20.100000000000001" hidden="1" customHeight="1" outlineLevel="1" x14ac:dyDescent="0.25">
      <c r="B243" s="63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</row>
    <row r="244" spans="2:32" ht="20.100000000000001" hidden="1" customHeight="1" outlineLevel="1" x14ac:dyDescent="0.25">
      <c r="B244" s="63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</row>
    <row r="245" spans="2:32" ht="20.100000000000001" hidden="1" customHeight="1" outlineLevel="1" x14ac:dyDescent="0.25">
      <c r="B245" s="63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</row>
    <row r="246" spans="2:32" ht="20.100000000000001" hidden="1" customHeight="1" outlineLevel="1" x14ac:dyDescent="0.25">
      <c r="B246" s="63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</row>
    <row r="247" spans="2:32" ht="20.100000000000001" hidden="1" customHeight="1" outlineLevel="1" x14ac:dyDescent="0.25">
      <c r="B247" s="63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</row>
    <row r="248" spans="2:32" ht="20.100000000000001" hidden="1" customHeight="1" outlineLevel="1" x14ac:dyDescent="0.25">
      <c r="B248" s="63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</row>
    <row r="249" spans="2:32" ht="20.100000000000001" hidden="1" customHeight="1" outlineLevel="1" x14ac:dyDescent="0.25">
      <c r="B249" s="63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</row>
    <row r="250" spans="2:32" ht="20.100000000000001" hidden="1" customHeight="1" outlineLevel="1" x14ac:dyDescent="0.25">
      <c r="B250" s="63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</row>
    <row r="251" spans="2:32" ht="20.100000000000001" hidden="1" customHeight="1" outlineLevel="1" x14ac:dyDescent="0.25">
      <c r="B251" s="63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</row>
    <row r="252" spans="2:32" ht="20.100000000000001" hidden="1" customHeight="1" outlineLevel="1" x14ac:dyDescent="0.25">
      <c r="B252" s="63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</row>
    <row r="253" spans="2:32" ht="20.100000000000001" hidden="1" customHeight="1" outlineLevel="1" x14ac:dyDescent="0.25">
      <c r="B253" s="63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</row>
    <row r="254" spans="2:32" ht="20.100000000000001" hidden="1" customHeight="1" outlineLevel="1" x14ac:dyDescent="0.25">
      <c r="B254" s="63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</row>
    <row r="255" spans="2:32" ht="20.100000000000001" hidden="1" customHeight="1" outlineLevel="1" x14ac:dyDescent="0.25">
      <c r="B255" s="63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</row>
    <row r="256" spans="2:32" ht="20.100000000000001" hidden="1" customHeight="1" outlineLevel="1" x14ac:dyDescent="0.25">
      <c r="B256" s="63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</row>
    <row r="257" spans="2:32" ht="20.100000000000001" hidden="1" customHeight="1" outlineLevel="1" x14ac:dyDescent="0.25">
      <c r="B257" s="63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</row>
    <row r="258" spans="2:32" ht="20.100000000000001" hidden="1" customHeight="1" outlineLevel="1" x14ac:dyDescent="0.25">
      <c r="B258" s="63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</row>
    <row r="259" spans="2:32" ht="20.100000000000001" hidden="1" customHeight="1" outlineLevel="1" x14ac:dyDescent="0.25">
      <c r="B259" s="63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</row>
    <row r="260" spans="2:32" ht="20.100000000000001" hidden="1" customHeight="1" outlineLevel="1" x14ac:dyDescent="0.25">
      <c r="B260" s="63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</row>
    <row r="261" spans="2:32" ht="20.100000000000001" hidden="1" customHeight="1" outlineLevel="1" x14ac:dyDescent="0.25">
      <c r="B261" s="63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</row>
    <row r="262" spans="2:32" ht="20.100000000000001" hidden="1" customHeight="1" outlineLevel="1" x14ac:dyDescent="0.25">
      <c r="B262" s="63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</row>
    <row r="263" spans="2:32" ht="20.100000000000001" hidden="1" customHeight="1" outlineLevel="1" x14ac:dyDescent="0.25">
      <c r="B263" s="63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</row>
    <row r="264" spans="2:32" ht="20.100000000000001" hidden="1" customHeight="1" outlineLevel="1" x14ac:dyDescent="0.25">
      <c r="B264" s="63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</row>
    <row r="265" spans="2:32" ht="20.100000000000001" hidden="1" customHeight="1" outlineLevel="1" x14ac:dyDescent="0.25">
      <c r="B265" s="63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</row>
    <row r="266" spans="2:32" ht="20.100000000000001" hidden="1" customHeight="1" outlineLevel="1" x14ac:dyDescent="0.25">
      <c r="B266" s="63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</row>
    <row r="267" spans="2:32" ht="20.100000000000001" hidden="1" customHeight="1" outlineLevel="1" x14ac:dyDescent="0.25">
      <c r="B267" s="63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</row>
    <row r="268" spans="2:32" ht="20.100000000000001" hidden="1" customHeight="1" outlineLevel="1" x14ac:dyDescent="0.25">
      <c r="B268" s="63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</row>
    <row r="269" spans="2:32" ht="20.100000000000001" hidden="1" customHeight="1" outlineLevel="1" x14ac:dyDescent="0.25">
      <c r="B269" s="63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</row>
    <row r="270" spans="2:32" ht="20.100000000000001" hidden="1" customHeight="1" outlineLevel="1" x14ac:dyDescent="0.25">
      <c r="B270" s="63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</row>
    <row r="271" spans="2:32" ht="20.100000000000001" hidden="1" customHeight="1" outlineLevel="1" x14ac:dyDescent="0.25">
      <c r="B271" s="63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</row>
    <row r="272" spans="2:32" ht="20.100000000000001" hidden="1" customHeight="1" outlineLevel="1" x14ac:dyDescent="0.25">
      <c r="B272" s="63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</row>
    <row r="273" spans="2:32" ht="20.100000000000001" hidden="1" customHeight="1" outlineLevel="1" x14ac:dyDescent="0.25">
      <c r="B273" s="63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</row>
    <row r="274" spans="2:32" ht="20.100000000000001" hidden="1" customHeight="1" outlineLevel="1" x14ac:dyDescent="0.25">
      <c r="B274" s="63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</row>
    <row r="275" spans="2:32" ht="20.100000000000001" hidden="1" customHeight="1" outlineLevel="1" x14ac:dyDescent="0.25">
      <c r="B275" s="63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</row>
    <row r="276" spans="2:32" ht="20.100000000000001" hidden="1" customHeight="1" outlineLevel="1" x14ac:dyDescent="0.25">
      <c r="B276" s="63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</row>
    <row r="277" spans="2:32" ht="20.100000000000001" hidden="1" customHeight="1" outlineLevel="1" x14ac:dyDescent="0.25">
      <c r="B277" s="63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</row>
    <row r="278" spans="2:32" ht="20.100000000000001" hidden="1" customHeight="1" outlineLevel="1" x14ac:dyDescent="0.25">
      <c r="B278" s="63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</row>
    <row r="279" spans="2:32" ht="20.100000000000001" hidden="1" customHeight="1" outlineLevel="1" x14ac:dyDescent="0.25">
      <c r="B279" s="63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</row>
    <row r="280" spans="2:32" ht="20.100000000000001" hidden="1" customHeight="1" outlineLevel="1" x14ac:dyDescent="0.25">
      <c r="B280" s="63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</row>
    <row r="281" spans="2:32" ht="20.100000000000001" hidden="1" customHeight="1" outlineLevel="1" x14ac:dyDescent="0.25">
      <c r="B281" s="63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</row>
    <row r="282" spans="2:32" ht="20.100000000000001" hidden="1" customHeight="1" outlineLevel="1" x14ac:dyDescent="0.25">
      <c r="B282" s="63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</row>
    <row r="283" spans="2:32" ht="20.100000000000001" hidden="1" customHeight="1" outlineLevel="1" x14ac:dyDescent="0.25">
      <c r="B283" s="63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</row>
    <row r="284" spans="2:32" ht="20.100000000000001" hidden="1" customHeight="1" outlineLevel="1" x14ac:dyDescent="0.25">
      <c r="B284" s="63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</row>
    <row r="285" spans="2:32" ht="20.100000000000001" hidden="1" customHeight="1" outlineLevel="1" x14ac:dyDescent="0.25">
      <c r="B285" s="63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</row>
    <row r="286" spans="2:32" ht="20.100000000000001" hidden="1" customHeight="1" outlineLevel="1" x14ac:dyDescent="0.25">
      <c r="B286" s="63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</row>
    <row r="287" spans="2:32" ht="20.100000000000001" hidden="1" customHeight="1" outlineLevel="1" x14ac:dyDescent="0.25">
      <c r="B287" s="63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</row>
    <row r="288" spans="2:32" ht="20.100000000000001" hidden="1" customHeight="1" outlineLevel="1" x14ac:dyDescent="0.25">
      <c r="B288" s="63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</row>
    <row r="289" spans="2:32" ht="20.100000000000001" hidden="1" customHeight="1" outlineLevel="1" x14ac:dyDescent="0.25">
      <c r="B289" s="63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</row>
    <row r="290" spans="2:32" ht="20.100000000000001" hidden="1" customHeight="1" outlineLevel="1" x14ac:dyDescent="0.25">
      <c r="B290" s="63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</row>
    <row r="291" spans="2:32" ht="20.100000000000001" hidden="1" customHeight="1" outlineLevel="1" x14ac:dyDescent="0.25">
      <c r="B291" s="63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</row>
    <row r="292" spans="2:32" ht="20.100000000000001" hidden="1" customHeight="1" outlineLevel="1" x14ac:dyDescent="0.25">
      <c r="B292" s="63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</row>
    <row r="293" spans="2:32" ht="20.100000000000001" hidden="1" customHeight="1" outlineLevel="1" x14ac:dyDescent="0.25">
      <c r="B293" s="63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</row>
    <row r="294" spans="2:32" ht="20.100000000000001" hidden="1" customHeight="1" outlineLevel="1" x14ac:dyDescent="0.25">
      <c r="B294" s="63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</row>
    <row r="295" spans="2:32" ht="20.100000000000001" hidden="1" customHeight="1" outlineLevel="1" x14ac:dyDescent="0.25">
      <c r="B295" s="63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</row>
    <row r="296" spans="2:32" ht="20.100000000000001" hidden="1" customHeight="1" outlineLevel="1" x14ac:dyDescent="0.25">
      <c r="B296" s="63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</row>
    <row r="297" spans="2:32" ht="20.100000000000001" hidden="1" customHeight="1" outlineLevel="1" x14ac:dyDescent="0.25">
      <c r="B297" s="63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</row>
    <row r="298" spans="2:32" ht="20.100000000000001" hidden="1" customHeight="1" outlineLevel="1" x14ac:dyDescent="0.25">
      <c r="B298" s="63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</row>
    <row r="299" spans="2:32" ht="20.100000000000001" hidden="1" customHeight="1" outlineLevel="1" x14ac:dyDescent="0.25">
      <c r="B299" s="63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</row>
    <row r="300" spans="2:32" ht="20.100000000000001" hidden="1" customHeight="1" outlineLevel="1" x14ac:dyDescent="0.25">
      <c r="B300" s="63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</row>
    <row r="301" spans="2:32" ht="20.100000000000001" hidden="1" customHeight="1" outlineLevel="1" x14ac:dyDescent="0.25">
      <c r="B301" s="63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</row>
    <row r="302" spans="2:32" ht="20.100000000000001" hidden="1" customHeight="1" outlineLevel="1" x14ac:dyDescent="0.25">
      <c r="B302" s="63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</row>
    <row r="303" spans="2:32" ht="20.100000000000001" hidden="1" customHeight="1" outlineLevel="1" x14ac:dyDescent="0.25">
      <c r="B303" s="63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</row>
    <row r="304" spans="2:32" ht="20.100000000000001" hidden="1" customHeight="1" outlineLevel="1" x14ac:dyDescent="0.25">
      <c r="B304" s="63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</row>
    <row r="305" spans="2:32" ht="20.100000000000001" hidden="1" customHeight="1" outlineLevel="1" x14ac:dyDescent="0.25">
      <c r="B305" s="63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</row>
    <row r="306" spans="2:32" ht="20.100000000000001" hidden="1" customHeight="1" outlineLevel="1" x14ac:dyDescent="0.25">
      <c r="B306" s="63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</row>
    <row r="307" spans="2:32" ht="20.100000000000001" hidden="1" customHeight="1" outlineLevel="1" x14ac:dyDescent="0.25">
      <c r="B307" s="63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</row>
    <row r="308" spans="2:32" ht="20.100000000000001" hidden="1" customHeight="1" outlineLevel="1" x14ac:dyDescent="0.25">
      <c r="B308" s="63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</row>
    <row r="309" spans="2:32" ht="20.100000000000001" hidden="1" customHeight="1" outlineLevel="1" x14ac:dyDescent="0.25">
      <c r="B309" s="63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</row>
    <row r="310" spans="2:32" ht="20.100000000000001" hidden="1" customHeight="1" outlineLevel="1" x14ac:dyDescent="0.25">
      <c r="B310" s="63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</row>
    <row r="311" spans="2:32" ht="20.100000000000001" hidden="1" customHeight="1" outlineLevel="1" x14ac:dyDescent="0.25">
      <c r="B311" s="63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</row>
    <row r="312" spans="2:32" ht="20.100000000000001" hidden="1" customHeight="1" outlineLevel="1" x14ac:dyDescent="0.25">
      <c r="B312" s="63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</row>
    <row r="313" spans="2:32" ht="20.100000000000001" hidden="1" customHeight="1" outlineLevel="1" x14ac:dyDescent="0.25">
      <c r="B313" s="63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</row>
    <row r="314" spans="2:32" ht="20.100000000000001" hidden="1" customHeight="1" outlineLevel="1" x14ac:dyDescent="0.25">
      <c r="B314" s="63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</row>
    <row r="315" spans="2:32" ht="20.100000000000001" hidden="1" customHeight="1" outlineLevel="1" x14ac:dyDescent="0.25">
      <c r="B315" s="63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</row>
    <row r="316" spans="2:32" ht="20.100000000000001" hidden="1" customHeight="1" outlineLevel="1" x14ac:dyDescent="0.25">
      <c r="B316" s="63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</row>
    <row r="317" spans="2:32" ht="20.100000000000001" hidden="1" customHeight="1" outlineLevel="1" x14ac:dyDescent="0.25">
      <c r="B317" s="63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</row>
    <row r="318" spans="2:32" ht="20.100000000000001" hidden="1" customHeight="1" outlineLevel="1" x14ac:dyDescent="0.25">
      <c r="B318" s="63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</row>
    <row r="319" spans="2:32" ht="20.100000000000001" hidden="1" customHeight="1" outlineLevel="1" x14ac:dyDescent="0.25">
      <c r="B319" s="63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</row>
    <row r="320" spans="2:32" ht="20.100000000000001" hidden="1" customHeight="1" outlineLevel="1" x14ac:dyDescent="0.25">
      <c r="B320" s="63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</row>
    <row r="321" spans="2:32" ht="20.100000000000001" hidden="1" customHeight="1" outlineLevel="1" x14ac:dyDescent="0.25">
      <c r="B321" s="63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</row>
    <row r="322" spans="2:32" ht="20.100000000000001" hidden="1" customHeight="1" outlineLevel="1" x14ac:dyDescent="0.25">
      <c r="B322" s="63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</row>
    <row r="323" spans="2:32" ht="20.100000000000001" hidden="1" customHeight="1" outlineLevel="1" x14ac:dyDescent="0.25">
      <c r="B323" s="63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</row>
    <row r="324" spans="2:32" ht="20.100000000000001" hidden="1" customHeight="1" outlineLevel="1" x14ac:dyDescent="0.25">
      <c r="B324" s="63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</row>
    <row r="325" spans="2:32" ht="20.100000000000001" hidden="1" customHeight="1" outlineLevel="1" x14ac:dyDescent="0.25">
      <c r="B325" s="63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</row>
    <row r="326" spans="2:32" ht="20.100000000000001" hidden="1" customHeight="1" outlineLevel="1" x14ac:dyDescent="0.25">
      <c r="B326" s="63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</row>
    <row r="327" spans="2:32" ht="20.100000000000001" hidden="1" customHeight="1" outlineLevel="1" x14ac:dyDescent="0.25">
      <c r="B327" s="63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</row>
    <row r="328" spans="2:32" ht="20.100000000000001" hidden="1" customHeight="1" outlineLevel="1" x14ac:dyDescent="0.25">
      <c r="B328" s="63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</row>
    <row r="329" spans="2:32" ht="20.100000000000001" hidden="1" customHeight="1" outlineLevel="1" x14ac:dyDescent="0.25">
      <c r="B329" s="63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</row>
    <row r="330" spans="2:32" ht="20.100000000000001" hidden="1" customHeight="1" outlineLevel="1" x14ac:dyDescent="0.25">
      <c r="B330" s="63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</row>
    <row r="331" spans="2:32" ht="20.100000000000001" hidden="1" customHeight="1" outlineLevel="1" x14ac:dyDescent="0.25">
      <c r="B331" s="63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</row>
    <row r="332" spans="2:32" ht="20.100000000000001" hidden="1" customHeight="1" outlineLevel="1" x14ac:dyDescent="0.25">
      <c r="B332" s="63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</row>
    <row r="333" spans="2:32" ht="20.100000000000001" hidden="1" customHeight="1" outlineLevel="1" x14ac:dyDescent="0.25">
      <c r="B333" s="63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</row>
    <row r="334" spans="2:32" ht="20.100000000000001" hidden="1" customHeight="1" outlineLevel="1" x14ac:dyDescent="0.25">
      <c r="B334" s="63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</row>
    <row r="335" spans="2:32" ht="20.100000000000001" hidden="1" customHeight="1" outlineLevel="1" x14ac:dyDescent="0.25">
      <c r="B335" s="63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</row>
    <row r="336" spans="2:32" ht="20.100000000000001" hidden="1" customHeight="1" outlineLevel="1" x14ac:dyDescent="0.25">
      <c r="B336" s="63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</row>
    <row r="337" spans="2:32" ht="20.100000000000001" hidden="1" customHeight="1" outlineLevel="1" x14ac:dyDescent="0.25">
      <c r="B337" s="63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</row>
    <row r="338" spans="2:32" ht="20.100000000000001" hidden="1" customHeight="1" outlineLevel="1" x14ac:dyDescent="0.25">
      <c r="B338" s="63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</row>
    <row r="339" spans="2:32" ht="20.100000000000001" hidden="1" customHeight="1" outlineLevel="1" x14ac:dyDescent="0.25">
      <c r="B339" s="63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</row>
    <row r="340" spans="2:32" ht="20.100000000000001" hidden="1" customHeight="1" outlineLevel="1" x14ac:dyDescent="0.25">
      <c r="B340" s="63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</row>
    <row r="341" spans="2:32" ht="20.100000000000001" hidden="1" customHeight="1" outlineLevel="1" x14ac:dyDescent="0.25">
      <c r="B341" s="63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</row>
    <row r="342" spans="2:32" ht="20.100000000000001" hidden="1" customHeight="1" outlineLevel="1" x14ac:dyDescent="0.25">
      <c r="B342" s="63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</row>
    <row r="343" spans="2:32" ht="20.100000000000001" hidden="1" customHeight="1" outlineLevel="1" x14ac:dyDescent="0.25">
      <c r="B343" s="63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</row>
    <row r="344" spans="2:32" ht="20.100000000000001" hidden="1" customHeight="1" outlineLevel="1" x14ac:dyDescent="0.25">
      <c r="B344" s="63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</row>
    <row r="345" spans="2:32" ht="20.100000000000001" hidden="1" customHeight="1" outlineLevel="1" x14ac:dyDescent="0.25">
      <c r="B345" s="63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</row>
    <row r="346" spans="2:32" ht="20.100000000000001" hidden="1" customHeight="1" outlineLevel="1" x14ac:dyDescent="0.25">
      <c r="B346" s="63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</row>
    <row r="347" spans="2:32" ht="20.100000000000001" hidden="1" customHeight="1" outlineLevel="1" x14ac:dyDescent="0.25">
      <c r="B347" s="63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</row>
    <row r="348" spans="2:32" ht="20.100000000000001" hidden="1" customHeight="1" outlineLevel="1" x14ac:dyDescent="0.25">
      <c r="B348" s="63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</row>
    <row r="349" spans="2:32" ht="20.100000000000001" hidden="1" customHeight="1" outlineLevel="1" x14ac:dyDescent="0.25">
      <c r="B349" s="63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</row>
    <row r="350" spans="2:32" ht="20.100000000000001" hidden="1" customHeight="1" outlineLevel="1" x14ac:dyDescent="0.25">
      <c r="B350" s="63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</row>
    <row r="351" spans="2:32" ht="20.100000000000001" hidden="1" customHeight="1" outlineLevel="1" x14ac:dyDescent="0.25">
      <c r="B351" s="63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</row>
    <row r="352" spans="2:32" ht="20.100000000000001" hidden="1" customHeight="1" outlineLevel="1" x14ac:dyDescent="0.25">
      <c r="B352" s="63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</row>
    <row r="353" spans="2:32" ht="20.100000000000001" hidden="1" customHeight="1" outlineLevel="1" x14ac:dyDescent="0.25">
      <c r="B353" s="63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</row>
    <row r="354" spans="2:32" ht="20.100000000000001" hidden="1" customHeight="1" outlineLevel="1" x14ac:dyDescent="0.25">
      <c r="B354" s="63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</row>
    <row r="355" spans="2:32" ht="20.100000000000001" hidden="1" customHeight="1" outlineLevel="1" x14ac:dyDescent="0.25">
      <c r="B355" s="63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</row>
    <row r="356" spans="2:32" ht="20.100000000000001" hidden="1" customHeight="1" outlineLevel="1" x14ac:dyDescent="0.25">
      <c r="B356" s="63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</row>
    <row r="357" spans="2:32" ht="20.100000000000001" hidden="1" customHeight="1" outlineLevel="1" x14ac:dyDescent="0.25">
      <c r="B357" s="63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</row>
    <row r="358" spans="2:32" ht="20.100000000000001" hidden="1" customHeight="1" outlineLevel="1" x14ac:dyDescent="0.25">
      <c r="B358" s="63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</row>
    <row r="359" spans="2:32" ht="20.100000000000001" hidden="1" customHeight="1" outlineLevel="1" x14ac:dyDescent="0.25">
      <c r="B359" s="63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</row>
    <row r="360" spans="2:32" ht="20.100000000000001" hidden="1" customHeight="1" outlineLevel="1" x14ac:dyDescent="0.25">
      <c r="B360" s="63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</row>
    <row r="361" spans="2:32" ht="20.100000000000001" hidden="1" customHeight="1" outlineLevel="1" x14ac:dyDescent="0.25">
      <c r="B361" s="63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</row>
    <row r="362" spans="2:32" ht="20.100000000000001" hidden="1" customHeight="1" outlineLevel="1" x14ac:dyDescent="0.25">
      <c r="B362" s="63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</row>
    <row r="363" spans="2:32" ht="20.100000000000001" hidden="1" customHeight="1" outlineLevel="1" x14ac:dyDescent="0.25">
      <c r="B363" s="63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</row>
    <row r="364" spans="2:32" ht="20.100000000000001" hidden="1" customHeight="1" outlineLevel="1" x14ac:dyDescent="0.25">
      <c r="B364" s="63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</row>
    <row r="365" spans="2:32" ht="20.100000000000001" hidden="1" customHeight="1" outlineLevel="1" x14ac:dyDescent="0.25">
      <c r="B365" s="63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</row>
    <row r="366" spans="2:32" ht="20.100000000000001" hidden="1" customHeight="1" outlineLevel="1" x14ac:dyDescent="0.25">
      <c r="B366" s="63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</row>
    <row r="367" spans="2:32" ht="20.100000000000001" hidden="1" customHeight="1" outlineLevel="1" x14ac:dyDescent="0.25">
      <c r="B367" s="63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</row>
    <row r="368" spans="2:32" ht="20.100000000000001" hidden="1" customHeight="1" outlineLevel="1" x14ac:dyDescent="0.25">
      <c r="B368" s="63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</row>
    <row r="369" spans="2:32" ht="20.100000000000001" hidden="1" customHeight="1" outlineLevel="1" x14ac:dyDescent="0.25">
      <c r="B369" s="63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</row>
    <row r="370" spans="2:32" ht="20.100000000000001" hidden="1" customHeight="1" outlineLevel="1" x14ac:dyDescent="0.25">
      <c r="B370" s="63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</row>
    <row r="371" spans="2:32" ht="20.100000000000001" hidden="1" customHeight="1" outlineLevel="1" x14ac:dyDescent="0.25">
      <c r="B371" s="63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</row>
    <row r="372" spans="2:32" ht="20.100000000000001" hidden="1" customHeight="1" outlineLevel="1" x14ac:dyDescent="0.25">
      <c r="B372" s="63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</row>
    <row r="373" spans="2:32" ht="20.100000000000001" hidden="1" customHeight="1" outlineLevel="1" x14ac:dyDescent="0.25">
      <c r="B373" s="63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</row>
    <row r="374" spans="2:32" ht="20.100000000000001" hidden="1" customHeight="1" outlineLevel="1" x14ac:dyDescent="0.25">
      <c r="B374" s="63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</row>
    <row r="375" spans="2:32" ht="20.100000000000001" hidden="1" customHeight="1" outlineLevel="1" x14ac:dyDescent="0.25">
      <c r="B375" s="63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</row>
    <row r="376" spans="2:32" ht="20.100000000000001" hidden="1" customHeight="1" outlineLevel="1" x14ac:dyDescent="0.25">
      <c r="B376" s="63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</row>
    <row r="377" spans="2:32" ht="20.100000000000001" hidden="1" customHeight="1" outlineLevel="1" x14ac:dyDescent="0.25">
      <c r="B377" s="63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</row>
    <row r="378" spans="2:32" ht="20.100000000000001" hidden="1" customHeight="1" outlineLevel="1" x14ac:dyDescent="0.25">
      <c r="B378" s="63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</row>
    <row r="379" spans="2:32" ht="20.100000000000001" hidden="1" customHeight="1" outlineLevel="1" x14ac:dyDescent="0.25">
      <c r="B379" s="63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</row>
    <row r="380" spans="2:32" ht="20.100000000000001" hidden="1" customHeight="1" outlineLevel="1" x14ac:dyDescent="0.25">
      <c r="B380" s="63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</row>
    <row r="381" spans="2:32" ht="20.100000000000001" hidden="1" customHeight="1" outlineLevel="1" x14ac:dyDescent="0.25">
      <c r="B381" s="63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</row>
    <row r="382" spans="2:32" ht="20.100000000000001" hidden="1" customHeight="1" outlineLevel="1" x14ac:dyDescent="0.25">
      <c r="B382" s="63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</row>
    <row r="383" spans="2:32" ht="20.100000000000001" hidden="1" customHeight="1" outlineLevel="1" x14ac:dyDescent="0.25">
      <c r="B383" s="63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</row>
    <row r="384" spans="2:32" ht="20.100000000000001" hidden="1" customHeight="1" outlineLevel="1" x14ac:dyDescent="0.25">
      <c r="B384" s="63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</row>
    <row r="385" spans="2:32" ht="20.100000000000001" hidden="1" customHeight="1" outlineLevel="1" x14ac:dyDescent="0.25">
      <c r="B385" s="63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</row>
    <row r="386" spans="2:32" ht="20.100000000000001" hidden="1" customHeight="1" outlineLevel="1" x14ac:dyDescent="0.25">
      <c r="B386" s="63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</row>
    <row r="387" spans="2:32" ht="20.100000000000001" hidden="1" customHeight="1" outlineLevel="1" x14ac:dyDescent="0.25">
      <c r="B387" s="63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</row>
    <row r="388" spans="2:32" ht="20.100000000000001" hidden="1" customHeight="1" outlineLevel="1" x14ac:dyDescent="0.25">
      <c r="B388" s="63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</row>
    <row r="389" spans="2:32" ht="20.100000000000001" hidden="1" customHeight="1" outlineLevel="1" x14ac:dyDescent="0.25">
      <c r="B389" s="63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</row>
    <row r="390" spans="2:32" ht="20.100000000000001" hidden="1" customHeight="1" outlineLevel="1" x14ac:dyDescent="0.25">
      <c r="B390" s="63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</row>
    <row r="391" spans="2:32" ht="20.100000000000001" hidden="1" customHeight="1" outlineLevel="1" x14ac:dyDescent="0.25">
      <c r="B391" s="63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</row>
    <row r="392" spans="2:32" ht="20.100000000000001" hidden="1" customHeight="1" outlineLevel="1" x14ac:dyDescent="0.25">
      <c r="B392" s="63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</row>
    <row r="393" spans="2:32" ht="20.100000000000001" hidden="1" customHeight="1" outlineLevel="1" x14ac:dyDescent="0.25">
      <c r="B393" s="63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</row>
    <row r="394" spans="2:32" ht="20.100000000000001" hidden="1" customHeight="1" outlineLevel="1" x14ac:dyDescent="0.25">
      <c r="B394" s="63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</row>
    <row r="395" spans="2:32" ht="20.100000000000001" hidden="1" customHeight="1" outlineLevel="1" x14ac:dyDescent="0.25">
      <c r="B395" s="63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</row>
    <row r="396" spans="2:32" ht="20.100000000000001" hidden="1" customHeight="1" outlineLevel="1" x14ac:dyDescent="0.25">
      <c r="B396" s="63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</row>
    <row r="397" spans="2:32" ht="20.100000000000001" hidden="1" customHeight="1" outlineLevel="1" x14ac:dyDescent="0.25">
      <c r="B397" s="63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</row>
    <row r="398" spans="2:32" ht="20.100000000000001" hidden="1" customHeight="1" outlineLevel="1" x14ac:dyDescent="0.25">
      <c r="B398" s="63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</row>
    <row r="399" spans="2:32" ht="20.100000000000001" hidden="1" customHeight="1" outlineLevel="1" x14ac:dyDescent="0.25">
      <c r="B399" s="63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</row>
    <row r="400" spans="2:32" ht="20.100000000000001" hidden="1" customHeight="1" outlineLevel="1" x14ac:dyDescent="0.25">
      <c r="B400" s="63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</row>
    <row r="401" spans="2:32" ht="20.100000000000001" hidden="1" customHeight="1" outlineLevel="1" x14ac:dyDescent="0.25">
      <c r="B401" s="63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</row>
    <row r="402" spans="2:32" ht="20.100000000000001" hidden="1" customHeight="1" outlineLevel="1" x14ac:dyDescent="0.25">
      <c r="B402" s="63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</row>
    <row r="403" spans="2:32" ht="20.100000000000001" hidden="1" customHeight="1" outlineLevel="1" x14ac:dyDescent="0.25">
      <c r="B403" s="63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</row>
    <row r="404" spans="2:32" ht="20.100000000000001" hidden="1" customHeight="1" outlineLevel="1" x14ac:dyDescent="0.25">
      <c r="B404" s="63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</row>
    <row r="405" spans="2:32" ht="20.100000000000001" hidden="1" customHeight="1" outlineLevel="1" x14ac:dyDescent="0.25">
      <c r="B405" s="63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</row>
    <row r="406" spans="2:32" ht="20.100000000000001" hidden="1" customHeight="1" outlineLevel="1" x14ac:dyDescent="0.25">
      <c r="B406" s="63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</row>
    <row r="407" spans="2:32" ht="20.100000000000001" hidden="1" customHeight="1" outlineLevel="1" x14ac:dyDescent="0.25">
      <c r="B407" s="63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</row>
    <row r="408" spans="2:32" ht="20.100000000000001" hidden="1" customHeight="1" outlineLevel="1" x14ac:dyDescent="0.25">
      <c r="B408" s="63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</row>
    <row r="409" spans="2:32" ht="20.100000000000001" hidden="1" customHeight="1" outlineLevel="1" x14ac:dyDescent="0.25">
      <c r="B409" s="63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</row>
    <row r="410" spans="2:32" ht="20.100000000000001" hidden="1" customHeight="1" outlineLevel="1" x14ac:dyDescent="0.25">
      <c r="B410" s="63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</row>
    <row r="411" spans="2:32" ht="20.100000000000001" hidden="1" customHeight="1" outlineLevel="1" x14ac:dyDescent="0.25">
      <c r="B411" s="63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</row>
    <row r="412" spans="2:32" ht="20.100000000000001" hidden="1" customHeight="1" outlineLevel="1" x14ac:dyDescent="0.25">
      <c r="B412" s="63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</row>
    <row r="413" spans="2:32" ht="20.100000000000001" hidden="1" customHeight="1" outlineLevel="1" x14ac:dyDescent="0.25">
      <c r="B413" s="63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</row>
    <row r="414" spans="2:32" ht="20.100000000000001" hidden="1" customHeight="1" outlineLevel="1" x14ac:dyDescent="0.25">
      <c r="B414" s="63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</row>
    <row r="415" spans="2:32" ht="20.100000000000001" hidden="1" customHeight="1" outlineLevel="1" x14ac:dyDescent="0.25">
      <c r="B415" s="63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</row>
    <row r="416" spans="2:32" ht="20.100000000000001" hidden="1" customHeight="1" outlineLevel="1" x14ac:dyDescent="0.25">
      <c r="B416" s="63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</row>
    <row r="417" spans="2:32" ht="20.100000000000001" hidden="1" customHeight="1" outlineLevel="1" x14ac:dyDescent="0.25">
      <c r="B417" s="63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</row>
    <row r="418" spans="2:32" ht="20.100000000000001" hidden="1" customHeight="1" outlineLevel="1" x14ac:dyDescent="0.25">
      <c r="B418" s="63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</row>
    <row r="419" spans="2:32" ht="20.100000000000001" hidden="1" customHeight="1" outlineLevel="1" x14ac:dyDescent="0.25">
      <c r="B419" s="63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</row>
    <row r="420" spans="2:32" ht="20.100000000000001" hidden="1" customHeight="1" outlineLevel="1" x14ac:dyDescent="0.25">
      <c r="B420" s="63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</row>
    <row r="421" spans="2:32" ht="20.100000000000001" hidden="1" customHeight="1" outlineLevel="1" x14ac:dyDescent="0.25">
      <c r="B421" s="63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</row>
    <row r="422" spans="2:32" ht="20.100000000000001" hidden="1" customHeight="1" outlineLevel="1" x14ac:dyDescent="0.25">
      <c r="B422" s="63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</row>
    <row r="423" spans="2:32" ht="20.100000000000001" hidden="1" customHeight="1" outlineLevel="1" x14ac:dyDescent="0.25">
      <c r="B423" s="63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</row>
    <row r="424" spans="2:32" ht="20.100000000000001" hidden="1" customHeight="1" outlineLevel="1" x14ac:dyDescent="0.25">
      <c r="B424" s="63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</row>
    <row r="425" spans="2:32" ht="20.100000000000001" hidden="1" customHeight="1" outlineLevel="1" x14ac:dyDescent="0.25">
      <c r="B425" s="63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</row>
    <row r="426" spans="2:32" ht="20.100000000000001" hidden="1" customHeight="1" outlineLevel="1" x14ac:dyDescent="0.25">
      <c r="B426" s="63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</row>
    <row r="427" spans="2:32" ht="20.100000000000001" hidden="1" customHeight="1" outlineLevel="1" x14ac:dyDescent="0.25">
      <c r="B427" s="63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</row>
    <row r="428" spans="2:32" ht="20.100000000000001" hidden="1" customHeight="1" outlineLevel="1" x14ac:dyDescent="0.25">
      <c r="B428" s="63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</row>
    <row r="429" spans="2:32" ht="20.100000000000001" hidden="1" customHeight="1" outlineLevel="1" x14ac:dyDescent="0.25">
      <c r="B429" s="63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</row>
    <row r="430" spans="2:32" ht="20.100000000000001" hidden="1" customHeight="1" outlineLevel="1" x14ac:dyDescent="0.25">
      <c r="B430" s="63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</row>
    <row r="431" spans="2:32" ht="20.100000000000001" hidden="1" customHeight="1" outlineLevel="1" x14ac:dyDescent="0.25">
      <c r="B431" s="63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</row>
    <row r="432" spans="2:32" ht="20.100000000000001" hidden="1" customHeight="1" outlineLevel="1" x14ac:dyDescent="0.25">
      <c r="B432" s="63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</row>
    <row r="433" spans="2:32" ht="20.100000000000001" hidden="1" customHeight="1" outlineLevel="1" x14ac:dyDescent="0.25">
      <c r="B433" s="63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</row>
    <row r="434" spans="2:32" ht="20.100000000000001" hidden="1" customHeight="1" outlineLevel="1" x14ac:dyDescent="0.25">
      <c r="B434" s="63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</row>
    <row r="435" spans="2:32" ht="20.100000000000001" hidden="1" customHeight="1" outlineLevel="1" x14ac:dyDescent="0.25">
      <c r="B435" s="63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</row>
    <row r="436" spans="2:32" ht="20.100000000000001" hidden="1" customHeight="1" outlineLevel="1" x14ac:dyDescent="0.25">
      <c r="B436" s="63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</row>
    <row r="437" spans="2:32" ht="20.100000000000001" hidden="1" customHeight="1" outlineLevel="1" x14ac:dyDescent="0.25">
      <c r="B437" s="63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</row>
    <row r="438" spans="2:32" ht="20.100000000000001" hidden="1" customHeight="1" outlineLevel="1" x14ac:dyDescent="0.25">
      <c r="B438" s="63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</row>
    <row r="439" spans="2:32" ht="20.100000000000001" hidden="1" customHeight="1" outlineLevel="1" x14ac:dyDescent="0.25">
      <c r="B439" s="63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</row>
    <row r="440" spans="2:32" ht="20.100000000000001" hidden="1" customHeight="1" outlineLevel="1" x14ac:dyDescent="0.25">
      <c r="B440" s="63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</row>
    <row r="441" spans="2:32" ht="20.100000000000001" hidden="1" customHeight="1" outlineLevel="1" x14ac:dyDescent="0.25">
      <c r="B441" s="63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</row>
    <row r="442" spans="2:32" ht="20.100000000000001" hidden="1" customHeight="1" outlineLevel="1" x14ac:dyDescent="0.25">
      <c r="B442" s="63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</row>
    <row r="443" spans="2:32" ht="20.100000000000001" hidden="1" customHeight="1" outlineLevel="1" x14ac:dyDescent="0.25">
      <c r="B443" s="63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</row>
    <row r="444" spans="2:32" ht="20.100000000000001" hidden="1" customHeight="1" outlineLevel="1" x14ac:dyDescent="0.25">
      <c r="B444" s="63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</row>
    <row r="445" spans="2:32" ht="20.100000000000001" hidden="1" customHeight="1" outlineLevel="1" x14ac:dyDescent="0.25">
      <c r="B445" s="63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</row>
    <row r="446" spans="2:32" ht="20.100000000000001" hidden="1" customHeight="1" outlineLevel="1" x14ac:dyDescent="0.25">
      <c r="B446" s="63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</row>
    <row r="447" spans="2:32" ht="20.100000000000001" hidden="1" customHeight="1" outlineLevel="1" x14ac:dyDescent="0.25">
      <c r="B447" s="63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</row>
    <row r="448" spans="2:32" ht="20.100000000000001" hidden="1" customHeight="1" outlineLevel="1" x14ac:dyDescent="0.25">
      <c r="B448" s="63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</row>
    <row r="449" spans="2:32" ht="20.100000000000001" hidden="1" customHeight="1" outlineLevel="1" x14ac:dyDescent="0.25">
      <c r="B449" s="63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</row>
    <row r="450" spans="2:32" ht="20.100000000000001" hidden="1" customHeight="1" outlineLevel="1" x14ac:dyDescent="0.25">
      <c r="B450" s="63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</row>
    <row r="451" spans="2:32" ht="20.100000000000001" hidden="1" customHeight="1" outlineLevel="1" x14ac:dyDescent="0.25">
      <c r="B451" s="63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</row>
    <row r="452" spans="2:32" ht="20.100000000000001" hidden="1" customHeight="1" outlineLevel="1" x14ac:dyDescent="0.25">
      <c r="B452" s="63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</row>
    <row r="453" spans="2:32" ht="20.100000000000001" hidden="1" customHeight="1" outlineLevel="1" x14ac:dyDescent="0.25">
      <c r="B453" s="63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</row>
    <row r="454" spans="2:32" ht="20.100000000000001" hidden="1" customHeight="1" outlineLevel="1" x14ac:dyDescent="0.25">
      <c r="B454" s="63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</row>
    <row r="455" spans="2:32" ht="20.100000000000001" hidden="1" customHeight="1" outlineLevel="1" x14ac:dyDescent="0.25">
      <c r="B455" s="63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</row>
    <row r="456" spans="2:32" ht="20.100000000000001" hidden="1" customHeight="1" outlineLevel="1" x14ac:dyDescent="0.25">
      <c r="B456" s="63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</row>
    <row r="457" spans="2:32" ht="20.100000000000001" hidden="1" customHeight="1" outlineLevel="1" x14ac:dyDescent="0.25">
      <c r="B457" s="63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</row>
    <row r="458" spans="2:32" ht="20.100000000000001" hidden="1" customHeight="1" outlineLevel="1" x14ac:dyDescent="0.25">
      <c r="B458" s="63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</row>
    <row r="459" spans="2:32" ht="20.100000000000001" hidden="1" customHeight="1" outlineLevel="1" x14ac:dyDescent="0.25">
      <c r="B459" s="63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</row>
    <row r="460" spans="2:32" ht="20.100000000000001" hidden="1" customHeight="1" outlineLevel="1" x14ac:dyDescent="0.25">
      <c r="B460" s="63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</row>
    <row r="461" spans="2:32" ht="20.100000000000001" hidden="1" customHeight="1" outlineLevel="1" x14ac:dyDescent="0.25">
      <c r="B461" s="63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</row>
    <row r="462" spans="2:32" ht="20.100000000000001" hidden="1" customHeight="1" outlineLevel="1" x14ac:dyDescent="0.25">
      <c r="B462" s="63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</row>
    <row r="463" spans="2:32" ht="20.100000000000001" hidden="1" customHeight="1" outlineLevel="1" x14ac:dyDescent="0.25">
      <c r="B463" s="63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</row>
    <row r="464" spans="2:32" ht="20.100000000000001" hidden="1" customHeight="1" outlineLevel="1" x14ac:dyDescent="0.25">
      <c r="B464" s="63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</row>
    <row r="465" spans="2:32" ht="20.100000000000001" hidden="1" customHeight="1" outlineLevel="1" x14ac:dyDescent="0.25">
      <c r="B465" s="63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</row>
    <row r="466" spans="2:32" ht="20.100000000000001" hidden="1" customHeight="1" outlineLevel="1" x14ac:dyDescent="0.25">
      <c r="B466" s="63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</row>
    <row r="467" spans="2:32" ht="20.100000000000001" hidden="1" customHeight="1" outlineLevel="1" x14ac:dyDescent="0.25">
      <c r="B467" s="63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</row>
    <row r="468" spans="2:32" ht="20.100000000000001" hidden="1" customHeight="1" outlineLevel="1" x14ac:dyDescent="0.25">
      <c r="B468" s="63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</row>
    <row r="469" spans="2:32" ht="20.100000000000001" hidden="1" customHeight="1" outlineLevel="1" x14ac:dyDescent="0.25">
      <c r="B469" s="63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</row>
    <row r="470" spans="2:32" ht="20.100000000000001" hidden="1" customHeight="1" outlineLevel="1" x14ac:dyDescent="0.25">
      <c r="B470" s="63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</row>
    <row r="471" spans="2:32" ht="20.100000000000001" hidden="1" customHeight="1" outlineLevel="1" x14ac:dyDescent="0.25">
      <c r="B471" s="63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</row>
    <row r="472" spans="2:32" ht="20.100000000000001" hidden="1" customHeight="1" outlineLevel="1" x14ac:dyDescent="0.25">
      <c r="B472" s="63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</row>
    <row r="473" spans="2:32" ht="20.100000000000001" hidden="1" customHeight="1" outlineLevel="1" x14ac:dyDescent="0.25">
      <c r="B473" s="63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</row>
    <row r="474" spans="2:32" ht="20.100000000000001" hidden="1" customHeight="1" outlineLevel="1" x14ac:dyDescent="0.25">
      <c r="B474" s="63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</row>
    <row r="475" spans="2:32" ht="20.100000000000001" hidden="1" customHeight="1" outlineLevel="1" x14ac:dyDescent="0.25">
      <c r="B475" s="63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</row>
    <row r="476" spans="2:32" ht="20.100000000000001" hidden="1" customHeight="1" outlineLevel="1" x14ac:dyDescent="0.25">
      <c r="B476" s="63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</row>
    <row r="477" spans="2:32" ht="20.100000000000001" hidden="1" customHeight="1" outlineLevel="1" x14ac:dyDescent="0.25">
      <c r="B477" s="64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</row>
    <row r="478" spans="2:32" ht="15" customHeight="1" collapsed="1" x14ac:dyDescent="0.25">
      <c r="B478" s="70"/>
      <c r="C478" s="71"/>
      <c r="D478" s="71"/>
      <c r="E478" s="71"/>
      <c r="F478" s="71"/>
      <c r="G478" s="71"/>
      <c r="H478" s="71"/>
      <c r="I478" s="71"/>
      <c r="J478" s="71"/>
      <c r="K478" s="71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  <c r="Y478" s="71"/>
      <c r="Z478" s="71"/>
      <c r="AA478" s="70"/>
      <c r="AB478" s="70"/>
      <c r="AC478" s="70"/>
      <c r="AD478" s="70"/>
      <c r="AE478" s="70"/>
      <c r="AF478" s="70"/>
    </row>
    <row r="479" spans="2:32" s="50" customFormat="1" ht="23.1" customHeight="1" x14ac:dyDescent="0.25">
      <c r="B479" s="51"/>
      <c r="C479" s="51"/>
      <c r="D479" s="51"/>
      <c r="E479" s="52"/>
      <c r="F479" s="53"/>
      <c r="G479" s="53"/>
      <c r="H479" s="53"/>
      <c r="I479" s="51"/>
      <c r="J479" s="51"/>
      <c r="K479" s="51"/>
      <c r="L479" s="51"/>
      <c r="M479" s="51"/>
      <c r="N479" s="51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</row>
  </sheetData>
  <sheetProtection algorithmName="SHA-512" hashValue="0FMSD/PLB49ZMGrPAV4FinVphASP6J6PuV0y6dyTTZ5RybNnR42OVt27JRrbfZuLVynOr8Lqw9KCSNKcYGue7Q==" saltValue="19Rk3TfQWi72b4Yav2rt/A==" spinCount="100000" sheet="1" objects="1" scenarios="1"/>
  <phoneticPr fontId="4" type="noConversion"/>
  <conditionalFormatting sqref="C5:AF5">
    <cfRule type="expression" dxfId="0" priority="1">
      <formula>LEN(C$5)&gt;0</formula>
    </cfRule>
  </conditionalFormatting>
  <printOptions horizontalCentered="1"/>
  <pageMargins left="0.31496062992125984" right="0.31496062992125984" top="0.31496062992125984" bottom="0.31496062992125984" header="0.31496062992125984" footer="0.31496062992125984"/>
  <pageSetup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2F4E-C453-4B1E-B699-10201E3BFAF1}">
  <sheetPr codeName="Sheet7">
    <pageSetUpPr fitToPage="1"/>
  </sheetPr>
  <dimension ref="A1:M31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3.7109375" style="16" customWidth="1"/>
    <col min="2" max="2" width="25" style="21" customWidth="1"/>
    <col min="3" max="7" width="25.7109375" style="21" customWidth="1"/>
    <col min="8" max="8" width="10.7109375" style="16" customWidth="1"/>
    <col min="9" max="16384" width="9.140625" style="16"/>
  </cols>
  <sheetData>
    <row r="1" spans="1:10" s="1" customFormat="1" ht="6.75" customHeight="1" x14ac:dyDescent="0.25">
      <c r="B1" s="2"/>
      <c r="E1" s="3"/>
      <c r="F1" s="3"/>
      <c r="G1" s="3"/>
    </row>
    <row r="2" spans="1:10" s="4" customFormat="1" ht="20.100000000000001" customHeight="1" x14ac:dyDescent="0.25">
      <c r="B2" s="84" t="s">
        <v>24</v>
      </c>
      <c r="C2" s="6"/>
      <c r="D2" s="7"/>
      <c r="E2" s="7"/>
      <c r="F2" s="7"/>
      <c r="G2" s="7"/>
    </row>
    <row r="3" spans="1:10" s="9" customFormat="1" ht="24" customHeight="1" x14ac:dyDescent="0.25">
      <c r="B3" s="85" t="s">
        <v>60</v>
      </c>
      <c r="C3" s="11"/>
      <c r="D3" s="12"/>
      <c r="E3" s="12"/>
      <c r="F3" s="12"/>
      <c r="G3" s="12"/>
    </row>
    <row r="4" spans="1:10" s="15" customFormat="1" ht="5.0999999999999996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ht="24" customHeight="1" x14ac:dyDescent="0.25">
      <c r="B5" s="65" t="s">
        <v>20</v>
      </c>
      <c r="C5" s="65" t="s">
        <v>28</v>
      </c>
      <c r="D5" s="65" t="s">
        <v>29</v>
      </c>
      <c r="E5" s="65" t="s">
        <v>25</v>
      </c>
      <c r="F5" s="65" t="s">
        <v>26</v>
      </c>
      <c r="G5" s="65" t="s">
        <v>27</v>
      </c>
    </row>
    <row r="6" spans="1:10" ht="18" customHeight="1" x14ac:dyDescent="0.25">
      <c r="B6" s="117" t="s">
        <v>42</v>
      </c>
      <c r="C6" s="26">
        <v>0.1</v>
      </c>
      <c r="D6" s="26">
        <v>2</v>
      </c>
      <c r="E6" s="26">
        <v>3</v>
      </c>
      <c r="F6" s="26">
        <v>4</v>
      </c>
      <c r="G6" s="26">
        <v>6</v>
      </c>
    </row>
    <row r="7" spans="1:10" ht="18" customHeight="1" x14ac:dyDescent="0.25">
      <c r="B7" s="118" t="s">
        <v>43</v>
      </c>
      <c r="C7" s="26">
        <v>0.2</v>
      </c>
      <c r="D7" s="26">
        <v>3</v>
      </c>
      <c r="E7" s="26">
        <v>4</v>
      </c>
      <c r="F7" s="26">
        <v>5</v>
      </c>
      <c r="G7" s="26">
        <v>7</v>
      </c>
    </row>
    <row r="8" spans="1:10" ht="18" customHeight="1" x14ac:dyDescent="0.25">
      <c r="B8" s="118" t="s">
        <v>44</v>
      </c>
      <c r="C8" s="26">
        <v>0.3</v>
      </c>
      <c r="D8" s="26">
        <v>4</v>
      </c>
      <c r="E8" s="26">
        <v>5</v>
      </c>
      <c r="F8" s="26">
        <v>6</v>
      </c>
      <c r="G8" s="26">
        <v>8</v>
      </c>
    </row>
    <row r="9" spans="1:10" ht="18" customHeight="1" x14ac:dyDescent="0.25">
      <c r="B9" s="118" t="s">
        <v>45</v>
      </c>
      <c r="C9" s="26">
        <v>0.4</v>
      </c>
      <c r="D9" s="26">
        <v>5</v>
      </c>
      <c r="E9" s="26">
        <v>6</v>
      </c>
      <c r="F9" s="26">
        <v>7</v>
      </c>
      <c r="G9" s="26">
        <v>9</v>
      </c>
    </row>
    <row r="10" spans="1:10" ht="18" customHeight="1" x14ac:dyDescent="0.25">
      <c r="B10" s="118" t="s">
        <v>46</v>
      </c>
      <c r="C10" s="26">
        <v>0.5</v>
      </c>
      <c r="D10" s="26">
        <v>4</v>
      </c>
      <c r="E10" s="26">
        <v>5</v>
      </c>
      <c r="F10" s="26">
        <v>6</v>
      </c>
      <c r="G10" s="26">
        <v>8</v>
      </c>
    </row>
    <row r="11" spans="1:10" ht="18" customHeight="1" x14ac:dyDescent="0.25">
      <c r="B11" s="117" t="s">
        <v>47</v>
      </c>
      <c r="C11" s="26">
        <v>0.6</v>
      </c>
      <c r="D11" s="26">
        <v>3</v>
      </c>
      <c r="E11" s="26">
        <v>4</v>
      </c>
      <c r="F11" s="26">
        <v>5</v>
      </c>
      <c r="G11" s="26">
        <v>7</v>
      </c>
    </row>
    <row r="12" spans="1:10" ht="18" customHeight="1" x14ac:dyDescent="0.25">
      <c r="B12" s="118" t="s">
        <v>48</v>
      </c>
      <c r="C12" s="26">
        <v>0.7</v>
      </c>
      <c r="D12" s="26">
        <v>2</v>
      </c>
      <c r="E12" s="26">
        <v>3</v>
      </c>
      <c r="F12" s="26">
        <v>4</v>
      </c>
      <c r="G12" s="26">
        <v>6</v>
      </c>
    </row>
    <row r="13" spans="1:10" ht="18" customHeight="1" x14ac:dyDescent="0.25">
      <c r="B13" s="118" t="s">
        <v>49</v>
      </c>
      <c r="C13" s="26">
        <v>0.8</v>
      </c>
      <c r="D13" s="26">
        <v>3</v>
      </c>
      <c r="E13" s="26">
        <v>4</v>
      </c>
      <c r="F13" s="26">
        <v>5</v>
      </c>
      <c r="G13" s="26">
        <v>7</v>
      </c>
    </row>
    <row r="14" spans="1:10" ht="18" customHeight="1" x14ac:dyDescent="0.25">
      <c r="B14" s="118" t="s">
        <v>50</v>
      </c>
      <c r="C14" s="26">
        <v>0.9</v>
      </c>
      <c r="D14" s="26">
        <v>4</v>
      </c>
      <c r="E14" s="26">
        <v>5</v>
      </c>
      <c r="F14" s="26">
        <v>6</v>
      </c>
      <c r="G14" s="26">
        <v>8</v>
      </c>
    </row>
    <row r="15" spans="1:10" ht="18" customHeight="1" x14ac:dyDescent="0.25">
      <c r="B15" s="118" t="s">
        <v>51</v>
      </c>
      <c r="C15" s="26">
        <v>1</v>
      </c>
      <c r="D15" s="26">
        <v>5</v>
      </c>
      <c r="E15" s="26">
        <v>6</v>
      </c>
      <c r="F15" s="26">
        <v>7</v>
      </c>
      <c r="G15" s="26">
        <v>9</v>
      </c>
    </row>
    <row r="16" spans="1:10" ht="18" customHeight="1" x14ac:dyDescent="0.25">
      <c r="B16" s="117" t="s">
        <v>52</v>
      </c>
      <c r="C16" s="26">
        <v>1.1000000000000001</v>
      </c>
      <c r="D16" s="26">
        <v>4</v>
      </c>
      <c r="E16" s="26">
        <v>5</v>
      </c>
      <c r="F16" s="26">
        <v>6</v>
      </c>
      <c r="G16" s="26">
        <v>8</v>
      </c>
    </row>
    <row r="17" spans="2:13" ht="18" customHeight="1" x14ac:dyDescent="0.25">
      <c r="B17" s="118" t="s">
        <v>53</v>
      </c>
      <c r="C17" s="26">
        <v>1.2</v>
      </c>
      <c r="D17" s="26">
        <v>3</v>
      </c>
      <c r="E17" s="26">
        <v>4</v>
      </c>
      <c r="F17" s="26">
        <v>5</v>
      </c>
      <c r="G17" s="26">
        <v>7</v>
      </c>
    </row>
    <row r="18" spans="2:13" ht="18" customHeight="1" x14ac:dyDescent="0.25">
      <c r="B18" s="118" t="s">
        <v>54</v>
      </c>
      <c r="C18" s="26">
        <v>1.3</v>
      </c>
      <c r="D18" s="26">
        <v>2</v>
      </c>
      <c r="E18" s="26">
        <v>3</v>
      </c>
      <c r="F18" s="26">
        <v>4</v>
      </c>
      <c r="G18" s="26">
        <v>6</v>
      </c>
    </row>
    <row r="19" spans="2:13" ht="18" customHeight="1" x14ac:dyDescent="0.25">
      <c r="B19" s="118" t="s">
        <v>55</v>
      </c>
      <c r="C19" s="26">
        <v>1.4</v>
      </c>
      <c r="D19" s="26">
        <v>3</v>
      </c>
      <c r="E19" s="26">
        <v>4</v>
      </c>
      <c r="F19" s="26">
        <v>5</v>
      </c>
      <c r="G19" s="26">
        <v>7</v>
      </c>
    </row>
    <row r="20" spans="2:13" ht="18" customHeight="1" x14ac:dyDescent="0.25">
      <c r="B20" s="118" t="s">
        <v>56</v>
      </c>
      <c r="C20" s="26">
        <v>1.5</v>
      </c>
      <c r="D20" s="26">
        <v>4</v>
      </c>
      <c r="E20" s="26">
        <v>5</v>
      </c>
      <c r="F20" s="26">
        <v>6</v>
      </c>
      <c r="G20" s="26">
        <v>8</v>
      </c>
    </row>
    <row r="21" spans="2:13" ht="18" customHeight="1" x14ac:dyDescent="0.25">
      <c r="B21" s="117" t="s">
        <v>57</v>
      </c>
      <c r="C21" s="26">
        <v>1</v>
      </c>
      <c r="D21" s="26">
        <v>5</v>
      </c>
      <c r="E21" s="26">
        <v>6</v>
      </c>
      <c r="F21" s="26">
        <v>7</v>
      </c>
      <c r="G21" s="26">
        <v>9</v>
      </c>
    </row>
    <row r="22" spans="2:13" ht="18" customHeight="1" x14ac:dyDescent="0.25">
      <c r="B22" s="117"/>
      <c r="C22" s="26"/>
      <c r="D22" s="26"/>
      <c r="E22" s="26"/>
      <c r="F22" s="26"/>
      <c r="G22" s="26"/>
    </row>
    <row r="23" spans="2:13" ht="18" customHeight="1" x14ac:dyDescent="0.25">
      <c r="B23" s="117"/>
      <c r="C23" s="26"/>
      <c r="D23" s="26"/>
      <c r="E23" s="26"/>
      <c r="F23" s="26"/>
      <c r="G23" s="26"/>
    </row>
    <row r="24" spans="2:13" ht="18" customHeight="1" x14ac:dyDescent="0.25">
      <c r="B24" s="117"/>
      <c r="C24" s="26"/>
      <c r="D24" s="26"/>
      <c r="E24" s="26"/>
      <c r="F24" s="26"/>
      <c r="G24" s="26"/>
    </row>
    <row r="25" spans="2:13" ht="18" customHeight="1" x14ac:dyDescent="0.25">
      <c r="B25" s="117"/>
      <c r="C25" s="26"/>
      <c r="D25" s="26"/>
      <c r="E25" s="26"/>
      <c r="F25" s="26"/>
      <c r="G25" s="26"/>
    </row>
    <row r="26" spans="2:13" ht="18" customHeight="1" x14ac:dyDescent="0.25">
      <c r="B26" s="117"/>
      <c r="C26" s="26"/>
      <c r="D26" s="26"/>
      <c r="E26" s="26"/>
      <c r="F26" s="26"/>
      <c r="G26" s="26"/>
    </row>
    <row r="27" spans="2:13" ht="18" customHeight="1" x14ac:dyDescent="0.25">
      <c r="B27" s="117"/>
      <c r="C27" s="26"/>
      <c r="D27" s="26"/>
      <c r="E27" s="26"/>
      <c r="F27" s="26"/>
      <c r="G27" s="26"/>
    </row>
    <row r="28" spans="2:13" ht="18" customHeight="1" x14ac:dyDescent="0.25">
      <c r="B28" s="117"/>
      <c r="C28" s="26"/>
      <c r="D28" s="26"/>
      <c r="E28" s="26"/>
      <c r="F28" s="26"/>
      <c r="G28" s="26"/>
    </row>
    <row r="29" spans="2:13" ht="18" customHeight="1" x14ac:dyDescent="0.25">
      <c r="B29" s="117"/>
      <c r="C29" s="26"/>
      <c r="D29" s="26"/>
      <c r="E29" s="26"/>
      <c r="F29" s="26"/>
      <c r="G29" s="26"/>
    </row>
    <row r="30" spans="2:13" ht="7.35" customHeight="1" x14ac:dyDescent="0.25"/>
    <row r="31" spans="2:13" s="50" customFormat="1" ht="23.1" customHeight="1" x14ac:dyDescent="0.25">
      <c r="B31" s="51"/>
      <c r="C31" s="51"/>
      <c r="D31" s="52"/>
      <c r="E31" s="53"/>
      <c r="F31" s="53"/>
      <c r="G31" s="53"/>
      <c r="H31" s="16"/>
      <c r="I31" s="16"/>
      <c r="J31" s="16"/>
      <c r="K31" s="16"/>
      <c r="L31" s="16"/>
      <c r="M31" s="16"/>
    </row>
  </sheetData>
  <sheetProtection algorithmName="SHA-512" hashValue="pL58EmbrMTSZngyVWdg9zbfX4J1vtSG+uYzeGes9N3eVwlYp8okW+AMsvMWWS+O0P0tKHDVLW1cCNR+/YRH94Q==" saltValue="HBXzSb7P9ToRIE+Psly5uw==" spinCount="100000" sheet="1" objects="1" scenarios="1"/>
  <phoneticPr fontId="4" type="noConversion"/>
  <printOptions horizontalCentered="1" verticalCentered="1"/>
  <pageMargins left="0.31496062992125984" right="0.31496062992125984" top="0.31496062992125984" bottom="0.31496062992125984" header="0.31496062992125984" footer="0.31496062992125984"/>
  <pageSetup scale="88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1B8E-9DE2-470A-A1E3-88CA59184CF5}">
  <sheetPr codeName="Sheet2">
    <pageSetUpPr autoPageBreaks="0"/>
  </sheetPr>
  <dimension ref="A1:AF35"/>
  <sheetViews>
    <sheetView showGridLines="0" showRowColHeaders="0" zoomScaleNormal="100" workbookViewId="0">
      <pane ySplit="7" topLeftCell="A8" activePane="bottomLeft" state="frozen"/>
      <selection pane="bottomLeft" activeCell="A2" sqref="A2"/>
    </sheetView>
  </sheetViews>
  <sheetFormatPr defaultColWidth="12.7109375" defaultRowHeight="15" x14ac:dyDescent="0.25"/>
  <cols>
    <col min="1" max="1" width="3.7109375" style="16" customWidth="1"/>
    <col min="2" max="2" width="11.7109375" style="87" customWidth="1"/>
    <col min="3" max="32" width="9" style="23" customWidth="1"/>
    <col min="33" max="16384" width="12.7109375" style="23"/>
  </cols>
  <sheetData>
    <row r="1" spans="1:32" ht="6.75" customHeight="1" x14ac:dyDescent="0.25"/>
    <row r="2" spans="1:32" ht="20.100000000000001" customHeight="1" x14ac:dyDescent="0.25">
      <c r="B2" s="142"/>
      <c r="C2" s="98" t="s">
        <v>7</v>
      </c>
      <c r="D2" s="99"/>
      <c r="E2" s="89">
        <f t="array" ref="E2">SUMPRODUCT(--(LEN(C7:AF7)&lt;&gt;0))</f>
        <v>6</v>
      </c>
      <c r="F2" s="88"/>
      <c r="G2" s="100" t="str">
        <f>IF(H2=1,"Exclusive:","Inclusive:")</f>
        <v>Exclusive:</v>
      </c>
      <c r="H2" s="90">
        <v>1</v>
      </c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143"/>
    </row>
    <row r="3" spans="1:32" ht="15" customHeight="1" x14ac:dyDescent="0.25">
      <c r="B3" s="139"/>
      <c r="C3" s="91"/>
      <c r="D3" s="88"/>
      <c r="E3" s="88"/>
      <c r="F3" s="92"/>
      <c r="G3" s="88"/>
      <c r="H3" s="88"/>
      <c r="AF3" s="144"/>
    </row>
    <row r="4" spans="1:32" x14ac:dyDescent="0.25">
      <c r="B4" s="139"/>
      <c r="C4" s="98" t="str">
        <f>"Chart source: " &amp; IF(E4=1,"full data.","shorten data.")</f>
        <v>Chart source: full data.</v>
      </c>
      <c r="D4" s="99"/>
      <c r="E4" s="93">
        <v>1</v>
      </c>
      <c r="F4" s="92"/>
      <c r="G4" s="92"/>
      <c r="H4" s="92"/>
      <c r="AF4" s="144"/>
    </row>
    <row r="5" spans="1:32" ht="15" customHeight="1" x14ac:dyDescent="0.25">
      <c r="B5" s="139"/>
      <c r="C5" s="104"/>
      <c r="D5" s="92"/>
      <c r="E5" s="92"/>
      <c r="F5" s="92"/>
      <c r="G5" s="92"/>
      <c r="H5" s="92"/>
      <c r="AF5" s="145"/>
    </row>
    <row r="6" spans="1:32" x14ac:dyDescent="0.25">
      <c r="B6" s="101" t="s">
        <v>21</v>
      </c>
      <c r="C6" s="108">
        <f>IF(COUNT(C8:C19)=10,1,0)</f>
        <v>1</v>
      </c>
      <c r="D6" s="108">
        <f t="shared" ref="D6:H6" si="0">IF(COUNT(D8:D19)=10,1,0)</f>
        <v>1</v>
      </c>
      <c r="E6" s="108">
        <f t="shared" si="0"/>
        <v>1</v>
      </c>
      <c r="F6" s="108">
        <f t="shared" si="0"/>
        <v>1</v>
      </c>
      <c r="G6" s="108">
        <f t="shared" si="0"/>
        <v>1</v>
      </c>
      <c r="H6" s="108">
        <f t="shared" si="0"/>
        <v>1</v>
      </c>
      <c r="I6" s="108">
        <f t="shared" ref="I6:T6" si="1">IF(COUNT(I8:I19)=10,1,0)</f>
        <v>0</v>
      </c>
      <c r="J6" s="108">
        <f t="shared" si="1"/>
        <v>0</v>
      </c>
      <c r="K6" s="108">
        <f t="shared" si="1"/>
        <v>0</v>
      </c>
      <c r="L6" s="108">
        <f t="shared" si="1"/>
        <v>0</v>
      </c>
      <c r="M6" s="108">
        <f t="shared" si="1"/>
        <v>0</v>
      </c>
      <c r="N6" s="108">
        <f t="shared" si="1"/>
        <v>0</v>
      </c>
      <c r="O6" s="108">
        <f t="shared" si="1"/>
        <v>0</v>
      </c>
      <c r="P6" s="108">
        <f t="shared" si="1"/>
        <v>0</v>
      </c>
      <c r="Q6" s="108">
        <f t="shared" si="1"/>
        <v>0</v>
      </c>
      <c r="R6" s="108">
        <f t="shared" si="1"/>
        <v>0</v>
      </c>
      <c r="S6" s="108">
        <f t="shared" si="1"/>
        <v>0</v>
      </c>
      <c r="T6" s="108">
        <f t="shared" si="1"/>
        <v>0</v>
      </c>
      <c r="U6" s="108">
        <f t="shared" ref="U6:AC6" si="2">IF(COUNT(U8:U19)=10,1,0)</f>
        <v>0</v>
      </c>
      <c r="V6" s="108">
        <f t="shared" si="2"/>
        <v>0</v>
      </c>
      <c r="W6" s="108">
        <f t="shared" si="2"/>
        <v>0</v>
      </c>
      <c r="X6" s="108">
        <f t="shared" si="2"/>
        <v>0</v>
      </c>
      <c r="Y6" s="108">
        <f t="shared" si="2"/>
        <v>0</v>
      </c>
      <c r="Z6" s="108">
        <f t="shared" si="2"/>
        <v>0</v>
      </c>
      <c r="AA6" s="108">
        <f t="shared" si="2"/>
        <v>0</v>
      </c>
      <c r="AB6" s="108">
        <f t="shared" si="2"/>
        <v>0</v>
      </c>
      <c r="AC6" s="108">
        <f t="shared" si="2"/>
        <v>0</v>
      </c>
      <c r="AD6" s="108">
        <f t="shared" ref="AD6:AF6" si="3">IF(COUNT(AD8:AD19)=10,1,0)</f>
        <v>0</v>
      </c>
      <c r="AE6" s="108">
        <f t="shared" si="3"/>
        <v>0</v>
      </c>
      <c r="AF6" s="109">
        <f t="shared" si="3"/>
        <v>0</v>
      </c>
    </row>
    <row r="7" spans="1:32" s="96" customFormat="1" x14ac:dyDescent="0.25">
      <c r="A7" s="95"/>
      <c r="B7" s="102" t="s">
        <v>10</v>
      </c>
      <c r="C7" s="110" t="str">
        <f t="array" ref="C7">IFERROR(IF($E$4=1,IF(LEN(Data1!C6)&gt;0,Data1!C6,""),IF(INDEX(Data2!$B$6:$B$29,COLUMN(Calculations!C7)-2,1)=0,"",INDEX(Data2!$B$6:$B$29,COLUMN(Calculations!C7)-2,1)   ) ),"")</f>
        <v>Series A</v>
      </c>
      <c r="D7" s="110" t="str">
        <f t="array" ref="D7">IFERROR(IF($E$4=1,IF(LEN(Data1!D6)&gt;0,Data1!D6,""),IF(INDEX(Data2!$B$6:$B$29,COLUMN(Calculations!D7)-2,1)=0,"",INDEX(Data2!$B$6:$B$29,COLUMN(Calculations!D7)-2,1)   ) ),"")</f>
        <v>Series B</v>
      </c>
      <c r="E7" s="110" t="str">
        <f t="array" ref="E7">IFERROR(IF($E$4=1,IF(LEN(Data1!E6)&gt;0,Data1!E6,""),IF(INDEX(Data2!$B$6:$B$29,COLUMN(Calculations!E7)-2,1)=0,"",INDEX(Data2!$B$6:$B$29,COLUMN(Calculations!E7)-2,1)   ) ),"")</f>
        <v>Series C</v>
      </c>
      <c r="F7" s="110" t="str">
        <f t="array" ref="F7">IFERROR(IF($E$4=1,IF(LEN(Data1!F6)&gt;0,Data1!F6,""),IF(INDEX(Data2!$B$6:$B$29,COLUMN(Calculations!F7)-2,1)=0,"",INDEX(Data2!$B$6:$B$29,COLUMN(Calculations!F7)-2,1)   ) ),"")</f>
        <v>Series D</v>
      </c>
      <c r="G7" s="110" t="str">
        <f t="array" ref="G7">IFERROR(IF($E$4=1,IF(LEN(Data1!G6)&gt;0,Data1!G6,""),IF(INDEX(Data2!$B$6:$B$29,COLUMN(Calculations!G7)-2,1)=0,"",INDEX(Data2!$B$6:$B$29,COLUMN(Calculations!G7)-2,1)   ) ),"")</f>
        <v>Series E</v>
      </c>
      <c r="H7" s="110" t="str">
        <f t="array" ref="H7">IFERROR(IF($E$4=1,IF(LEN(Data1!H6)&gt;0,Data1!H6,""),IF(INDEX(Data2!$B$6:$B$29,COLUMN(Calculations!H7)-2,1)=0,"",INDEX(Data2!$B$6:$B$29,COLUMN(Calculations!H7)-2,1)   ) ),"")</f>
        <v>Series F</v>
      </c>
      <c r="I7" s="110" t="str">
        <f t="array" ref="I7">IFERROR(IF($E$4=1,IF(LEN(Data1!I6)&gt;0,Data1!I6,""),IF(INDEX(Data2!$B$6:$B$29,COLUMN(Calculations!I7)-2,1)=0,"",INDEX(Data2!$B$6:$B$29,COLUMN(Calculations!I7)-2,1)   ) ),"")</f>
        <v/>
      </c>
      <c r="J7" s="110" t="str">
        <f t="array" ref="J7">IFERROR(IF($E$4=1,IF(LEN(Data1!J6)&gt;0,Data1!J6,""),IF(INDEX(Data2!$B$6:$B$29,COLUMN(Calculations!J7)-2,1)=0,"",INDEX(Data2!$B$6:$B$29,COLUMN(Calculations!J7)-2,1)   ) ),"")</f>
        <v/>
      </c>
      <c r="K7" s="110" t="str">
        <f t="array" ref="K7">IFERROR(IF($E$4=1,IF(LEN(Data1!K6)&gt;0,Data1!K6,""),IF(INDEX(Data2!$B$6:$B$29,COLUMN(Calculations!K7)-2,1)=0,"",INDEX(Data2!$B$6:$B$29,COLUMN(Calculations!K7)-2,1)   ) ),"")</f>
        <v/>
      </c>
      <c r="L7" s="110" t="str">
        <f t="array" ref="L7">IFERROR(IF($E$4=1,IF(LEN(Data1!L6)&gt;0,Data1!L6,""),IF(INDEX(Data2!$B$6:$B$29,COLUMN(Calculations!L7)-2,1)=0,"",INDEX(Data2!$B$6:$B$29,COLUMN(Calculations!L7)-2,1)   ) ),"")</f>
        <v/>
      </c>
      <c r="M7" s="110" t="str">
        <f t="array" ref="M7">IFERROR(IF($E$4=1,IF(LEN(Data1!M6)&gt;0,Data1!M6,""),IF(INDEX(Data2!$B$6:$B$29,COLUMN(Calculations!M7)-2,1)=0,"",INDEX(Data2!$B$6:$B$29,COLUMN(Calculations!M7)-2,1)   ) ),"")</f>
        <v/>
      </c>
      <c r="N7" s="110" t="str">
        <f t="array" ref="N7">IFERROR(IF($E$4=1,IF(LEN(Data1!N6)&gt;0,Data1!N6,""),IF(INDEX(Data2!$B$6:$B$29,COLUMN(Calculations!N7)-2,1)=0,"",INDEX(Data2!$B$6:$B$29,COLUMN(Calculations!N7)-2,1)   ) ),"")</f>
        <v/>
      </c>
      <c r="O7" s="110" t="str">
        <f t="array" ref="O7">IFERROR(IF($E$4=1,IF(LEN(Data1!O6)&gt;0,Data1!O6,""),IF(INDEX(Data2!$B$6:$B$29,COLUMN(Calculations!O7)-2,1)=0,"",INDEX(Data2!$B$6:$B$29,COLUMN(Calculations!O7)-2,1)   ) ),"")</f>
        <v/>
      </c>
      <c r="P7" s="110" t="str">
        <f t="array" ref="P7">IFERROR(IF($E$4=1,IF(LEN(Data1!P6)&gt;0,Data1!P6,""),IF(INDEX(Data2!$B$6:$B$29,COLUMN(Calculations!P7)-2,1)=0,"",INDEX(Data2!$B$6:$B$29,COLUMN(Calculations!P7)-2,1)   ) ),"")</f>
        <v/>
      </c>
      <c r="Q7" s="110" t="str">
        <f t="array" ref="Q7">IFERROR(IF($E$4=1,IF(LEN(Data1!Q6)&gt;0,Data1!Q6,""),IF(INDEX(Data2!$B$6:$B$29,COLUMN(Calculations!Q7)-2,1)=0,"",INDEX(Data2!$B$6:$B$29,COLUMN(Calculations!Q7)-2,1)   ) ),"")</f>
        <v/>
      </c>
      <c r="R7" s="110" t="str">
        <f t="array" ref="R7">IFERROR(IF($E$4=1,IF(LEN(Data1!R6)&gt;0,Data1!R6,""),IF(INDEX(Data2!$B$6:$B$29,COLUMN(Calculations!R7)-2,1)=0,"",INDEX(Data2!$B$6:$B$29,COLUMN(Calculations!R7)-2,1)   ) ),"")</f>
        <v/>
      </c>
      <c r="S7" s="110" t="str">
        <f t="array" ref="S7">IFERROR(IF($E$4=1,IF(LEN(Data1!S6)&gt;0,Data1!S6,""),IF(INDEX(Data2!$B$6:$B$29,COLUMN(Calculations!S7)-2,1)=0,"",INDEX(Data2!$B$6:$B$29,COLUMN(Calculations!S7)-2,1)   ) ),"")</f>
        <v/>
      </c>
      <c r="T7" s="110" t="str">
        <f t="array" ref="T7">IFERROR(IF($E$4=1,IF(LEN(Data1!T6)&gt;0,Data1!T6,""),IF(INDEX(Data2!$B$6:$B$29,COLUMN(Calculations!T7)-2,1)=0,"",INDEX(Data2!$B$6:$B$29,COLUMN(Calculations!T7)-2,1)   ) ),"")</f>
        <v/>
      </c>
      <c r="U7" s="110" t="str">
        <f t="array" ref="U7">IFERROR(IF($E$4=1,IF(LEN(Data1!U6)&gt;0,Data1!U6,""),IF(INDEX(Data2!$B$6:$B$29,COLUMN(Calculations!U7)-2,1)=0,"",INDEX(Data2!$B$6:$B$29,COLUMN(Calculations!U7)-2,1)   ) ),"")</f>
        <v/>
      </c>
      <c r="V7" s="110" t="str">
        <f t="array" ref="V7">IFERROR(IF($E$4=1,IF(LEN(Data1!V6)&gt;0,Data1!V6,""),IF(INDEX(Data2!$B$6:$B$29,COLUMN(Calculations!V7)-2,1)=0,"",INDEX(Data2!$B$6:$B$29,COLUMN(Calculations!V7)-2,1)   ) ),"")</f>
        <v/>
      </c>
      <c r="W7" s="110" t="str">
        <f t="array" ref="W7">IFERROR(IF($E$4=1,IF(LEN(Data1!W6)&gt;0,Data1!W6,""),IF(INDEX(Data2!$B$6:$B$29,COLUMN(Calculations!W7)-2,1)=0,"",INDEX(Data2!$B$6:$B$29,COLUMN(Calculations!W7)-2,1)   ) ),"")</f>
        <v/>
      </c>
      <c r="X7" s="110" t="str">
        <f t="array" ref="X7">IFERROR(IF($E$4=1,IF(LEN(Data1!X6)&gt;0,Data1!X6,""),IF(INDEX(Data2!$B$6:$B$29,COLUMN(Calculations!X7)-2,1)=0,"",INDEX(Data2!$B$6:$B$29,COLUMN(Calculations!X7)-2,1)   ) ),"")</f>
        <v/>
      </c>
      <c r="Y7" s="110" t="str">
        <f t="array" ref="Y7">IFERROR(IF($E$4=1,IF(LEN(Data1!Y6)&gt;0,Data1!Y6,""),IF(INDEX(Data2!$B$6:$B$29,COLUMN(Calculations!Y7)-2,1)=0,"",INDEX(Data2!$B$6:$B$29,COLUMN(Calculations!Y7)-2,1)   ) ),"")</f>
        <v/>
      </c>
      <c r="Z7" s="110" t="str">
        <f t="array" ref="Z7">IFERROR(IF($E$4=1,IF(LEN(Data1!Z6)&gt;0,Data1!Z6,""),IF(INDEX(Data2!$B$6:$B$29,COLUMN(Calculations!Z7)-2,1)=0,"",INDEX(Data2!$B$6:$B$29,COLUMN(Calculations!Z7)-2,1)   ) ),"")</f>
        <v/>
      </c>
      <c r="AA7" s="110" t="str">
        <f t="array" ref="AA7">IFERROR(IF($E$4=1,IF(LEN(Data1!AA6)&gt;0,Data1!AA6,""),IF(INDEX(Data2!$B$6:$B$29,COLUMN(Calculations!AA7)-2,1)=0,"",INDEX(Data2!$B$6:$B$29,COLUMN(Calculations!AA7)-2,1)   ) ),"")</f>
        <v/>
      </c>
      <c r="AB7" s="110" t="str">
        <f t="array" ref="AB7">IFERROR(IF($E$4=1,IF(LEN(Data1!AB6)&gt;0,Data1!AB6,""),IF(INDEX(Data2!$B$6:$B$29,COLUMN(Calculations!AB7)-2,1)=0,"",INDEX(Data2!$B$6:$B$29,COLUMN(Calculations!AB7)-2,1)   ) ),"")</f>
        <v/>
      </c>
      <c r="AC7" s="110" t="str">
        <f t="array" ref="AC7">IFERROR(IF($E$4=1,IF(LEN(Data1!AC6)&gt;0,Data1!AC6,""),IF(INDEX(Data2!$B$6:$B$29,COLUMN(Calculations!AC7)-2,1)=0,"",INDEX(Data2!$B$6:$B$29,COLUMN(Calculations!AC7)-2,1)   ) ),"")</f>
        <v/>
      </c>
      <c r="AD7" s="110" t="str">
        <f t="array" ref="AD7">IFERROR(IF($E$4=1,IF(LEN(Data1!AD6)&gt;0,Data1!AD6,""),IF(INDEX(Data2!$B$6:$B$29,COLUMN(Calculations!AD7)-2,1)=0,"",INDEX(Data2!$B$6:$B$29,COLUMN(Calculations!AD7)-2,1)   ) ),"")</f>
        <v/>
      </c>
      <c r="AE7" s="110" t="str">
        <f t="array" ref="AE7">IFERROR(IF($E$4=1,IF(LEN(Data1!AE6)&gt;0,Data1!AE6,""),IF(INDEX(Data2!$B$6:$B$29,COLUMN(Calculations!AE7)-2,1)=0,"",INDEX(Data2!$B$6:$B$29,COLUMN(Calculations!AE7)-2,1)   ) ),"")</f>
        <v/>
      </c>
      <c r="AF7" s="131" t="str">
        <f t="array" ref="AF7">IFERROR(IF($E$4=1,IF(LEN(Data1!AF6)&gt;0,Data1!AF6,""),IF(INDEX(Data2!$B$6:$B$29,COLUMN(Calculations!AF7)-2,1)=0,"",INDEX(Data2!$B$6:$B$29,COLUMN(Calculations!AF7)-2,1)   ) ),"")</f>
        <v/>
      </c>
    </row>
    <row r="8" spans="1:32" x14ac:dyDescent="0.25">
      <c r="B8" s="106" t="s">
        <v>5</v>
      </c>
      <c r="C8" s="111">
        <f t="array" ref="C8">IF(LEN(C$7)&gt;0,IF($E$4=1,MIN(Data1!C7:C477),INDEX(Data2!$C$6:$C$29,COLUMN(Calculations!C7)-2,1)),"")</f>
        <v>1.6074999999999999</v>
      </c>
      <c r="D8" s="111">
        <f t="array" ref="D8">IF(LEN(D$7)&gt;0,IF($E$4=1,MIN(Data1!D7:D477),INDEX(Data2!$C$6:$C$29,COLUMN(Calculations!D7)-2,1)),"")</f>
        <v>1.53918</v>
      </c>
      <c r="E8" s="111">
        <f t="array" ref="E8">IF(LEN(E$7)&gt;0,IF($E$4=1,MIN(Data1!E7:E477),INDEX(Data2!$C$6:$C$29,COLUMN(Calculations!E7)-2,1)),"")</f>
        <v>1.6304700000000001</v>
      </c>
      <c r="F8" s="111">
        <f t="array" ref="F8">IF(LEN(F$7)&gt;0,IF($E$4=1,MIN(Data1!F7:F477),INDEX(Data2!$C$6:$C$29,COLUMN(Calculations!F7)-2,1)),"")</f>
        <v>1.7213400000000001</v>
      </c>
      <c r="G8" s="111">
        <f t="array" ref="G8">IF(LEN(G$7)&gt;0,IF($E$4=1,MIN(Data1!G7:G477),INDEX(Data2!$C$6:$C$29,COLUMN(Calculations!G7)-2,1)),"")</f>
        <v>1.7467299999999999</v>
      </c>
      <c r="H8" s="111">
        <f t="array" ref="H8">IF(LEN(H$7)&gt;0,IF($E$4=1,MIN(Data1!H7:H477),INDEX(Data2!$C$6:$C$29,COLUMN(Calculations!H7)-2,1)),"")</f>
        <v>1.7567299999999999</v>
      </c>
      <c r="I8" s="111" t="str">
        <f t="array" ref="I8">IF(LEN(I$7)&gt;0,IF($E$4=1,MIN(Data1!I7:I477),INDEX(Data2!$C$6:$C$29,COLUMN(Calculations!I7)-2,1)),"")</f>
        <v/>
      </c>
      <c r="J8" s="111" t="str">
        <f t="array" ref="J8">IF(LEN(J$7)&gt;0,IF($E$4=1,MIN(Data1!J7:J477),INDEX(Data2!$C$6:$C$29,COLUMN(Calculations!J7)-2,1)),"")</f>
        <v/>
      </c>
      <c r="K8" s="111" t="str">
        <f t="array" ref="K8">IF(LEN(K$7)&gt;0,IF($E$4=1,MIN(Data1!K7:K477),INDEX(Data2!$C$6:$C$29,COLUMN(Calculations!K7)-2,1)),"")</f>
        <v/>
      </c>
      <c r="L8" s="111" t="str">
        <f t="array" ref="L8">IF(LEN(L$7)&gt;0,IF($E$4=1,MIN(Data1!L7:L477),INDEX(Data2!$C$6:$C$29,COLUMN(Calculations!L7)-2,1)),"")</f>
        <v/>
      </c>
      <c r="M8" s="111" t="str">
        <f t="array" ref="M8">IF(LEN(M$7)&gt;0,IF($E$4=1,MIN(Data1!M7:M477),INDEX(Data2!$C$6:$C$29,COLUMN(Calculations!M7)-2,1)),"")</f>
        <v/>
      </c>
      <c r="N8" s="111" t="str">
        <f t="array" ref="N8">IF(LEN(N$7)&gt;0,IF($E$4=1,MIN(Data1!N7:N477),INDEX(Data2!$C$6:$C$29,COLUMN(Calculations!N7)-2,1)),"")</f>
        <v/>
      </c>
      <c r="O8" s="111" t="str">
        <f t="array" ref="O8">IF(LEN(O$7)&gt;0,IF($E$4=1,MIN(Data1!O7:O477),INDEX(Data2!$C$6:$C$29,COLUMN(Calculations!O7)-2,1)),"")</f>
        <v/>
      </c>
      <c r="P8" s="111" t="str">
        <f t="array" ref="P8">IF(LEN(P$7)&gt;0,IF($E$4=1,MIN(Data1!P7:P477),INDEX(Data2!$C$6:$C$29,COLUMN(Calculations!P7)-2,1)),"")</f>
        <v/>
      </c>
      <c r="Q8" s="111" t="str">
        <f t="array" ref="Q8">IF(LEN(Q$7)&gt;0,IF($E$4=1,MIN(Data1!Q7:Q477),INDEX(Data2!$C$6:$C$29,COLUMN(Calculations!Q7)-2,1)),"")</f>
        <v/>
      </c>
      <c r="R8" s="111" t="str">
        <f t="array" ref="R8">IF(LEN(R$7)&gt;0,IF($E$4=1,MIN(Data1!R7:R477),INDEX(Data2!$C$6:$C$29,COLUMN(Calculations!R7)-2,1)),"")</f>
        <v/>
      </c>
      <c r="S8" s="111" t="str">
        <f t="array" ref="S8">IF(LEN(S$7)&gt;0,IF($E$4=1,MIN(Data1!S7:S477),INDEX(Data2!$C$6:$C$29,COLUMN(Calculations!S7)-2,1)),"")</f>
        <v/>
      </c>
      <c r="T8" s="111" t="str">
        <f t="array" ref="T8">IF(LEN(T$7)&gt;0,IF($E$4=1,MIN(Data1!T7:T477),INDEX(Data2!$C$6:$C$29,COLUMN(Calculations!T7)-2,1)),"")</f>
        <v/>
      </c>
      <c r="U8" s="111" t="str">
        <f t="array" ref="U8">IF(LEN(U$7)&gt;0,IF($E$4=1,MIN(Data1!U7:U477),INDEX(Data2!$C$6:$C$29,COLUMN(Calculations!U7)-2,1)),"")</f>
        <v/>
      </c>
      <c r="V8" s="111" t="str">
        <f t="array" ref="V8">IF(LEN(V$7)&gt;0,IF($E$4=1,MIN(Data1!V7:V477),INDEX(Data2!$C$6:$C$29,COLUMN(Calculations!V7)-2,1)),"")</f>
        <v/>
      </c>
      <c r="W8" s="111" t="str">
        <f t="array" ref="W8">IF(LEN(W$7)&gt;0,IF($E$4=1,MIN(Data1!W7:W477),INDEX(Data2!$C$6:$C$29,COLUMN(Calculations!W7)-2,1)),"")</f>
        <v/>
      </c>
      <c r="X8" s="111" t="str">
        <f t="array" ref="X8">IF(LEN(X$7)&gt;0,IF($E$4=1,MIN(Data1!X7:X477),INDEX(Data2!$C$6:$C$29,COLUMN(Calculations!X7)-2,1)),"")</f>
        <v/>
      </c>
      <c r="Y8" s="111" t="str">
        <f t="array" ref="Y8">IF(LEN(Y$7)&gt;0,IF($E$4=1,MIN(Data1!Y7:Y477),INDEX(Data2!$C$6:$C$29,COLUMN(Calculations!Y7)-2,1)),"")</f>
        <v/>
      </c>
      <c r="Z8" s="111" t="str">
        <f t="array" ref="Z8">IF(LEN(Z$7)&gt;0,IF($E$4=1,MIN(Data1!Z7:Z477),INDEX(Data2!$C$6:$C$29,COLUMN(Calculations!Z7)-2,1)),"")</f>
        <v/>
      </c>
      <c r="AA8" s="111" t="str">
        <f t="array" ref="AA8">IF(LEN(AA$7)&gt;0,IF($E$4=1,MIN(Data1!AA7:AA477),INDEX(Data2!$C$6:$C$29,COLUMN(Calculations!AA7)-2,1)),"")</f>
        <v/>
      </c>
      <c r="AB8" s="111" t="str">
        <f t="array" ref="AB8">IF(LEN(AB$7)&gt;0,IF($E$4=1,MIN(Data1!AB7:AB477),INDEX(Data2!$C$6:$C$29,COLUMN(Calculations!AB7)-2,1)),"")</f>
        <v/>
      </c>
      <c r="AC8" s="111" t="str">
        <f t="array" ref="AC8">IF(LEN(AC$7)&gt;0,IF($E$4=1,MIN(Data1!AC7:AC477),INDEX(Data2!$C$6:$C$29,COLUMN(Calculations!AC7)-2,1)),"")</f>
        <v/>
      </c>
      <c r="AD8" s="111" t="str">
        <f t="array" ref="AD8">IF(LEN(AD$7)&gt;0,IF($E$4=1,MIN(Data1!AD7:AD477),INDEX(Data2!$C$6:$C$29,COLUMN(Calculations!AD7)-2,1)),"")</f>
        <v/>
      </c>
      <c r="AE8" s="111" t="str">
        <f t="array" ref="AE8">IF(LEN(AE$7)&gt;0,IF($E$4=1,MIN(Data1!AE7:AE477),INDEX(Data2!$C$6:$C$29,COLUMN(Calculations!AE7)-2,1)),"")</f>
        <v/>
      </c>
      <c r="AF8" s="132" t="str">
        <f t="array" ref="AF8">IF(LEN(AF$7)&gt;0,IF($E$4=1,MIN(Data1!AF7:AF477),INDEX(Data2!$C$6:$C$29,COLUMN(Calculations!AF7)-2,1)),"")</f>
        <v/>
      </c>
    </row>
    <row r="9" spans="1:32" x14ac:dyDescent="0.25">
      <c r="B9" s="106" t="s">
        <v>3</v>
      </c>
      <c r="C9" s="105">
        <f t="array" ref="C9">IFERROR(IF(LEN(C$7)&gt;0,IF($E$4=1,IF($H$2=1,_xlfn.QUARTILE.EXC(Data1!C$7:C$477,1),_xlfn.QUARTILE.INC(Data1!C$7:C$477,1)), INDEX(Data2!$D$6:$D$29,COLUMN(Calculations!C7)-2,1)  ),""),"")</f>
        <v>1.6138824999999999</v>
      </c>
      <c r="D9" s="105">
        <f t="array" ref="D9">IFERROR(IF(LEN(D$7)&gt;0,IF($E$4=1,IF($H$2=1,_xlfn.QUARTILE.EXC(Data1!D$7:D$477,1),_xlfn.QUARTILE.INC(Data1!D$7:D$477,1)), INDEX(Data2!$D$6:$D$29,COLUMN(Calculations!D7)-2,1)  ),""),"")</f>
        <v>1.60066</v>
      </c>
      <c r="E9" s="105">
        <f t="array" ref="E9">IFERROR(IF(LEN(E$7)&gt;0,IF($E$4=1,IF($H$2=1,_xlfn.QUARTILE.EXC(Data1!E$7:E$477,1),_xlfn.QUARTILE.INC(Data1!E$7:E$477,1)), INDEX(Data2!$D$6:$D$29,COLUMN(Calculations!E7)-2,1)  ),""),"")</f>
        <v>1.6435900000000001</v>
      </c>
      <c r="F9" s="105">
        <f t="array" ref="F9">IFERROR(IF(LEN(F$7)&gt;0,IF($E$4=1,IF($H$2=1,_xlfn.QUARTILE.EXC(Data1!F$7:F$477,1),_xlfn.QUARTILE.INC(Data1!F$7:F$477,1)), INDEX(Data2!$D$6:$D$29,COLUMN(Calculations!F7)-2,1)  ),""),"")</f>
        <v>1.7254</v>
      </c>
      <c r="G9" s="105">
        <f t="array" ref="G9">IFERROR(IF(LEN(G$7)&gt;0,IF($E$4=1,IF($H$2=1,_xlfn.QUARTILE.EXC(Data1!G$7:G$477,1),_xlfn.QUARTILE.INC(Data1!G$7:G$477,1)), INDEX(Data2!$D$6:$D$29,COLUMN(Calculations!G7)-2,1)  ),""),"")</f>
        <v>1.9217</v>
      </c>
      <c r="H9" s="105">
        <f t="array" ref="H9">IFERROR(IF(LEN(H$7)&gt;0,IF($E$4=1,IF($H$2=1,_xlfn.QUARTILE.EXC(Data1!H$7:H$477,1),_xlfn.QUARTILE.INC(Data1!H$7:H$477,1)), INDEX(Data2!$D$6:$D$29,COLUMN(Calculations!H7)-2,1)  ),""),"")</f>
        <v>1.9317</v>
      </c>
      <c r="I9" s="105" t="str">
        <f t="array" ref="I9">IFERROR(IF(LEN(I$7)&gt;0,IF($E$4=1,IF($H$2=1,_xlfn.QUARTILE.EXC(Data1!I$7:I$477,1),_xlfn.QUARTILE.INC(Data1!I$7:I$477,1)), INDEX(Data2!$D$6:$D$29,COLUMN(Calculations!I7)-2,1)  ),""),"")</f>
        <v/>
      </c>
      <c r="J9" s="105" t="str">
        <f t="array" ref="J9">IFERROR(IF(LEN(J$7)&gt;0,IF($E$4=1,IF($H$2=1,_xlfn.QUARTILE.EXC(Data1!J$7:J$477,1),_xlfn.QUARTILE.INC(Data1!J$7:J$477,1)), INDEX(Data2!$D$6:$D$29,COLUMN(Calculations!J7)-2,1)  ),""),"")</f>
        <v/>
      </c>
      <c r="K9" s="105" t="str">
        <f t="array" ref="K9">IFERROR(IF(LEN(K$7)&gt;0,IF($E$4=1,IF($H$2=1,_xlfn.QUARTILE.EXC(Data1!K$7:K$477,1),_xlfn.QUARTILE.INC(Data1!K$7:K$477,1)), INDEX(Data2!$D$6:$D$29,COLUMN(Calculations!K7)-2,1)  ),""),"")</f>
        <v/>
      </c>
      <c r="L9" s="105" t="str">
        <f t="array" ref="L9">IFERROR(IF(LEN(L$7)&gt;0,IF($E$4=1,IF($H$2=1,_xlfn.QUARTILE.EXC(Data1!L$7:L$477,1),_xlfn.QUARTILE.INC(Data1!L$7:L$477,1)), INDEX(Data2!$D$6:$D$29,COLUMN(Calculations!L7)-2,1)  ),""),"")</f>
        <v/>
      </c>
      <c r="M9" s="105" t="str">
        <f t="array" ref="M9">IFERROR(IF(LEN(M$7)&gt;0,IF($E$4=1,IF($H$2=1,_xlfn.QUARTILE.EXC(Data1!M$7:M$477,1),_xlfn.QUARTILE.INC(Data1!M$7:M$477,1)), INDEX(Data2!$D$6:$D$29,COLUMN(Calculations!M7)-2,1)  ),""),"")</f>
        <v/>
      </c>
      <c r="N9" s="105" t="str">
        <f t="array" ref="N9">IFERROR(IF(LEN(N$7)&gt;0,IF($E$4=1,IF($H$2=1,_xlfn.QUARTILE.EXC(Data1!N$7:N$477,1),_xlfn.QUARTILE.INC(Data1!N$7:N$477,1)), INDEX(Data2!$D$6:$D$29,COLUMN(Calculations!N7)-2,1)  ),""),"")</f>
        <v/>
      </c>
      <c r="O9" s="105" t="str">
        <f t="array" ref="O9">IFERROR(IF(LEN(O$7)&gt;0,IF($E$4=1,IF($H$2=1,_xlfn.QUARTILE.EXC(Data1!O$7:O$477,1),_xlfn.QUARTILE.INC(Data1!O$7:O$477,1)), INDEX(Data2!$D$6:$D$29,COLUMN(Calculations!O7)-2,1)  ),""),"")</f>
        <v/>
      </c>
      <c r="P9" s="105" t="str">
        <f t="array" ref="P9">IFERROR(IF(LEN(P$7)&gt;0,IF($E$4=1,IF($H$2=1,_xlfn.QUARTILE.EXC(Data1!P$7:P$477,1),_xlfn.QUARTILE.INC(Data1!P$7:P$477,1)), INDEX(Data2!$D$6:$D$29,COLUMN(Calculations!P7)-2,1)  ),""),"")</f>
        <v/>
      </c>
      <c r="Q9" s="105" t="str">
        <f t="array" ref="Q9">IFERROR(IF(LEN(Q$7)&gt;0,IF($E$4=1,IF($H$2=1,_xlfn.QUARTILE.EXC(Data1!Q$7:Q$477,1),_xlfn.QUARTILE.INC(Data1!Q$7:Q$477,1)), INDEX(Data2!$D$6:$D$29,COLUMN(Calculations!Q7)-2,1)  ),""),"")</f>
        <v/>
      </c>
      <c r="R9" s="105" t="str">
        <f t="array" ref="R9">IFERROR(IF(LEN(R$7)&gt;0,IF($E$4=1,IF($H$2=1,_xlfn.QUARTILE.EXC(Data1!R$7:R$477,1),_xlfn.QUARTILE.INC(Data1!R$7:R$477,1)), INDEX(Data2!$D$6:$D$29,COLUMN(Calculations!R7)-2,1)  ),""),"")</f>
        <v/>
      </c>
      <c r="S9" s="105" t="str">
        <f t="array" ref="S9">IFERROR(IF(LEN(S$7)&gt;0,IF($E$4=1,IF($H$2=1,_xlfn.QUARTILE.EXC(Data1!S$7:S$477,1),_xlfn.QUARTILE.INC(Data1!S$7:S$477,1)), INDEX(Data2!$D$6:$D$29,COLUMN(Calculations!S7)-2,1)  ),""),"")</f>
        <v/>
      </c>
      <c r="T9" s="105" t="str">
        <f t="array" ref="T9">IFERROR(IF(LEN(T$7)&gt;0,IF($E$4=1,IF($H$2=1,_xlfn.QUARTILE.EXC(Data1!T$7:T$477,1),_xlfn.QUARTILE.INC(Data1!T$7:T$477,1)), INDEX(Data2!$D$6:$D$29,COLUMN(Calculations!T7)-2,1)  ),""),"")</f>
        <v/>
      </c>
      <c r="U9" s="105" t="str">
        <f t="array" ref="U9">IFERROR(IF(LEN(U$7)&gt;0,IF($E$4=1,IF($H$2=1,_xlfn.QUARTILE.EXC(Data1!U$7:U$477,1),_xlfn.QUARTILE.INC(Data1!U$7:U$477,1)), INDEX(Data2!$D$6:$D$29,COLUMN(Calculations!U7)-2,1)  ),""),"")</f>
        <v/>
      </c>
      <c r="V9" s="105" t="str">
        <f t="array" ref="V9">IFERROR(IF(LEN(V$7)&gt;0,IF($E$4=1,IF($H$2=1,_xlfn.QUARTILE.EXC(Data1!V$7:V$477,1),_xlfn.QUARTILE.INC(Data1!V$7:V$477,1)), INDEX(Data2!$D$6:$D$29,COLUMN(Calculations!V7)-2,1)  ),""),"")</f>
        <v/>
      </c>
      <c r="W9" s="105" t="str">
        <f t="array" ref="W9">IFERROR(IF(LEN(W$7)&gt;0,IF($E$4=1,IF($H$2=1,_xlfn.QUARTILE.EXC(Data1!W$7:W$477,1),_xlfn.QUARTILE.INC(Data1!W$7:W$477,1)), INDEX(Data2!$D$6:$D$29,COLUMN(Calculations!W7)-2,1)  ),""),"")</f>
        <v/>
      </c>
      <c r="X9" s="105" t="str">
        <f t="array" ref="X9">IFERROR(IF(LEN(X$7)&gt;0,IF($E$4=1,IF($H$2=1,_xlfn.QUARTILE.EXC(Data1!X$7:X$477,1),_xlfn.QUARTILE.INC(Data1!X$7:X$477,1)), INDEX(Data2!$D$6:$D$29,COLUMN(Calculations!X7)-2,1)  ),""),"")</f>
        <v/>
      </c>
      <c r="Y9" s="105" t="str">
        <f t="array" ref="Y9">IFERROR(IF(LEN(Y$7)&gt;0,IF($E$4=1,IF($H$2=1,_xlfn.QUARTILE.EXC(Data1!Y$7:Y$477,1),_xlfn.QUARTILE.INC(Data1!Y$7:Y$477,1)), INDEX(Data2!$D$6:$D$29,COLUMN(Calculations!Y7)-2,1)  ),""),"")</f>
        <v/>
      </c>
      <c r="Z9" s="105" t="str">
        <f t="array" ref="Z9">IFERROR(IF(LEN(Z$7)&gt;0,IF($E$4=1,IF($H$2=1,_xlfn.QUARTILE.EXC(Data1!Z$7:Z$477,1),_xlfn.QUARTILE.INC(Data1!Z$7:Z$477,1)), INDEX(Data2!$D$6:$D$29,COLUMN(Calculations!Z7)-2,1)  ),""),"")</f>
        <v/>
      </c>
      <c r="AA9" s="105" t="str">
        <f t="array" ref="AA9">IFERROR(IF(LEN(AA$7)&gt;0,IF($E$4=1,IF($H$2=1,_xlfn.QUARTILE.EXC(Data1!AA$7:AA$477,1),_xlfn.QUARTILE.INC(Data1!AA$7:AA$477,1)), INDEX(Data2!$D$6:$D$29,COLUMN(Calculations!AA7)-2,1)  ),""),"")</f>
        <v/>
      </c>
      <c r="AB9" s="105" t="str">
        <f t="array" ref="AB9">IFERROR(IF(LEN(AB$7)&gt;0,IF($E$4=1,IF($H$2=1,_xlfn.QUARTILE.EXC(Data1!AB$7:AB$477,1),_xlfn.QUARTILE.INC(Data1!AB$7:AB$477,1)), INDEX(Data2!$D$6:$D$29,COLUMN(Calculations!AB7)-2,1)  ),""),"")</f>
        <v/>
      </c>
      <c r="AC9" s="105" t="str">
        <f t="array" ref="AC9">IFERROR(IF(LEN(AC$7)&gt;0,IF($E$4=1,IF($H$2=1,_xlfn.QUARTILE.EXC(Data1!AC$7:AC$477,1),_xlfn.QUARTILE.INC(Data1!AC$7:AC$477,1)), INDEX(Data2!$D$6:$D$29,COLUMN(Calculations!AC7)-2,1)  ),""),"")</f>
        <v/>
      </c>
      <c r="AD9" s="105" t="str">
        <f t="array" ref="AD9">IFERROR(IF(LEN(AD$7)&gt;0,IF($E$4=1,IF($H$2=1,_xlfn.QUARTILE.EXC(Data1!AD$7:AD$477,1),_xlfn.QUARTILE.INC(Data1!AD$7:AD$477,1)), INDEX(Data2!$D$6:$D$29,COLUMN(Calculations!AD7)-2,1)  ),""),"")</f>
        <v/>
      </c>
      <c r="AE9" s="105" t="str">
        <f t="array" ref="AE9">IFERROR(IF(LEN(AE$7)&gt;0,IF($E$4=1,IF($H$2=1,_xlfn.QUARTILE.EXC(Data1!AE$7:AE$477,1),_xlfn.QUARTILE.INC(Data1!AE$7:AE$477,1)), INDEX(Data2!$D$6:$D$29,COLUMN(Calculations!AE7)-2,1)  ),""),"")</f>
        <v/>
      </c>
      <c r="AF9" s="133" t="str">
        <f t="array" ref="AF9">IFERROR(IF(LEN(AF$7)&gt;0,IF($E$4=1,IF($H$2=1,_xlfn.QUARTILE.EXC(Data1!AF$7:AF$477,1),_xlfn.QUARTILE.INC(Data1!AF$7:AF$477,1)), INDEX(Data2!$D$6:$D$29,COLUMN(Calculations!AF7)-2,1)  ),""),"")</f>
        <v/>
      </c>
    </row>
    <row r="10" spans="1:32" x14ac:dyDescent="0.25">
      <c r="B10" s="106" t="s">
        <v>0</v>
      </c>
      <c r="C10" s="112">
        <f t="array" ref="C10">IFERROR(IF(LEN(C$7)&gt;0,IF($E$4=1,MEDIAN(Data1!C8:C477),   INDEX(Data2!$E$6:$E$29,COLUMN(Calculations!C7)-2,1)   ),""),"")</f>
        <v>1.619</v>
      </c>
      <c r="D10" s="105">
        <f t="array" ref="D10">IFERROR(IF(LEN(D$7)&gt;0,IF($E$4=1,MEDIAN(Data1!D7:D477),   INDEX(Data2!$E$6:$E$29,COLUMN(Calculations!D7)-2,1)   ),""),"")</f>
        <v>1.62334</v>
      </c>
      <c r="E10" s="105">
        <f t="array" ref="E10">IFERROR(IF(LEN(E$7)&gt;0,IF($E$4=1,MEDIAN(Data1!E7:E477),   INDEX(Data2!$E$6:$E$29,COLUMN(Calculations!E7)-2,1)   ),""),"")</f>
        <v>1.6495500000000001</v>
      </c>
      <c r="F10" s="105">
        <f t="array" ref="F10">IFERROR(IF(LEN(F$7)&gt;0,IF($E$4=1,MEDIAN(Data1!F7:F477),   INDEX(Data2!$E$6:$E$29,COLUMN(Calculations!F7)-2,1)   ),""),"")</f>
        <v>1.7311700000000001</v>
      </c>
      <c r="G10" s="105">
        <f t="array" ref="G10">IFERROR(IF(LEN(G$7)&gt;0,IF($E$4=1,MEDIAN(Data1!G7:G477),   INDEX(Data2!$E$6:$E$29,COLUMN(Calculations!G7)-2,1)   ),""),"")</f>
        <v>1.9566300000000001</v>
      </c>
      <c r="H10" s="105">
        <f t="array" ref="H10">IFERROR(IF(LEN(H$7)&gt;0,IF($E$4=1,MEDIAN(Data1!H7:H477),   INDEX(Data2!$E$6:$E$29,COLUMN(Calculations!H7)-2,1)   ),""),"")</f>
        <v>1.9666300000000001</v>
      </c>
      <c r="I10" s="105" t="str">
        <f t="array" ref="I10">IFERROR(IF(LEN(I$7)&gt;0,IF($E$4=1,MEDIAN(Data1!I7:I477),   INDEX(Data2!$E$6:$E$29,COLUMN(Calculations!I7)-2,1)   ),""),"")</f>
        <v/>
      </c>
      <c r="J10" s="105" t="str">
        <f t="array" ref="J10">IFERROR(IF(LEN(J$7)&gt;0,IF($E$4=1,MEDIAN(Data1!J7:J477),   INDEX(Data2!$E$6:$E$29,COLUMN(Calculations!J7)-2,1)   ),""),"")</f>
        <v/>
      </c>
      <c r="K10" s="105" t="str">
        <f t="array" ref="K10">IFERROR(IF(LEN(K$7)&gt;0,IF($E$4=1,MEDIAN(Data1!K7:K477),   INDEX(Data2!$E$6:$E$29,COLUMN(Calculations!K7)-2,1)   ),""),"")</f>
        <v/>
      </c>
      <c r="L10" s="105" t="str">
        <f t="array" ref="L10">IFERROR(IF(LEN(L$7)&gt;0,IF($E$4=1,MEDIAN(Data1!L7:L477),   INDEX(Data2!$E$6:$E$29,COLUMN(Calculations!L7)-2,1)   ),""),"")</f>
        <v/>
      </c>
      <c r="M10" s="105" t="str">
        <f t="array" ref="M10">IFERROR(IF(LEN(M$7)&gt;0,IF($E$4=1,MEDIAN(Data1!M7:M477),   INDEX(Data2!$E$6:$E$29,COLUMN(Calculations!M7)-2,1)   ),""),"")</f>
        <v/>
      </c>
      <c r="N10" s="105" t="str">
        <f t="array" ref="N10">IFERROR(IF(LEN(N$7)&gt;0,IF($E$4=1,MEDIAN(Data1!N7:N477),   INDEX(Data2!$E$6:$E$29,COLUMN(Calculations!N7)-2,1)   ),""),"")</f>
        <v/>
      </c>
      <c r="O10" s="105" t="str">
        <f t="array" ref="O10">IFERROR(IF(LEN(O$7)&gt;0,IF($E$4=1,MEDIAN(Data1!O7:O477),   INDEX(Data2!$E$6:$E$29,COLUMN(Calculations!O7)-2,1)   ),""),"")</f>
        <v/>
      </c>
      <c r="P10" s="105" t="str">
        <f t="array" ref="P10">IFERROR(IF(LEN(P$7)&gt;0,IF($E$4=1,MEDIAN(Data1!P7:P477),   INDEX(Data2!$E$6:$E$29,COLUMN(Calculations!P7)-2,1)   ),""),"")</f>
        <v/>
      </c>
      <c r="Q10" s="105" t="str">
        <f t="array" ref="Q10">IFERROR(IF(LEN(Q$7)&gt;0,IF($E$4=1,MEDIAN(Data1!Q7:Q477),   INDEX(Data2!$E$6:$E$29,COLUMN(Calculations!Q7)-2,1)   ),""),"")</f>
        <v/>
      </c>
      <c r="R10" s="105" t="str">
        <f t="array" ref="R10">IFERROR(IF(LEN(R$7)&gt;0,IF($E$4=1,MEDIAN(Data1!R7:R477),   INDEX(Data2!$E$6:$E$29,COLUMN(Calculations!R7)-2,1)   ),""),"")</f>
        <v/>
      </c>
      <c r="S10" s="105" t="str">
        <f t="array" ref="S10">IFERROR(IF(LEN(S$7)&gt;0,IF($E$4=1,MEDIAN(Data1!S7:S477),   INDEX(Data2!$E$6:$E$29,COLUMN(Calculations!S7)-2,1)   ),""),"")</f>
        <v/>
      </c>
      <c r="T10" s="105" t="str">
        <f t="array" ref="T10">IFERROR(IF(LEN(T$7)&gt;0,IF($E$4=1,MEDIAN(Data1!T7:T477),   INDEX(Data2!$E$6:$E$29,COLUMN(Calculations!T7)-2,1)   ),""),"")</f>
        <v/>
      </c>
      <c r="U10" s="105" t="str">
        <f t="array" ref="U10">IFERROR(IF(LEN(U$7)&gt;0,IF($E$4=1,MEDIAN(Data1!U7:U477),   INDEX(Data2!$E$6:$E$29,COLUMN(Calculations!U7)-2,1)   ),""),"")</f>
        <v/>
      </c>
      <c r="V10" s="105" t="str">
        <f t="array" ref="V10">IFERROR(IF(LEN(V$7)&gt;0,IF($E$4=1,MEDIAN(Data1!V7:V477),   INDEX(Data2!$E$6:$E$29,COLUMN(Calculations!V7)-2,1)   ),""),"")</f>
        <v/>
      </c>
      <c r="W10" s="105" t="str">
        <f t="array" ref="W10">IFERROR(IF(LEN(W$7)&gt;0,IF($E$4=1,MEDIAN(Data1!W7:W477),   INDEX(Data2!$E$6:$E$29,COLUMN(Calculations!W7)-2,1)   ),""),"")</f>
        <v/>
      </c>
      <c r="X10" s="105" t="str">
        <f t="array" ref="X10">IFERROR(IF(LEN(X$7)&gt;0,IF($E$4=1,MEDIAN(Data1!X7:X477),   INDEX(Data2!$E$6:$E$29,COLUMN(Calculations!X7)-2,1)   ),""),"")</f>
        <v/>
      </c>
      <c r="Y10" s="105" t="str">
        <f t="array" ref="Y10">IFERROR(IF(LEN(Y$7)&gt;0,IF($E$4=1,MEDIAN(Data1!Y7:Y477),   INDEX(Data2!$E$6:$E$29,COLUMN(Calculations!Y7)-2,1)   ),""),"")</f>
        <v/>
      </c>
      <c r="Z10" s="105" t="str">
        <f t="array" ref="Z10">IFERROR(IF(LEN(Z$7)&gt;0,IF($E$4=1,MEDIAN(Data1!Z7:Z477),   INDEX(Data2!$E$6:$E$29,COLUMN(Calculations!Z7)-2,1)   ),""),"")</f>
        <v/>
      </c>
      <c r="AA10" s="105" t="str">
        <f t="array" ref="AA10">IFERROR(IF(LEN(AA$7)&gt;0,IF($E$4=1,MEDIAN(Data1!AA7:AA477),   INDEX(Data2!$E$6:$E$29,COLUMN(Calculations!AA7)-2,1)   ),""),"")</f>
        <v/>
      </c>
      <c r="AB10" s="105" t="str">
        <f t="array" ref="AB10">IFERROR(IF(LEN(AB$7)&gt;0,IF($E$4=1,MEDIAN(Data1!AB7:AB477),   INDEX(Data2!$E$6:$E$29,COLUMN(Calculations!AB7)-2,1)   ),""),"")</f>
        <v/>
      </c>
      <c r="AC10" s="105" t="str">
        <f t="array" ref="AC10">IFERROR(IF(LEN(AC$7)&gt;0,IF($E$4=1,MEDIAN(Data1!AC7:AC477),   INDEX(Data2!$E$6:$E$29,COLUMN(Calculations!AC7)-2,1)   ),""),"")</f>
        <v/>
      </c>
      <c r="AD10" s="105" t="str">
        <f t="array" ref="AD10">IFERROR(IF(LEN(AD$7)&gt;0,IF($E$4=1,MEDIAN(Data1!AD7:AD477),   INDEX(Data2!$E$6:$E$29,COLUMN(Calculations!AD7)-2,1)   ),""),"")</f>
        <v/>
      </c>
      <c r="AE10" s="105" t="str">
        <f t="array" ref="AE10">IFERROR(IF(LEN(AE$7)&gt;0,IF($E$4=1,MEDIAN(Data1!AE7:AE477),   INDEX(Data2!$E$6:$E$29,COLUMN(Calculations!AE7)-2,1)   ),""),"")</f>
        <v/>
      </c>
      <c r="AF10" s="133" t="str">
        <f t="array" ref="AF10">IFERROR(IF(LEN(AF$7)&gt;0,IF($E$4=1,MEDIAN(Data1!AF7:AF477),   INDEX(Data2!$E$6:$E$29,COLUMN(Calculations!AF7)-2,1)   ),""),"")</f>
        <v/>
      </c>
    </row>
    <row r="11" spans="1:32" x14ac:dyDescent="0.25">
      <c r="B11" s="106" t="s">
        <v>4</v>
      </c>
      <c r="C11" s="112">
        <f t="array" ref="C11">IFERROR(IF(LEN(C$7)&gt;0,IF($E$4=1, IF($H$2=1,_xlfn.QUARTILE.EXC(Data1!C$8:C$477,3), _xlfn.QUARTILE.INC(Data1!C$8:C$477,3)),   INDEX(Data2!$F$6:$F$29,COLUMN(Calculations!C7)-2,1)     ),""),"")</f>
        <v>1.62355</v>
      </c>
      <c r="D11" s="105">
        <f t="array" ref="D11">IFERROR(IF(LEN(D$7)&gt;0,IF($E$4=1, IF($H$2=1,_xlfn.QUARTILE.EXC(Data1!D$7:D$477,3), _xlfn.QUARTILE.INC(Data1!D$7:D$477,3)),   INDEX(Data2!$F$6:$F$29,COLUMN(Calculations!D7)-2,1)     ),""),"")</f>
        <v>1.66083</v>
      </c>
      <c r="E11" s="105">
        <f t="array" ref="E11">IFERROR(IF(LEN(E$7)&gt;0,IF($E$4=1, IF($H$2=1,_xlfn.QUARTILE.EXC(Data1!E$7:E$477,3), _xlfn.QUARTILE.INC(Data1!E$7:E$477,3)),   INDEX(Data2!$F$6:$F$29,COLUMN(Calculations!E7)-2,1)     ),""),"")</f>
        <v>1.69567</v>
      </c>
      <c r="F11" s="105">
        <f t="array" ref="F11">IFERROR(IF(LEN(F$7)&gt;0,IF($E$4=1, IF($H$2=1,_xlfn.QUARTILE.EXC(Data1!F$7:F$477,3), _xlfn.QUARTILE.INC(Data1!F$7:F$477,3)),   INDEX(Data2!$F$6:$F$29,COLUMN(Calculations!F7)-2,1)     ),""),"")</f>
        <v>1.73305</v>
      </c>
      <c r="G11" s="105">
        <f t="array" ref="G11">IFERROR(IF(LEN(G$7)&gt;0,IF($E$4=1, IF($H$2=1,_xlfn.QUARTILE.EXC(Data1!G$7:G$477,3), _xlfn.QUARTILE.INC(Data1!G$7:G$477,3)),   INDEX(Data2!$F$6:$F$29,COLUMN(Calculations!G7)-2,1)     ),""),"")</f>
        <v>1.9747699999999999</v>
      </c>
      <c r="H11" s="105">
        <f t="array" ref="H11">IFERROR(IF(LEN(H$7)&gt;0,IF($E$4=1, IF($H$2=1,_xlfn.QUARTILE.EXC(Data1!H$7:H$477,3), _xlfn.QUARTILE.INC(Data1!H$7:H$477,3)),   INDEX(Data2!$F$6:$F$29,COLUMN(Calculations!H7)-2,1)     ),""),"")</f>
        <v>1.9847699999999999</v>
      </c>
      <c r="I11" s="105" t="str">
        <f t="array" ref="I11">IFERROR(IF(LEN(I$7)&gt;0,IF($E$4=1, IF($H$2=1,_xlfn.QUARTILE.EXC(Data1!I$7:I$477,3), _xlfn.QUARTILE.INC(Data1!I$7:I$477,3)),   INDEX(Data2!$F$6:$F$29,COLUMN(Calculations!I7)-2,1)     ),""),"")</f>
        <v/>
      </c>
      <c r="J11" s="105" t="str">
        <f t="array" ref="J11">IFERROR(IF(LEN(J$7)&gt;0,IF($E$4=1, IF($H$2=1,_xlfn.QUARTILE.EXC(Data1!J$7:J$477,3), _xlfn.QUARTILE.INC(Data1!J$7:J$477,3)),   INDEX(Data2!$F$6:$F$29,COLUMN(Calculations!J7)-2,1)     ),""),"")</f>
        <v/>
      </c>
      <c r="K11" s="105" t="str">
        <f t="array" ref="K11">IFERROR(IF(LEN(K$7)&gt;0,IF($E$4=1, IF($H$2=1,_xlfn.QUARTILE.EXC(Data1!K$7:K$477,3), _xlfn.QUARTILE.INC(Data1!K$7:K$477,3)),   INDEX(Data2!$F$6:$F$29,COLUMN(Calculations!K7)-2,1)     ),""),"")</f>
        <v/>
      </c>
      <c r="L11" s="105" t="str">
        <f t="array" ref="L11">IFERROR(IF(LEN(L$7)&gt;0,IF($E$4=1, IF($H$2=1,_xlfn.QUARTILE.EXC(Data1!L$7:L$477,3), _xlfn.QUARTILE.INC(Data1!L$7:L$477,3)),   INDEX(Data2!$F$6:$F$29,COLUMN(Calculations!L7)-2,1)     ),""),"")</f>
        <v/>
      </c>
      <c r="M11" s="105" t="str">
        <f t="array" ref="M11">IFERROR(IF(LEN(M$7)&gt;0,IF($E$4=1, IF($H$2=1,_xlfn.QUARTILE.EXC(Data1!M$7:M$477,3), _xlfn.QUARTILE.INC(Data1!M$7:M$477,3)),   INDEX(Data2!$F$6:$F$29,COLUMN(Calculations!M7)-2,1)     ),""),"")</f>
        <v/>
      </c>
      <c r="N11" s="105" t="str">
        <f t="array" ref="N11">IFERROR(IF(LEN(N$7)&gt;0,IF($E$4=1, IF($H$2=1,_xlfn.QUARTILE.EXC(Data1!N$7:N$477,3), _xlfn.QUARTILE.INC(Data1!N$7:N$477,3)),   INDEX(Data2!$F$6:$F$29,COLUMN(Calculations!N7)-2,1)     ),""),"")</f>
        <v/>
      </c>
      <c r="O11" s="105" t="str">
        <f t="array" ref="O11">IFERROR(IF(LEN(O$7)&gt;0,IF($E$4=1, IF($H$2=1,_xlfn.QUARTILE.EXC(Data1!O$7:O$477,3), _xlfn.QUARTILE.INC(Data1!O$7:O$477,3)),   INDEX(Data2!$F$6:$F$29,COLUMN(Calculations!O7)-2,1)     ),""),"")</f>
        <v/>
      </c>
      <c r="P11" s="105" t="str">
        <f t="array" ref="P11">IFERROR(IF(LEN(P$7)&gt;0,IF($E$4=1, IF($H$2=1,_xlfn.QUARTILE.EXC(Data1!P$7:P$477,3), _xlfn.QUARTILE.INC(Data1!P$7:P$477,3)),   INDEX(Data2!$F$6:$F$29,COLUMN(Calculations!P7)-2,1)     ),""),"")</f>
        <v/>
      </c>
      <c r="Q11" s="105" t="str">
        <f t="array" ref="Q11">IFERROR(IF(LEN(Q$7)&gt;0,IF($E$4=1, IF($H$2=1,_xlfn.QUARTILE.EXC(Data1!Q$7:Q$477,3), _xlfn.QUARTILE.INC(Data1!Q$7:Q$477,3)),   INDEX(Data2!$F$6:$F$29,COLUMN(Calculations!Q7)-2,1)     ),""),"")</f>
        <v/>
      </c>
      <c r="R11" s="105" t="str">
        <f t="array" ref="R11">IFERROR(IF(LEN(R$7)&gt;0,IF($E$4=1, IF($H$2=1,_xlfn.QUARTILE.EXC(Data1!R$7:R$477,3), _xlfn.QUARTILE.INC(Data1!R$7:R$477,3)),   INDEX(Data2!$F$6:$F$29,COLUMN(Calculations!R7)-2,1)     ),""),"")</f>
        <v/>
      </c>
      <c r="S11" s="105" t="str">
        <f t="array" ref="S11">IFERROR(IF(LEN(S$7)&gt;0,IF($E$4=1, IF($H$2=1,_xlfn.QUARTILE.EXC(Data1!S$7:S$477,3), _xlfn.QUARTILE.INC(Data1!S$7:S$477,3)),   INDEX(Data2!$F$6:$F$29,COLUMN(Calculations!S7)-2,1)     ),""),"")</f>
        <v/>
      </c>
      <c r="T11" s="105" t="str">
        <f t="array" ref="T11">IFERROR(IF(LEN(T$7)&gt;0,IF($E$4=1, IF($H$2=1,_xlfn.QUARTILE.EXC(Data1!T$7:T$477,3), _xlfn.QUARTILE.INC(Data1!T$7:T$477,3)),   INDEX(Data2!$F$6:$F$29,COLUMN(Calculations!T7)-2,1)     ),""),"")</f>
        <v/>
      </c>
      <c r="U11" s="105" t="str">
        <f t="array" ref="U11">IFERROR(IF(LEN(U$7)&gt;0,IF($E$4=1, IF($H$2=1,_xlfn.QUARTILE.EXC(Data1!U$7:U$477,3), _xlfn.QUARTILE.INC(Data1!U$7:U$477,3)),   INDEX(Data2!$F$6:$F$29,COLUMN(Calculations!U7)-2,1)     ),""),"")</f>
        <v/>
      </c>
      <c r="V11" s="105" t="str">
        <f t="array" ref="V11">IFERROR(IF(LEN(V$7)&gt;0,IF($E$4=1, IF($H$2=1,_xlfn.QUARTILE.EXC(Data1!V$7:V$477,3), _xlfn.QUARTILE.INC(Data1!V$7:V$477,3)),   INDEX(Data2!$F$6:$F$29,COLUMN(Calculations!V7)-2,1)     ),""),"")</f>
        <v/>
      </c>
      <c r="W11" s="105" t="str">
        <f t="array" ref="W11">IFERROR(IF(LEN(W$7)&gt;0,IF($E$4=1, IF($H$2=1,_xlfn.QUARTILE.EXC(Data1!W$7:W$477,3), _xlfn.QUARTILE.INC(Data1!W$7:W$477,3)),   INDEX(Data2!$F$6:$F$29,COLUMN(Calculations!W7)-2,1)     ),""),"")</f>
        <v/>
      </c>
      <c r="X11" s="105" t="str">
        <f t="array" ref="X11">IFERROR(IF(LEN(X$7)&gt;0,IF($E$4=1, IF($H$2=1,_xlfn.QUARTILE.EXC(Data1!X$7:X$477,3), _xlfn.QUARTILE.INC(Data1!X$7:X$477,3)),   INDEX(Data2!$F$6:$F$29,COLUMN(Calculations!X7)-2,1)     ),""),"")</f>
        <v/>
      </c>
      <c r="Y11" s="105" t="str">
        <f t="array" ref="Y11">IFERROR(IF(LEN(Y$7)&gt;0,IF($E$4=1, IF($H$2=1,_xlfn.QUARTILE.EXC(Data1!Y$7:Y$477,3), _xlfn.QUARTILE.INC(Data1!Y$7:Y$477,3)),   INDEX(Data2!$F$6:$F$29,COLUMN(Calculations!Y7)-2,1)     ),""),"")</f>
        <v/>
      </c>
      <c r="Z11" s="105" t="str">
        <f t="array" ref="Z11">IFERROR(IF(LEN(Z$7)&gt;0,IF($E$4=1, IF($H$2=1,_xlfn.QUARTILE.EXC(Data1!Z$7:Z$477,3), _xlfn.QUARTILE.INC(Data1!Z$7:Z$477,3)),   INDEX(Data2!$F$6:$F$29,COLUMN(Calculations!Z7)-2,1)     ),""),"")</f>
        <v/>
      </c>
      <c r="AA11" s="105" t="str">
        <f t="array" ref="AA11">IFERROR(IF(LEN(AA$7)&gt;0,IF($E$4=1, IF($H$2=1,_xlfn.QUARTILE.EXC(Data1!AA$7:AA$477,3), _xlfn.QUARTILE.INC(Data1!AA$7:AA$477,3)),   INDEX(Data2!$F$6:$F$29,COLUMN(Calculations!AA7)-2,1)     ),""),"")</f>
        <v/>
      </c>
      <c r="AB11" s="105" t="str">
        <f t="array" ref="AB11">IFERROR(IF(LEN(AB$7)&gt;0,IF($E$4=1, IF($H$2=1,_xlfn.QUARTILE.EXC(Data1!AB$7:AB$477,3), _xlfn.QUARTILE.INC(Data1!AB$7:AB$477,3)),   INDEX(Data2!$F$6:$F$29,COLUMN(Calculations!AB7)-2,1)     ),""),"")</f>
        <v/>
      </c>
      <c r="AC11" s="105" t="str">
        <f t="array" ref="AC11">IFERROR(IF(LEN(AC$7)&gt;0,IF($E$4=1, IF($H$2=1,_xlfn.QUARTILE.EXC(Data1!AC$7:AC$477,3), _xlfn.QUARTILE.INC(Data1!AC$7:AC$477,3)),   INDEX(Data2!$F$6:$F$29,COLUMN(Calculations!AC7)-2,1)     ),""),"")</f>
        <v/>
      </c>
      <c r="AD11" s="105" t="str">
        <f t="array" ref="AD11">IFERROR(IF(LEN(AD$7)&gt;0,IF($E$4=1, IF($H$2=1,_xlfn.QUARTILE.EXC(Data1!AD$7:AD$477,3), _xlfn.QUARTILE.INC(Data1!AD$7:AD$477,3)),   INDEX(Data2!$F$6:$F$29,COLUMN(Calculations!AD7)-2,1)     ),""),"")</f>
        <v/>
      </c>
      <c r="AE11" s="105" t="str">
        <f t="array" ref="AE11">IFERROR(IF(LEN(AE$7)&gt;0,IF($E$4=1, IF($H$2=1,_xlfn.QUARTILE.EXC(Data1!AE$7:AE$477,3), _xlfn.QUARTILE.INC(Data1!AE$7:AE$477,3)),   INDEX(Data2!$F$6:$F$29,COLUMN(Calculations!AE7)-2,1)     ),""),"")</f>
        <v/>
      </c>
      <c r="AF11" s="133" t="str">
        <f t="array" ref="AF11">IFERROR(IF(LEN(AF$7)&gt;0,IF($E$4=1, IF($H$2=1,_xlfn.QUARTILE.EXC(Data1!AF$7:AF$477,3), _xlfn.QUARTILE.INC(Data1!AF$7:AF$477,3)),   INDEX(Data2!$F$6:$F$29,COLUMN(Calculations!AF7)-2,1)     ),""),"")</f>
        <v/>
      </c>
    </row>
    <row r="12" spans="1:32" x14ac:dyDescent="0.25">
      <c r="B12" s="106" t="s">
        <v>6</v>
      </c>
      <c r="C12" s="112">
        <f t="array" ref="C12">IFERROR(IF(LEN(C$7)&gt;0,IF($E$4=1,MAX(Data1!C8:C477),   INDEX(Data2!$G$6:$G$29,COLUMN(Calculations!C7)-2,1)   ),""),"")</f>
        <v>1.6279999999999999</v>
      </c>
      <c r="D12" s="105">
        <f t="array" ref="D12">IFERROR(IF(LEN(D$7)&gt;0,IF($E$4=1,MAX(Data1!D7:D477),   INDEX(Data2!$G$6:$G$29,COLUMN(Calculations!D7)-2,1)   ),""),"")</f>
        <v>1.6706399999999999</v>
      </c>
      <c r="E12" s="105">
        <f t="array" ref="E12">IFERROR(IF(LEN(E$7)&gt;0,IF($E$4=1,MAX(Data1!E7:E477),   INDEX(Data2!$G$6:$G$29,COLUMN(Calculations!E7)-2,1)   ),""),"")</f>
        <v>1.7222200000000001</v>
      </c>
      <c r="F12" s="105">
        <f t="array" ref="F12">IFERROR(IF(LEN(F$7)&gt;0,IF($E$4=1,MAX(Data1!F7:F477),   INDEX(Data2!$G$6:$G$29,COLUMN(Calculations!F7)-2,1)   ),""),"")</f>
        <v>1.7391300000000001</v>
      </c>
      <c r="G12" s="105">
        <f t="array" ref="G12">IFERROR(IF(LEN(G$7)&gt;0,IF($E$4=1,MAX(Data1!G7:G477),   INDEX(Data2!$G$6:$G$29,COLUMN(Calculations!G7)-2,1)   ),""),"")</f>
        <v>2.00935</v>
      </c>
      <c r="H12" s="105">
        <f t="array" ref="H12">IFERROR(IF(LEN(H$7)&gt;0,IF($E$4=1,MAX(Data1!H7:H477),   INDEX(Data2!$G$6:$G$29,COLUMN(Calculations!H7)-2,1)   ),""),"")</f>
        <v>2.0193499999999998</v>
      </c>
      <c r="I12" s="105" t="str">
        <f t="array" ref="I12">IFERROR(IF(LEN(I$7)&gt;0,IF($E$4=1,MAX(Data1!I7:I477),   INDEX(Data2!$G$6:$G$29,COLUMN(Calculations!I7)-2,1)   ),""),"")</f>
        <v/>
      </c>
      <c r="J12" s="105" t="str">
        <f t="array" ref="J12">IFERROR(IF(LEN(J$7)&gt;0,IF($E$4=1,MAX(Data1!J7:J477),   INDEX(Data2!$G$6:$G$29,COLUMN(Calculations!J7)-2,1)   ),""),"")</f>
        <v/>
      </c>
      <c r="K12" s="105" t="str">
        <f t="array" ref="K12">IFERROR(IF(LEN(K$7)&gt;0,IF($E$4=1,MAX(Data1!K7:K477),   INDEX(Data2!$G$6:$G$29,COLUMN(Calculations!K7)-2,1)   ),""),"")</f>
        <v/>
      </c>
      <c r="L12" s="105" t="str">
        <f t="array" ref="L12">IFERROR(IF(LEN(L$7)&gt;0,IF($E$4=1,MAX(Data1!L7:L477),   INDEX(Data2!$G$6:$G$29,COLUMN(Calculations!L7)-2,1)   ),""),"")</f>
        <v/>
      </c>
      <c r="M12" s="105" t="str">
        <f t="array" ref="M12">IFERROR(IF(LEN(M$7)&gt;0,IF($E$4=1,MAX(Data1!M7:M477),   INDEX(Data2!$G$6:$G$29,COLUMN(Calculations!M7)-2,1)   ),""),"")</f>
        <v/>
      </c>
      <c r="N12" s="105" t="str">
        <f t="array" ref="N12">IFERROR(IF(LEN(N$7)&gt;0,IF($E$4=1,MAX(Data1!N7:N477),   INDEX(Data2!$G$6:$G$29,COLUMN(Calculations!N7)-2,1)   ),""),"")</f>
        <v/>
      </c>
      <c r="O12" s="105" t="str">
        <f t="array" ref="O12">IFERROR(IF(LEN(O$7)&gt;0,IF($E$4=1,MAX(Data1!O7:O477),   INDEX(Data2!$G$6:$G$29,COLUMN(Calculations!O7)-2,1)   ),""),"")</f>
        <v/>
      </c>
      <c r="P12" s="105" t="str">
        <f t="array" ref="P12">IFERROR(IF(LEN(P$7)&gt;0,IF($E$4=1,MAX(Data1!P7:P477),   INDEX(Data2!$G$6:$G$29,COLUMN(Calculations!P7)-2,1)   ),""),"")</f>
        <v/>
      </c>
      <c r="Q12" s="105" t="str">
        <f t="array" ref="Q12">IFERROR(IF(LEN(Q$7)&gt;0,IF($E$4=1,MAX(Data1!Q7:Q477),   INDEX(Data2!$G$6:$G$29,COLUMN(Calculations!Q7)-2,1)   ),""),"")</f>
        <v/>
      </c>
      <c r="R12" s="105" t="str">
        <f t="array" ref="R12">IFERROR(IF(LEN(R$7)&gt;0,IF($E$4=1,MAX(Data1!R7:R477),   INDEX(Data2!$G$6:$G$29,COLUMN(Calculations!R7)-2,1)   ),""),"")</f>
        <v/>
      </c>
      <c r="S12" s="105" t="str">
        <f t="array" ref="S12">IFERROR(IF(LEN(S$7)&gt;0,IF($E$4=1,MAX(Data1!S7:S477),   INDEX(Data2!$G$6:$G$29,COLUMN(Calculations!S7)-2,1)   ),""),"")</f>
        <v/>
      </c>
      <c r="T12" s="105" t="str">
        <f t="array" ref="T12">IFERROR(IF(LEN(T$7)&gt;0,IF($E$4=1,MAX(Data1!T7:T477),   INDEX(Data2!$G$6:$G$29,COLUMN(Calculations!T7)-2,1)   ),""),"")</f>
        <v/>
      </c>
      <c r="U12" s="105" t="str">
        <f t="array" ref="U12">IFERROR(IF(LEN(U$7)&gt;0,IF($E$4=1,MAX(Data1!U7:U477),   INDEX(Data2!$G$6:$G$29,COLUMN(Calculations!U7)-2,1)   ),""),"")</f>
        <v/>
      </c>
      <c r="V12" s="105" t="str">
        <f t="array" ref="V12">IFERROR(IF(LEN(V$7)&gt;0,IF($E$4=1,MAX(Data1!V7:V477),   INDEX(Data2!$G$6:$G$29,COLUMN(Calculations!V7)-2,1)   ),""),"")</f>
        <v/>
      </c>
      <c r="W12" s="105" t="str">
        <f t="array" ref="W12">IFERROR(IF(LEN(W$7)&gt;0,IF($E$4=1,MAX(Data1!W7:W477),   INDEX(Data2!$G$6:$G$29,COLUMN(Calculations!W7)-2,1)   ),""),"")</f>
        <v/>
      </c>
      <c r="X12" s="105" t="str">
        <f t="array" ref="X12">IFERROR(IF(LEN(X$7)&gt;0,IF($E$4=1,MAX(Data1!X7:X477),   INDEX(Data2!$G$6:$G$29,COLUMN(Calculations!X7)-2,1)   ),""),"")</f>
        <v/>
      </c>
      <c r="Y12" s="105" t="str">
        <f t="array" ref="Y12">IFERROR(IF(LEN(Y$7)&gt;0,IF($E$4=1,MAX(Data1!Y7:Y477),   INDEX(Data2!$G$6:$G$29,COLUMN(Calculations!Y7)-2,1)   ),""),"")</f>
        <v/>
      </c>
      <c r="Z12" s="105" t="str">
        <f t="array" ref="Z12">IFERROR(IF(LEN(Z$7)&gt;0,IF($E$4=1,MAX(Data1!Z7:Z477),   INDEX(Data2!$G$6:$G$29,COLUMN(Calculations!Z7)-2,1)   ),""),"")</f>
        <v/>
      </c>
      <c r="AA12" s="105" t="str">
        <f t="array" ref="AA12">IFERROR(IF(LEN(AA$7)&gt;0,IF($E$4=1,MAX(Data1!AA7:AA477),   INDEX(Data2!$G$6:$G$29,COLUMN(Calculations!AA7)-2,1)   ),""),"")</f>
        <v/>
      </c>
      <c r="AB12" s="105" t="str">
        <f t="array" ref="AB12">IFERROR(IF(LEN(AB$7)&gt;0,IF($E$4=1,MAX(Data1!AB7:AB477),   INDEX(Data2!$G$6:$G$29,COLUMN(Calculations!AB7)-2,1)   ),""),"")</f>
        <v/>
      </c>
      <c r="AC12" s="105" t="str">
        <f t="array" ref="AC12">IFERROR(IF(LEN(AC$7)&gt;0,IF($E$4=1,MAX(Data1!AC7:AC477),   INDEX(Data2!$G$6:$G$29,COLUMN(Calculations!AC7)-2,1)   ),""),"")</f>
        <v/>
      </c>
      <c r="AD12" s="105" t="str">
        <f t="array" ref="AD12">IFERROR(IF(LEN(AD$7)&gt;0,IF($E$4=1,MAX(Data1!AD7:AD477),   INDEX(Data2!$G$6:$G$29,COLUMN(Calculations!AD7)-2,1)   ),""),"")</f>
        <v/>
      </c>
      <c r="AE12" s="105" t="str">
        <f t="array" ref="AE12">IFERROR(IF(LEN(AE$7)&gt;0,IF($E$4=1,MAX(Data1!AE7:AE477),   INDEX(Data2!$G$6:$G$29,COLUMN(Calculations!AE7)-2,1)   ),""),"")</f>
        <v/>
      </c>
      <c r="AF12" s="133" t="str">
        <f t="array" ref="AF12">IFERROR(IF(LEN(AF$7)&gt;0,IF($E$4=1,MAX(Data1!AF7:AF477),   INDEX(Data2!$G$6:$G$29,COLUMN(Calculations!AF7)-2,1)   ),""),"")</f>
        <v/>
      </c>
    </row>
    <row r="13" spans="1:32" x14ac:dyDescent="0.25">
      <c r="B13" s="106"/>
      <c r="C13" s="112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33"/>
    </row>
    <row r="14" spans="1:32" x14ac:dyDescent="0.25">
      <c r="B14" s="106" t="s">
        <v>0</v>
      </c>
      <c r="C14" s="112">
        <f>IFERROR(IF(LEN(C$7)&gt;0,C9,""),"")</f>
        <v>1.6138824999999999</v>
      </c>
      <c r="D14" s="105">
        <f t="shared" ref="D14:AF14" si="4">IFERROR(IF(LEN(D$7)&gt;0,D9,""),"")</f>
        <v>1.60066</v>
      </c>
      <c r="E14" s="105">
        <f t="shared" si="4"/>
        <v>1.6435900000000001</v>
      </c>
      <c r="F14" s="105">
        <f t="shared" si="4"/>
        <v>1.7254</v>
      </c>
      <c r="G14" s="105">
        <f t="shared" si="4"/>
        <v>1.9217</v>
      </c>
      <c r="H14" s="105">
        <f t="shared" si="4"/>
        <v>1.9317</v>
      </c>
      <c r="I14" s="105" t="str">
        <f t="shared" si="4"/>
        <v/>
      </c>
      <c r="J14" s="105" t="str">
        <f t="shared" si="4"/>
        <v/>
      </c>
      <c r="K14" s="105" t="str">
        <f t="shared" si="4"/>
        <v/>
      </c>
      <c r="L14" s="105" t="str">
        <f t="shared" si="4"/>
        <v/>
      </c>
      <c r="M14" s="105" t="str">
        <f t="shared" si="4"/>
        <v/>
      </c>
      <c r="N14" s="105" t="str">
        <f t="shared" si="4"/>
        <v/>
      </c>
      <c r="O14" s="105" t="str">
        <f t="shared" si="4"/>
        <v/>
      </c>
      <c r="P14" s="105" t="str">
        <f t="shared" si="4"/>
        <v/>
      </c>
      <c r="Q14" s="105" t="str">
        <f t="shared" si="4"/>
        <v/>
      </c>
      <c r="R14" s="105" t="str">
        <f t="shared" si="4"/>
        <v/>
      </c>
      <c r="S14" s="105" t="str">
        <f t="shared" si="4"/>
        <v/>
      </c>
      <c r="T14" s="105" t="str">
        <f t="shared" si="4"/>
        <v/>
      </c>
      <c r="U14" s="105" t="str">
        <f t="shared" si="4"/>
        <v/>
      </c>
      <c r="V14" s="105" t="str">
        <f t="shared" si="4"/>
        <v/>
      </c>
      <c r="W14" s="105" t="str">
        <f t="shared" si="4"/>
        <v/>
      </c>
      <c r="X14" s="105" t="str">
        <f t="shared" si="4"/>
        <v/>
      </c>
      <c r="Y14" s="105" t="str">
        <f t="shared" si="4"/>
        <v/>
      </c>
      <c r="Z14" s="105" t="str">
        <f t="shared" si="4"/>
        <v/>
      </c>
      <c r="AA14" s="105" t="str">
        <f t="shared" si="4"/>
        <v/>
      </c>
      <c r="AB14" s="105" t="str">
        <f t="shared" si="4"/>
        <v/>
      </c>
      <c r="AC14" s="105" t="str">
        <f t="shared" si="4"/>
        <v/>
      </c>
      <c r="AD14" s="105" t="str">
        <f t="shared" si="4"/>
        <v/>
      </c>
      <c r="AE14" s="105" t="str">
        <f t="shared" si="4"/>
        <v/>
      </c>
      <c r="AF14" s="133" t="str">
        <f t="shared" si="4"/>
        <v/>
      </c>
    </row>
    <row r="15" spans="1:32" x14ac:dyDescent="0.25">
      <c r="B15" s="106" t="s">
        <v>8</v>
      </c>
      <c r="C15" s="112">
        <f>IFERROR(IF(LEN(C$7)&gt;0,C10-C9,""),"")</f>
        <v>5.1175000000001081E-3</v>
      </c>
      <c r="D15" s="105">
        <f t="shared" ref="D15:AF15" si="5">IFERROR(IF(LEN(D$7)&gt;0,D10-D9,""),"")</f>
        <v>2.2680000000000033E-2</v>
      </c>
      <c r="E15" s="105">
        <f t="shared" si="5"/>
        <v>5.9599999999999653E-3</v>
      </c>
      <c r="F15" s="105">
        <f t="shared" si="5"/>
        <v>5.7700000000000529E-3</v>
      </c>
      <c r="G15" s="105">
        <f t="shared" si="5"/>
        <v>3.4930000000000128E-2</v>
      </c>
      <c r="H15" s="105">
        <f t="shared" si="5"/>
        <v>3.4930000000000128E-2</v>
      </c>
      <c r="I15" s="105" t="str">
        <f t="shared" si="5"/>
        <v/>
      </c>
      <c r="J15" s="105" t="str">
        <f t="shared" si="5"/>
        <v/>
      </c>
      <c r="K15" s="105" t="str">
        <f t="shared" si="5"/>
        <v/>
      </c>
      <c r="L15" s="105" t="str">
        <f t="shared" si="5"/>
        <v/>
      </c>
      <c r="M15" s="105" t="str">
        <f t="shared" si="5"/>
        <v/>
      </c>
      <c r="N15" s="105" t="str">
        <f t="shared" si="5"/>
        <v/>
      </c>
      <c r="O15" s="105" t="str">
        <f t="shared" si="5"/>
        <v/>
      </c>
      <c r="P15" s="105" t="str">
        <f t="shared" si="5"/>
        <v/>
      </c>
      <c r="Q15" s="105" t="str">
        <f t="shared" si="5"/>
        <v/>
      </c>
      <c r="R15" s="105" t="str">
        <f t="shared" si="5"/>
        <v/>
      </c>
      <c r="S15" s="105" t="str">
        <f t="shared" si="5"/>
        <v/>
      </c>
      <c r="T15" s="105" t="str">
        <f t="shared" si="5"/>
        <v/>
      </c>
      <c r="U15" s="105" t="str">
        <f t="shared" si="5"/>
        <v/>
      </c>
      <c r="V15" s="105" t="str">
        <f t="shared" si="5"/>
        <v/>
      </c>
      <c r="W15" s="105" t="str">
        <f t="shared" si="5"/>
        <v/>
      </c>
      <c r="X15" s="105" t="str">
        <f t="shared" si="5"/>
        <v/>
      </c>
      <c r="Y15" s="105" t="str">
        <f t="shared" si="5"/>
        <v/>
      </c>
      <c r="Z15" s="105" t="str">
        <f t="shared" si="5"/>
        <v/>
      </c>
      <c r="AA15" s="105" t="str">
        <f t="shared" si="5"/>
        <v/>
      </c>
      <c r="AB15" s="105" t="str">
        <f t="shared" si="5"/>
        <v/>
      </c>
      <c r="AC15" s="105" t="str">
        <f t="shared" si="5"/>
        <v/>
      </c>
      <c r="AD15" s="105" t="str">
        <f t="shared" si="5"/>
        <v/>
      </c>
      <c r="AE15" s="105" t="str">
        <f t="shared" si="5"/>
        <v/>
      </c>
      <c r="AF15" s="133" t="str">
        <f t="shared" si="5"/>
        <v/>
      </c>
    </row>
    <row r="16" spans="1:32" x14ac:dyDescent="0.25">
      <c r="B16" s="106" t="s">
        <v>9</v>
      </c>
      <c r="C16" s="112">
        <f>IFERROR(IF(LEN(C$7)&gt;0,C11-C10,""),"")</f>
        <v>4.550000000000054E-3</v>
      </c>
      <c r="D16" s="105">
        <f t="shared" ref="D16:AF16" si="6">IFERROR(IF(LEN(D$7)&gt;0,D11-D10,""),"")</f>
        <v>3.7490000000000023E-2</v>
      </c>
      <c r="E16" s="105">
        <f t="shared" si="6"/>
        <v>4.6119999999999939E-2</v>
      </c>
      <c r="F16" s="105">
        <f t="shared" si="6"/>
        <v>1.8799999999998818E-3</v>
      </c>
      <c r="G16" s="105">
        <f t="shared" si="6"/>
        <v>1.8139999999999823E-2</v>
      </c>
      <c r="H16" s="105">
        <f t="shared" si="6"/>
        <v>1.8139999999999823E-2</v>
      </c>
      <c r="I16" s="105" t="str">
        <f t="shared" si="6"/>
        <v/>
      </c>
      <c r="J16" s="105" t="str">
        <f t="shared" si="6"/>
        <v/>
      </c>
      <c r="K16" s="105" t="str">
        <f t="shared" si="6"/>
        <v/>
      </c>
      <c r="L16" s="105" t="str">
        <f t="shared" si="6"/>
        <v/>
      </c>
      <c r="M16" s="105" t="str">
        <f t="shared" si="6"/>
        <v/>
      </c>
      <c r="N16" s="105" t="str">
        <f t="shared" si="6"/>
        <v/>
      </c>
      <c r="O16" s="105" t="str">
        <f t="shared" si="6"/>
        <v/>
      </c>
      <c r="P16" s="105" t="str">
        <f t="shared" si="6"/>
        <v/>
      </c>
      <c r="Q16" s="105" t="str">
        <f t="shared" si="6"/>
        <v/>
      </c>
      <c r="R16" s="105" t="str">
        <f t="shared" si="6"/>
        <v/>
      </c>
      <c r="S16" s="105" t="str">
        <f t="shared" si="6"/>
        <v/>
      </c>
      <c r="T16" s="105" t="str">
        <f t="shared" si="6"/>
        <v/>
      </c>
      <c r="U16" s="105" t="str">
        <f t="shared" si="6"/>
        <v/>
      </c>
      <c r="V16" s="105" t="str">
        <f t="shared" si="6"/>
        <v/>
      </c>
      <c r="W16" s="105" t="str">
        <f t="shared" si="6"/>
        <v/>
      </c>
      <c r="X16" s="105" t="str">
        <f t="shared" si="6"/>
        <v/>
      </c>
      <c r="Y16" s="105" t="str">
        <f t="shared" si="6"/>
        <v/>
      </c>
      <c r="Z16" s="105" t="str">
        <f t="shared" si="6"/>
        <v/>
      </c>
      <c r="AA16" s="105" t="str">
        <f t="shared" si="6"/>
        <v/>
      </c>
      <c r="AB16" s="105" t="str">
        <f t="shared" si="6"/>
        <v/>
      </c>
      <c r="AC16" s="105" t="str">
        <f t="shared" si="6"/>
        <v/>
      </c>
      <c r="AD16" s="105" t="str">
        <f t="shared" si="6"/>
        <v/>
      </c>
      <c r="AE16" s="105" t="str">
        <f t="shared" si="6"/>
        <v/>
      </c>
      <c r="AF16" s="133" t="str">
        <f t="shared" si="6"/>
        <v/>
      </c>
    </row>
    <row r="17" spans="2:32" x14ac:dyDescent="0.25">
      <c r="B17" s="106"/>
      <c r="C17" s="112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33"/>
    </row>
    <row r="18" spans="2:32" x14ac:dyDescent="0.25">
      <c r="B18" s="106" t="s">
        <v>1</v>
      </c>
      <c r="C18" s="112">
        <f>IFERROR(IF(LEN(C$7)&gt;0,C12-C11,""),"")</f>
        <v>4.449999999999843E-3</v>
      </c>
      <c r="D18" s="105">
        <f t="shared" ref="D18:AF18" si="7">IFERROR(IF(LEN(D$7)&gt;0,D12-D11,""),"")</f>
        <v>9.8099999999998744E-3</v>
      </c>
      <c r="E18" s="105">
        <f t="shared" si="7"/>
        <v>2.6550000000000074E-2</v>
      </c>
      <c r="F18" s="105">
        <f t="shared" si="7"/>
        <v>6.0800000000000853E-3</v>
      </c>
      <c r="G18" s="105">
        <f t="shared" si="7"/>
        <v>3.4580000000000055E-2</v>
      </c>
      <c r="H18" s="105">
        <f t="shared" si="7"/>
        <v>3.4579999999999833E-2</v>
      </c>
      <c r="I18" s="105" t="str">
        <f t="shared" si="7"/>
        <v/>
      </c>
      <c r="J18" s="105" t="str">
        <f t="shared" si="7"/>
        <v/>
      </c>
      <c r="K18" s="105" t="str">
        <f t="shared" si="7"/>
        <v/>
      </c>
      <c r="L18" s="105" t="str">
        <f t="shared" si="7"/>
        <v/>
      </c>
      <c r="M18" s="105" t="str">
        <f t="shared" si="7"/>
        <v/>
      </c>
      <c r="N18" s="105" t="str">
        <f t="shared" si="7"/>
        <v/>
      </c>
      <c r="O18" s="105" t="str">
        <f t="shared" si="7"/>
        <v/>
      </c>
      <c r="P18" s="105" t="str">
        <f t="shared" si="7"/>
        <v/>
      </c>
      <c r="Q18" s="105" t="str">
        <f t="shared" si="7"/>
        <v/>
      </c>
      <c r="R18" s="105" t="str">
        <f t="shared" si="7"/>
        <v/>
      </c>
      <c r="S18" s="105" t="str">
        <f t="shared" si="7"/>
        <v/>
      </c>
      <c r="T18" s="105" t="str">
        <f t="shared" si="7"/>
        <v/>
      </c>
      <c r="U18" s="105" t="str">
        <f t="shared" si="7"/>
        <v/>
      </c>
      <c r="V18" s="105" t="str">
        <f t="shared" si="7"/>
        <v/>
      </c>
      <c r="W18" s="105" t="str">
        <f t="shared" si="7"/>
        <v/>
      </c>
      <c r="X18" s="105" t="str">
        <f t="shared" si="7"/>
        <v/>
      </c>
      <c r="Y18" s="105" t="str">
        <f t="shared" si="7"/>
        <v/>
      </c>
      <c r="Z18" s="105" t="str">
        <f t="shared" si="7"/>
        <v/>
      </c>
      <c r="AA18" s="105" t="str">
        <f t="shared" si="7"/>
        <v/>
      </c>
      <c r="AB18" s="105" t="str">
        <f t="shared" si="7"/>
        <v/>
      </c>
      <c r="AC18" s="105" t="str">
        <f t="shared" si="7"/>
        <v/>
      </c>
      <c r="AD18" s="105" t="str">
        <f t="shared" si="7"/>
        <v/>
      </c>
      <c r="AE18" s="105" t="str">
        <f t="shared" si="7"/>
        <v/>
      </c>
      <c r="AF18" s="133" t="str">
        <f t="shared" si="7"/>
        <v/>
      </c>
    </row>
    <row r="19" spans="2:32" x14ac:dyDescent="0.25">
      <c r="B19" s="107" t="s">
        <v>2</v>
      </c>
      <c r="C19" s="113">
        <f>IFERROR(IF(LEN(C$7)&gt;0,C9-C8,""),"")</f>
        <v>6.3824999999999577E-3</v>
      </c>
      <c r="D19" s="114">
        <f t="shared" ref="D19:AF19" si="8">IFERROR(IF(LEN(D$7)&gt;0,D9-D8,""),"")</f>
        <v>6.1479999999999979E-2</v>
      </c>
      <c r="E19" s="114">
        <f t="shared" si="8"/>
        <v>1.3120000000000021E-2</v>
      </c>
      <c r="F19" s="114">
        <f t="shared" si="8"/>
        <v>4.0599999999999525E-3</v>
      </c>
      <c r="G19" s="114">
        <f t="shared" si="8"/>
        <v>0.17497000000000007</v>
      </c>
      <c r="H19" s="114">
        <f t="shared" si="8"/>
        <v>0.17497000000000007</v>
      </c>
      <c r="I19" s="114" t="str">
        <f t="shared" si="8"/>
        <v/>
      </c>
      <c r="J19" s="114" t="str">
        <f t="shared" si="8"/>
        <v/>
      </c>
      <c r="K19" s="114" t="str">
        <f t="shared" si="8"/>
        <v/>
      </c>
      <c r="L19" s="114" t="str">
        <f t="shared" si="8"/>
        <v/>
      </c>
      <c r="M19" s="114" t="str">
        <f t="shared" si="8"/>
        <v/>
      </c>
      <c r="N19" s="114" t="str">
        <f t="shared" si="8"/>
        <v/>
      </c>
      <c r="O19" s="114" t="str">
        <f t="shared" si="8"/>
        <v/>
      </c>
      <c r="P19" s="114" t="str">
        <f t="shared" si="8"/>
        <v/>
      </c>
      <c r="Q19" s="114" t="str">
        <f t="shared" si="8"/>
        <v/>
      </c>
      <c r="R19" s="114" t="str">
        <f t="shared" si="8"/>
        <v/>
      </c>
      <c r="S19" s="114" t="str">
        <f t="shared" si="8"/>
        <v/>
      </c>
      <c r="T19" s="114" t="str">
        <f t="shared" si="8"/>
        <v/>
      </c>
      <c r="U19" s="114" t="str">
        <f t="shared" si="8"/>
        <v/>
      </c>
      <c r="V19" s="114" t="str">
        <f t="shared" si="8"/>
        <v/>
      </c>
      <c r="W19" s="114" t="str">
        <f t="shared" si="8"/>
        <v/>
      </c>
      <c r="X19" s="114" t="str">
        <f t="shared" si="8"/>
        <v/>
      </c>
      <c r="Y19" s="114" t="str">
        <f t="shared" si="8"/>
        <v/>
      </c>
      <c r="Z19" s="114" t="str">
        <f t="shared" si="8"/>
        <v/>
      </c>
      <c r="AA19" s="114" t="str">
        <f t="shared" si="8"/>
        <v/>
      </c>
      <c r="AB19" s="114" t="str">
        <f t="shared" si="8"/>
        <v/>
      </c>
      <c r="AC19" s="114" t="str">
        <f t="shared" si="8"/>
        <v/>
      </c>
      <c r="AD19" s="114" t="str">
        <f t="shared" si="8"/>
        <v/>
      </c>
      <c r="AE19" s="114" t="str">
        <f t="shared" si="8"/>
        <v/>
      </c>
      <c r="AF19" s="134" t="str">
        <f t="shared" si="8"/>
        <v/>
      </c>
    </row>
    <row r="20" spans="2:32" ht="15" customHeight="1" x14ac:dyDescent="0.25">
      <c r="B20" s="140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135"/>
      <c r="AF20" s="136"/>
    </row>
    <row r="21" spans="2:32" x14ac:dyDescent="0.25">
      <c r="B21" s="103" t="s">
        <v>11</v>
      </c>
      <c r="C21" s="97">
        <f>ROUND(MIN(C8:AF8)-(MAX(C12:AF12)-MIN(C8:AF8))*5%,precision)</f>
        <v>1.52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135"/>
      <c r="AF21" s="136"/>
    </row>
    <row r="22" spans="2:32" x14ac:dyDescent="0.25">
      <c r="B22" s="103" t="s">
        <v>12</v>
      </c>
      <c r="C22" s="97">
        <f>ROUND(MAX(C12:AF12)+(MAX(C12:AF12)-MIN(C8:AF8))*10%,precision)</f>
        <v>2.0699999999999998</v>
      </c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135"/>
      <c r="AF22" s="136"/>
    </row>
    <row r="23" spans="2:32" ht="15" customHeight="1" x14ac:dyDescent="0.25">
      <c r="B23" s="139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135"/>
      <c r="AF23" s="136"/>
    </row>
    <row r="24" spans="2:32" x14ac:dyDescent="0.25">
      <c r="B24" s="115" t="s">
        <v>13</v>
      </c>
      <c r="C24" s="97">
        <f>MIN(E25:E35)</f>
        <v>2</v>
      </c>
      <c r="D24" s="97">
        <f>(MAX(C12:AF12)-MIN(C8:AF8))*10%</f>
        <v>4.8016999999999976E-2</v>
      </c>
      <c r="E24" s="100" t="s">
        <v>14</v>
      </c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135"/>
      <c r="AF24" s="136"/>
    </row>
    <row r="25" spans="2:32" x14ac:dyDescent="0.25">
      <c r="B25" s="139"/>
      <c r="C25" s="94"/>
      <c r="D25" s="94"/>
      <c r="E25" s="97" t="str">
        <f>IFERROR(IF(ROUNDDOWN($D$24,0)&gt;0,0,"-"),"-")</f>
        <v>-</v>
      </c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135"/>
      <c r="AF25" s="136"/>
    </row>
    <row r="26" spans="2:32" x14ac:dyDescent="0.25">
      <c r="B26" s="139"/>
      <c r="C26" s="94"/>
      <c r="D26" s="94"/>
      <c r="E26" s="97" t="str">
        <f>IFERROR(IF(ROUNDDOWN($D$24*10^1,0)&gt;0,1,"-"),"-")</f>
        <v>-</v>
      </c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135"/>
      <c r="AF26" s="136"/>
    </row>
    <row r="27" spans="2:32" x14ac:dyDescent="0.25">
      <c r="B27" s="139"/>
      <c r="C27" s="94"/>
      <c r="D27" s="94"/>
      <c r="E27" s="97">
        <f>IFERROR(IF(ROUNDDOWN($D$24*10^2,0)&gt;0,2,"-"),"-")</f>
        <v>2</v>
      </c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135"/>
      <c r="AF27" s="136"/>
    </row>
    <row r="28" spans="2:32" x14ac:dyDescent="0.25">
      <c r="B28" s="139"/>
      <c r="C28" s="94"/>
      <c r="D28" s="94"/>
      <c r="E28" s="97">
        <f>IFERROR(IF(ROUNDDOWN($D$24*10^3,0)&gt;0,3,"-"),"-")</f>
        <v>3</v>
      </c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135"/>
      <c r="AF28" s="136"/>
    </row>
    <row r="29" spans="2:32" x14ac:dyDescent="0.25">
      <c r="B29" s="139"/>
      <c r="C29" s="94"/>
      <c r="D29" s="94"/>
      <c r="E29" s="97">
        <f>IFERROR(IF(ROUNDDOWN($D$24*10^4,0)&gt;0,4,"-"),"-")</f>
        <v>4</v>
      </c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135"/>
      <c r="AF29" s="136"/>
    </row>
    <row r="30" spans="2:32" x14ac:dyDescent="0.25">
      <c r="B30" s="139"/>
      <c r="C30" s="94"/>
      <c r="D30" s="94"/>
      <c r="E30" s="97">
        <f>IFERROR(IF(ROUNDDOWN($D$24*10^5,0)&gt;0,5,"-"),"-")</f>
        <v>5</v>
      </c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135"/>
      <c r="AF30" s="136"/>
    </row>
    <row r="31" spans="2:32" x14ac:dyDescent="0.25">
      <c r="B31" s="139"/>
      <c r="C31" s="94"/>
      <c r="D31" s="94"/>
      <c r="E31" s="97">
        <f>IFERROR(IF(ROUNDDOWN($D$24*10^6,0)&gt;0,6,"-"),"-")</f>
        <v>6</v>
      </c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135"/>
      <c r="AF31" s="136"/>
    </row>
    <row r="32" spans="2:32" x14ac:dyDescent="0.25">
      <c r="B32" s="139"/>
      <c r="C32" s="135"/>
      <c r="D32" s="135"/>
      <c r="E32" s="97">
        <f>IFERROR(IF(ROUNDDOWN($D$24*10^7,0)&gt;0,7,"-"),"-")</f>
        <v>7</v>
      </c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</row>
    <row r="33" spans="2:32" x14ac:dyDescent="0.25">
      <c r="B33" s="139"/>
      <c r="C33" s="135"/>
      <c r="D33" s="135"/>
      <c r="E33" s="97">
        <f>IFERROR(IF(ROUNDDOWN($D$24*10^8,0)&gt;0,8,"-"),"-")</f>
        <v>8</v>
      </c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6"/>
    </row>
    <row r="34" spans="2:32" ht="12.75" customHeight="1" x14ac:dyDescent="0.25">
      <c r="B34" s="139"/>
      <c r="C34" s="135"/>
      <c r="D34" s="135"/>
      <c r="E34" s="97">
        <f>IFERROR(IF(ROUNDDOWN($D$24*10^9,0)&gt;0,9,"-"),"-")</f>
        <v>9</v>
      </c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6"/>
    </row>
    <row r="35" spans="2:32" x14ac:dyDescent="0.25">
      <c r="B35" s="141"/>
      <c r="C35" s="137"/>
      <c r="D35" s="137"/>
      <c r="E35" s="97">
        <f>IFERROR(IF(ROUNDDOWN($D$24*10^10,0)&gt;0,10,"-"),"-")</f>
        <v>10</v>
      </c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12</vt:i4>
      </vt:variant>
    </vt:vector>
  </HeadingPairs>
  <TitlesOfParts>
    <vt:vector size="17" baseType="lpstr">
      <vt:lpstr>Chart</vt:lpstr>
      <vt:lpstr>Data1</vt:lpstr>
      <vt:lpstr>Data2</vt:lpstr>
      <vt:lpstr>Calculations</vt:lpstr>
      <vt:lpstr>ToU</vt:lpstr>
      <vt:lpstr>countS</vt:lpstr>
      <vt:lpstr>inputRNG</vt:lpstr>
      <vt:lpstr>Lbox</vt:lpstr>
      <vt:lpstr>precision</vt:lpstr>
      <vt:lpstr>Calculations!Print_Area</vt:lpstr>
      <vt:lpstr>Chart!Print_Area</vt:lpstr>
      <vt:lpstr>Data1!Print_Area</vt:lpstr>
      <vt:lpstr>Data2!Print_Area</vt:lpstr>
      <vt:lpstr>ToU!Print_Area</vt:lpstr>
      <vt:lpstr>Ubox</vt:lpstr>
      <vt:lpstr>xBottom</vt:lpstr>
      <vt:lpstr>xTop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2022-07-26T06:55:35Z</cp:lastPrinted>
  <dcterms:created xsi:type="dcterms:W3CDTF">2020-08-27T07:15:44Z</dcterms:created>
  <dcterms:modified xsi:type="dcterms:W3CDTF">2022-08-12T06:54:33Z</dcterms:modified>
  <dc:title>Box and Whisker Plot Maker V2 Template</dc:title>
  <dc:subject>Box and Whisker Plot Maker V2</dc:subject>
  <dc:description>Box and Whisker Plot Maker V2 template by Master Productivity Kit — masterproductivitykit.com</dc:description>
  <cp:keywords>Master Productivity Kit, Excel template, Google Sheets template</cp:keywords>
  <cp:category>Business Template</cp:category>
</cp:coreProperties>
</file>