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11_Time Blocking Excel Template\"/>
    </mc:Choice>
  </mc:AlternateContent>
  <xr:revisionPtr revIDLastSave="0" documentId="13_ncr:1_{39E64435-D1ED-40E3-A8B8-034C1303AB52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  <sheet name="EventsList" sheetId="7" r:id="rId2"/>
    <sheet name="WeeklyView" sheetId="5" r:id="rId3"/>
    <sheet name="MonthView" sheetId="8" r:id="rId4"/>
    <sheet name="Calc" sheetId="9" state="hidden" r:id="rId5"/>
  </sheets>
  <definedNames>
    <definedName name="choosenMonth">MonthView!$M$6</definedName>
    <definedName name="chosenWeek">WeeklyView!$O$6</definedName>
    <definedName name="day_1">Calc!$AQ$7:$AS$54</definedName>
    <definedName name="day_2">Calc!$AV$7:$AX$54</definedName>
    <definedName name="day_3">Calc!$BA$7:$BC$54</definedName>
    <definedName name="day_4">Calc!$BF$7:$BH$54</definedName>
    <definedName name="day_5">Calc!$BK$7:$BM$54</definedName>
    <definedName name="day_6">Calc!$BP$7:$BR$54</definedName>
    <definedName name="day_7">Calc!$BU$7:$BW$54</definedName>
    <definedName name="endOfMonth">Calc!$BZ$3</definedName>
    <definedName name="firstDay">Dashboard!$J$21</definedName>
    <definedName name="hoursList">Calc!$I$4:$I$51</definedName>
    <definedName name="ImportanceList2">OFFSET(Calc!$G$20,0,0,Calc!$G$27,1)</definedName>
    <definedName name="importanceFilter">WeeklyView!$U$6</definedName>
    <definedName name="importanceList">OFFSET(Dashboard!$J$24,0,0,COUNTA(Dashboard!$J$24:$J$28),1)</definedName>
    <definedName name="monthFirst">Calc!$BZ$5</definedName>
    <definedName name="monthOffset">Calc!$BZ$2</definedName>
    <definedName name="monthsList">Calc!$C$4:$C$15</definedName>
    <definedName name="monthYear">MonthView!$G$6</definedName>
    <definedName name="parea">Calc!$B$32</definedName>
    <definedName name="_xlnm.Print_Area" localSheetId="0">Dashboard!$B$2:$K$36</definedName>
    <definedName name="_xlnm.Print_Area" localSheetId="1">EventsList!$B$2:$P$36</definedName>
    <definedName name="_xlnm.Print_Area" localSheetId="3">MonthView!$B$2:$W$118</definedName>
    <definedName name="_xlnm.Print_Area" localSheetId="2">WeeklyView!$B$2:$Y$59</definedName>
    <definedName name="_xlnm.Print_Titles" localSheetId="1">EventsList!$6:$6</definedName>
    <definedName name="step">Calc!$G$13</definedName>
    <definedName name="thisWeek">Calc!$G$4</definedName>
    <definedName name="typeList">OFFSET(Calc!$AE$62,0,0,Calc!$AE$59,1)</definedName>
    <definedName name="weekChoosen">Calc!$G$7</definedName>
    <definedName name="weekDays">OFFSET(Calc!$E$4,Calc!$G$10,0,7,1)</definedName>
    <definedName name="weekOffset">Calc!$G$10</definedName>
    <definedName name="weeksList">Calc!$D$3:$D$57</definedName>
    <definedName name="weekYear">WeeklyView!$I$6</definedName>
    <definedName name="yearsList">Calc!$B$4:$B$24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4" i="9" l="1" a="1"/>
  <c r="AB4" i="9" s="1"/>
  <c r="AB5" i="9" a="1"/>
  <c r="AB5" i="9" s="1"/>
  <c r="AB6" i="9" a="1"/>
  <c r="AB6" i="9" s="1"/>
  <c r="AB7" i="9" a="1"/>
  <c r="AB7" i="9"/>
  <c r="AB8" i="9" a="1"/>
  <c r="AB8" i="9" s="1"/>
  <c r="AB9" i="9" a="1"/>
  <c r="AB9" i="9" s="1"/>
  <c r="AB10" i="9" a="1"/>
  <c r="AB10" i="9" s="1"/>
  <c r="AB11" i="9" a="1"/>
  <c r="AB11" i="9"/>
  <c r="AB12" i="9" a="1"/>
  <c r="AB12" i="9" s="1"/>
  <c r="AB13" i="9" a="1"/>
  <c r="AB13" i="9" s="1"/>
  <c r="AB14" i="9" a="1"/>
  <c r="AB14" i="9" s="1"/>
  <c r="AB15" i="9" a="1"/>
  <c r="AB15" i="9"/>
  <c r="AB16" i="9" a="1"/>
  <c r="AB16" i="9" s="1"/>
  <c r="AB17" i="9" a="1"/>
  <c r="AB17" i="9" s="1"/>
  <c r="AB18" i="9" a="1"/>
  <c r="AB18" i="9" s="1"/>
  <c r="AB19" i="9" a="1"/>
  <c r="AB19" i="9"/>
  <c r="AB20" i="9" a="1"/>
  <c r="AB20" i="9" s="1"/>
  <c r="AB21" i="9" a="1"/>
  <c r="AB21" i="9" s="1"/>
  <c r="AB22" i="9" a="1"/>
  <c r="AB22" i="9" s="1"/>
  <c r="AB23" i="9" a="1"/>
  <c r="AB23" i="9"/>
  <c r="AB24" i="9" a="1"/>
  <c r="AB24" i="9" s="1"/>
  <c r="AB25" i="9" a="1"/>
  <c r="AB25" i="9" s="1"/>
  <c r="AB26" i="9" a="1"/>
  <c r="AB26" i="9" s="1"/>
  <c r="AB27" i="9" a="1"/>
  <c r="AB27" i="9"/>
  <c r="AB28" i="9" a="1"/>
  <c r="AB28" i="9" s="1"/>
  <c r="AB29" i="9" a="1"/>
  <c r="AB29" i="9" s="1"/>
  <c r="AB30" i="9" a="1"/>
  <c r="AB30" i="9" s="1"/>
  <c r="AB31" i="9" a="1"/>
  <c r="AB31" i="9"/>
  <c r="AB32" i="9" a="1"/>
  <c r="AB32" i="9" s="1"/>
  <c r="AB3" i="9" a="1"/>
  <c r="AB3" i="9" s="1"/>
  <c r="DD53" i="9" a="1"/>
  <c r="DD53" i="9" s="1"/>
  <c r="DC53" i="9" a="1"/>
  <c r="DC53" i="9" s="1"/>
  <c r="DB53" i="9" a="1"/>
  <c r="DB53" i="9" s="1"/>
  <c r="DA53" i="9"/>
  <c r="DA53" i="9" a="1"/>
  <c r="CZ53" i="9" a="1"/>
  <c r="CZ53" i="9" s="1"/>
  <c r="CY53" i="9" a="1"/>
  <c r="CY53" i="9" s="1"/>
  <c r="CY21" i="9" s="1"/>
  <c r="CX53" i="9" a="1"/>
  <c r="CX53" i="9" s="1"/>
  <c r="CW53" i="9" a="1"/>
  <c r="CW53" i="9" s="1"/>
  <c r="CV53" i="9" a="1"/>
  <c r="CV53" i="9" s="1"/>
  <c r="CU53" i="9" a="1"/>
  <c r="CU53" i="9" s="1"/>
  <c r="CT53" i="9" a="1"/>
  <c r="CT53" i="9" s="1"/>
  <c r="CS53" i="9" a="1"/>
  <c r="CS53" i="9" s="1"/>
  <c r="CR53" i="9" a="1"/>
  <c r="CR53" i="9" s="1"/>
  <c r="CQ53" i="9" a="1"/>
  <c r="CQ53" i="9" s="1"/>
  <c r="CP53" i="9" a="1"/>
  <c r="CP53" i="9" s="1"/>
  <c r="CO53" i="9" a="1"/>
  <c r="CO53" i="9" s="1"/>
  <c r="CN53" i="9" a="1"/>
  <c r="CN53" i="9" s="1"/>
  <c r="CM53" i="9" a="1"/>
  <c r="CM53" i="9" s="1"/>
  <c r="CL53" i="9" a="1"/>
  <c r="CL53" i="9" s="1"/>
  <c r="CL37" i="9" s="1"/>
  <c r="CK53" i="9"/>
  <c r="CK53" i="9" a="1"/>
  <c r="CJ53" i="9" a="1"/>
  <c r="CJ53" i="9" s="1"/>
  <c r="CI53" i="9" a="1"/>
  <c r="CI53" i="9" s="1"/>
  <c r="CH53" i="9" a="1"/>
  <c r="CH53" i="9" s="1"/>
  <c r="CG53" i="9" a="1"/>
  <c r="CG53" i="9" s="1"/>
  <c r="CF53" i="9" a="1"/>
  <c r="CF53" i="9" s="1"/>
  <c r="CF37" i="9" s="1"/>
  <c r="CE53" i="9" a="1"/>
  <c r="CE53" i="9" s="1"/>
  <c r="CD53" i="9" a="1"/>
  <c r="CD53" i="9" s="1"/>
  <c r="CC53" i="9"/>
  <c r="CC53" i="9" a="1"/>
  <c r="CB53" i="9" a="1"/>
  <c r="CB53" i="9" s="1"/>
  <c r="CA53" i="9" a="1"/>
  <c r="CA53" i="9" s="1"/>
  <c r="BZ53" i="9" a="1"/>
  <c r="BZ53" i="9" s="1"/>
  <c r="DD52" i="9"/>
  <c r="DD52" i="9" a="1"/>
  <c r="DC52" i="9" a="1"/>
  <c r="DC52" i="9" s="1"/>
  <c r="DB52" i="9" a="1"/>
  <c r="DB52" i="9" s="1"/>
  <c r="DA52" i="9" a="1"/>
  <c r="DA52" i="9" s="1"/>
  <c r="CZ52" i="9"/>
  <c r="CZ52" i="9" a="1"/>
  <c r="CY52" i="9" a="1"/>
  <c r="CY52" i="9" s="1"/>
  <c r="CX52" i="9" a="1"/>
  <c r="CX52" i="9" s="1"/>
  <c r="CW52" i="9" a="1"/>
  <c r="CW52" i="9" s="1"/>
  <c r="CV52" i="9" a="1"/>
  <c r="CV52" i="9" s="1"/>
  <c r="CU52" i="9" a="1"/>
  <c r="CU52" i="9" s="1"/>
  <c r="CT52" i="9" a="1"/>
  <c r="CT52" i="9" s="1"/>
  <c r="CS52" i="9" a="1"/>
  <c r="CS52" i="9" s="1"/>
  <c r="CR52" i="9" a="1"/>
  <c r="CR52" i="9" s="1"/>
  <c r="CQ52" i="9" a="1"/>
  <c r="CQ52" i="9" s="1"/>
  <c r="CP52" i="9" a="1"/>
  <c r="CP52" i="9" s="1"/>
  <c r="CO52" i="9" a="1"/>
  <c r="CO52" i="9" s="1"/>
  <c r="CN52" i="9" a="1"/>
  <c r="CN52" i="9" s="1"/>
  <c r="CM52" i="9" a="1"/>
  <c r="CM52" i="9" s="1"/>
  <c r="CL52" i="9" a="1"/>
  <c r="CL52" i="9" s="1"/>
  <c r="CK52" i="9" a="1"/>
  <c r="CK52" i="9" s="1"/>
  <c r="CK36" i="9" s="1"/>
  <c r="CJ52" i="9"/>
  <c r="CJ52" i="9" a="1"/>
  <c r="CI52" i="9" a="1"/>
  <c r="CI52" i="9" s="1"/>
  <c r="CH52" i="9" a="1"/>
  <c r="CH52" i="9" s="1"/>
  <c r="CG52" i="9" a="1"/>
  <c r="CG52" i="9" s="1"/>
  <c r="CF52" i="9" a="1"/>
  <c r="CF52" i="9" s="1"/>
  <c r="CE52" i="9" a="1"/>
  <c r="CE52" i="9" s="1"/>
  <c r="CE36" i="9" s="1"/>
  <c r="CD52" i="9" a="1"/>
  <c r="CD52" i="9" s="1"/>
  <c r="CC52" i="9" a="1"/>
  <c r="CC52" i="9" s="1"/>
  <c r="CB52" i="9"/>
  <c r="CB52" i="9" a="1"/>
  <c r="CA52" i="9" a="1"/>
  <c r="CA52" i="9" s="1"/>
  <c r="BZ52" i="9" a="1"/>
  <c r="BZ52" i="9" s="1"/>
  <c r="DD51" i="9" a="1"/>
  <c r="DD51" i="9" s="1"/>
  <c r="DC51" i="9"/>
  <c r="DC35" i="9" s="1"/>
  <c r="DC51" i="9" a="1"/>
  <c r="DB51" i="9" a="1"/>
  <c r="DB51" i="9" s="1"/>
  <c r="DA51" i="9" a="1"/>
  <c r="DA51" i="9" s="1"/>
  <c r="CZ51" i="9" a="1"/>
  <c r="CZ51" i="9" s="1"/>
  <c r="CY51" i="9"/>
  <c r="CY51" i="9" a="1"/>
  <c r="CX51" i="9" a="1"/>
  <c r="CX51" i="9" s="1"/>
  <c r="CW51" i="9" a="1"/>
  <c r="CW51" i="9" s="1"/>
  <c r="CW35" i="9" s="1"/>
  <c r="CV51" i="9" a="1"/>
  <c r="CV51" i="9" s="1"/>
  <c r="CU51" i="9" a="1"/>
  <c r="CU51" i="9" s="1"/>
  <c r="CT51" i="9" a="1"/>
  <c r="CT51" i="9" s="1"/>
  <c r="CS51" i="9" a="1"/>
  <c r="CS51" i="9" s="1"/>
  <c r="CR51" i="9" a="1"/>
  <c r="CR51" i="9" s="1"/>
  <c r="CQ51" i="9" a="1"/>
  <c r="CQ51" i="9" s="1"/>
  <c r="CP51" i="9" a="1"/>
  <c r="CP51" i="9" s="1"/>
  <c r="CO51" i="9" a="1"/>
  <c r="CO51" i="9" s="1"/>
  <c r="CN51" i="9" a="1"/>
  <c r="CN51" i="9" s="1"/>
  <c r="CM51" i="9" a="1"/>
  <c r="CM51" i="9" s="1"/>
  <c r="CL51" i="9" a="1"/>
  <c r="CL51" i="9" s="1"/>
  <c r="CK51" i="9" a="1"/>
  <c r="CK51" i="9" s="1"/>
  <c r="CJ51" i="9" a="1"/>
  <c r="CJ51" i="9" s="1"/>
  <c r="CI51" i="9"/>
  <c r="CI51" i="9" a="1"/>
  <c r="CH51" i="9" a="1"/>
  <c r="CH51" i="9" s="1"/>
  <c r="CG51" i="9" a="1"/>
  <c r="CG51" i="9" s="1"/>
  <c r="CF51" i="9" a="1"/>
  <c r="CF51" i="9" s="1"/>
  <c r="CE51" i="9" a="1"/>
  <c r="CE51" i="9" s="1"/>
  <c r="CD51" i="9" a="1"/>
  <c r="CD51" i="9" s="1"/>
  <c r="CC51" i="9" a="1"/>
  <c r="CC51" i="9" s="1"/>
  <c r="CB51" i="9" a="1"/>
  <c r="CB51" i="9" s="1"/>
  <c r="CA51" i="9"/>
  <c r="CA51" i="9" a="1"/>
  <c r="BZ51" i="9" a="1"/>
  <c r="BZ51" i="9" s="1"/>
  <c r="DD50" i="9" a="1"/>
  <c r="DD50" i="9" s="1"/>
  <c r="DC50" i="9" a="1"/>
  <c r="DC50" i="9" s="1"/>
  <c r="DB50" i="9"/>
  <c r="DB50" i="9" a="1"/>
  <c r="DA50" i="9" a="1"/>
  <c r="DA50" i="9" s="1"/>
  <c r="CZ50" i="9" a="1"/>
  <c r="CZ50" i="9" s="1"/>
  <c r="CY50" i="9" a="1"/>
  <c r="CY50" i="9" s="1"/>
  <c r="CX50" i="9"/>
  <c r="CX50" i="9" a="1"/>
  <c r="CW50" i="9" a="1"/>
  <c r="CW50" i="9" s="1"/>
  <c r="CV50" i="9" a="1"/>
  <c r="CV50" i="9" s="1"/>
  <c r="CU50" i="9" a="1"/>
  <c r="CU50" i="9" s="1"/>
  <c r="CT50" i="9" a="1"/>
  <c r="CT50" i="9" s="1"/>
  <c r="CS50" i="9" a="1"/>
  <c r="CS50" i="9" s="1"/>
  <c r="CR50" i="9" a="1"/>
  <c r="CR50" i="9" s="1"/>
  <c r="CQ50" i="9" a="1"/>
  <c r="CQ50" i="9" s="1"/>
  <c r="CP50" i="9" a="1"/>
  <c r="CP50" i="9" s="1"/>
  <c r="CO50" i="9" a="1"/>
  <c r="CO50" i="9" s="1"/>
  <c r="CN50" i="9" a="1"/>
  <c r="CN50" i="9" s="1"/>
  <c r="CM50" i="9" a="1"/>
  <c r="CM50" i="9" s="1"/>
  <c r="CL50" i="9" a="1"/>
  <c r="CL50" i="9" s="1"/>
  <c r="CK50" i="9" a="1"/>
  <c r="CK50" i="9" s="1"/>
  <c r="CJ50" i="9" a="1"/>
  <c r="CJ50" i="9" s="1"/>
  <c r="CI50" i="9" a="1"/>
  <c r="CI50" i="9" s="1"/>
  <c r="CH50" i="9"/>
  <c r="CH50" i="9" a="1"/>
  <c r="CG50" i="9" a="1"/>
  <c r="CG50" i="9" s="1"/>
  <c r="CF50" i="9" a="1"/>
  <c r="CF50" i="9" s="1"/>
  <c r="CE50" i="9" a="1"/>
  <c r="CE50" i="9" s="1"/>
  <c r="CD50" i="9" a="1"/>
  <c r="CD50" i="9" s="1"/>
  <c r="CC50" i="9" a="1"/>
  <c r="CC50" i="9" s="1"/>
  <c r="CC34" i="9" s="1"/>
  <c r="CB50" i="9" a="1"/>
  <c r="CB50" i="9" s="1"/>
  <c r="CA50" i="9" a="1"/>
  <c r="CA50" i="9" s="1"/>
  <c r="BZ50" i="9"/>
  <c r="BZ50" i="9" a="1"/>
  <c r="DD49" i="9" a="1"/>
  <c r="DD49" i="9" s="1"/>
  <c r="DC49" i="9" a="1"/>
  <c r="DC49" i="9" s="1"/>
  <c r="DB49" i="9" a="1"/>
  <c r="DB49" i="9" s="1"/>
  <c r="DA49" i="9"/>
  <c r="DA33" i="9" s="1"/>
  <c r="DA49" i="9" a="1"/>
  <c r="CZ49" i="9" a="1"/>
  <c r="CZ49" i="9" s="1"/>
  <c r="CY49" i="9" a="1"/>
  <c r="CY49" i="9" s="1"/>
  <c r="CX49" i="9" a="1"/>
  <c r="CX49" i="9" s="1"/>
  <c r="CW49" i="9"/>
  <c r="CW49" i="9" a="1"/>
  <c r="CV49" i="9" a="1"/>
  <c r="CV49" i="9" s="1"/>
  <c r="CU49" i="9" a="1"/>
  <c r="CU49" i="9" s="1"/>
  <c r="CU33" i="9" s="1"/>
  <c r="CT49" i="9" a="1"/>
  <c r="CT49" i="9" s="1"/>
  <c r="CS49" i="9" a="1"/>
  <c r="CS49" i="9" s="1"/>
  <c r="CR49" i="9" a="1"/>
  <c r="CR49" i="9" s="1"/>
  <c r="CQ49" i="9" a="1"/>
  <c r="CQ49" i="9" s="1"/>
  <c r="CP49" i="9" a="1"/>
  <c r="CP49" i="9" s="1"/>
  <c r="CO49" i="9" a="1"/>
  <c r="CO49" i="9" s="1"/>
  <c r="CN49" i="9" a="1"/>
  <c r="CN49" i="9" s="1"/>
  <c r="CM49" i="9" a="1"/>
  <c r="CM49" i="9" s="1"/>
  <c r="CL49" i="9" a="1"/>
  <c r="CL49" i="9" s="1"/>
  <c r="CK49" i="9" a="1"/>
  <c r="CK49" i="9" s="1"/>
  <c r="CJ49" i="9" a="1"/>
  <c r="CJ49" i="9" s="1"/>
  <c r="CI49" i="9" a="1"/>
  <c r="CI49" i="9" s="1"/>
  <c r="CH49" i="9" a="1"/>
  <c r="CH49" i="9" s="1"/>
  <c r="CG49" i="9" a="1"/>
  <c r="CG49" i="9" s="1"/>
  <c r="CF49" i="9" a="1"/>
  <c r="CF49" i="9" s="1"/>
  <c r="CE49" i="9" a="1"/>
  <c r="CE49" i="9" s="1"/>
  <c r="CD49" i="9" a="1"/>
  <c r="CD49" i="9" s="1"/>
  <c r="CC49" i="9" a="1"/>
  <c r="CC49" i="9" s="1"/>
  <c r="CB49" i="9" a="1"/>
  <c r="CB49" i="9" s="1"/>
  <c r="CA49" i="9" a="1"/>
  <c r="CA49" i="9" s="1"/>
  <c r="BZ49" i="9" a="1"/>
  <c r="BZ49" i="9" s="1"/>
  <c r="DD48" i="9"/>
  <c r="DD48" i="9" a="1"/>
  <c r="DC48" i="9" a="1"/>
  <c r="DC48" i="9" s="1"/>
  <c r="DB48" i="9" a="1"/>
  <c r="DB48" i="9" s="1"/>
  <c r="DA48" i="9" a="1"/>
  <c r="DA48" i="9" s="1"/>
  <c r="CZ48" i="9"/>
  <c r="CZ48" i="9" a="1"/>
  <c r="CY48" i="9" a="1"/>
  <c r="CY48" i="9" s="1"/>
  <c r="CX48" i="9" a="1"/>
  <c r="CX48" i="9" s="1"/>
  <c r="CW48" i="9" a="1"/>
  <c r="CW48" i="9" s="1"/>
  <c r="CV48" i="9"/>
  <c r="CV48" i="9" a="1"/>
  <c r="CU48" i="9" a="1"/>
  <c r="CU48" i="9" s="1"/>
  <c r="CT48" i="9" a="1"/>
  <c r="CT48" i="9" s="1"/>
  <c r="CS48" i="9" a="1"/>
  <c r="CS48" i="9" s="1"/>
  <c r="CR48" i="9" a="1"/>
  <c r="CR48" i="9" s="1"/>
  <c r="CQ48" i="9" a="1"/>
  <c r="CQ48" i="9" s="1"/>
  <c r="CP48" i="9" a="1"/>
  <c r="CP48" i="9" s="1"/>
  <c r="CO48" i="9" a="1"/>
  <c r="CO48" i="9" s="1"/>
  <c r="CN48" i="9" a="1"/>
  <c r="CN48" i="9" s="1"/>
  <c r="CM48" i="9" a="1"/>
  <c r="CM48" i="9" s="1"/>
  <c r="CL48" i="9" a="1"/>
  <c r="CL48" i="9" s="1"/>
  <c r="CK48" i="9" a="1"/>
  <c r="CK48" i="9" s="1"/>
  <c r="CJ48" i="9" a="1"/>
  <c r="CJ48" i="9" s="1"/>
  <c r="CI48" i="9" a="1"/>
  <c r="CI48" i="9" s="1"/>
  <c r="CH48" i="9" a="1"/>
  <c r="CH48" i="9" s="1"/>
  <c r="CG48" i="9" a="1"/>
  <c r="CG48" i="9" s="1"/>
  <c r="CG16" i="9" s="1"/>
  <c r="CF48" i="9" a="1"/>
  <c r="CF48" i="9" s="1"/>
  <c r="CE48" i="9" a="1"/>
  <c r="CE48" i="9" s="1"/>
  <c r="CD48" i="9" a="1"/>
  <c r="CD48" i="9" s="1"/>
  <c r="CC48" i="9" a="1"/>
  <c r="CC48" i="9" s="1"/>
  <c r="CB48" i="9" a="1"/>
  <c r="CB48" i="9" s="1"/>
  <c r="CA48" i="9" a="1"/>
  <c r="CA48" i="9" s="1"/>
  <c r="BZ48" i="9" a="1"/>
  <c r="BZ48" i="9" s="1"/>
  <c r="DD47" i="9" a="1"/>
  <c r="DD47" i="9" s="1"/>
  <c r="DC47" i="9"/>
  <c r="DC47" i="9" a="1"/>
  <c r="DB47" i="9" a="1"/>
  <c r="DB47" i="9" s="1"/>
  <c r="DA47" i="9" a="1"/>
  <c r="DA47" i="9" s="1"/>
  <c r="CZ47" i="9" a="1"/>
  <c r="CZ47" i="9" s="1"/>
  <c r="CY47" i="9"/>
  <c r="CY47" i="9" a="1"/>
  <c r="CX47" i="9" a="1"/>
  <c r="CX47" i="9" s="1"/>
  <c r="CW47" i="9" a="1"/>
  <c r="CW47" i="9" s="1"/>
  <c r="CV47" i="9" a="1"/>
  <c r="CV47" i="9" s="1"/>
  <c r="CU47" i="9"/>
  <c r="CU47" i="9" a="1"/>
  <c r="CT47" i="9" a="1"/>
  <c r="CT47" i="9" s="1"/>
  <c r="CS47" i="9" a="1"/>
  <c r="CS47" i="9" s="1"/>
  <c r="CR47" i="9" a="1"/>
  <c r="CR47" i="9" s="1"/>
  <c r="CQ47" i="9" a="1"/>
  <c r="CQ47" i="9" s="1"/>
  <c r="CQ31" i="9" s="1"/>
  <c r="CP47" i="9" a="1"/>
  <c r="CP47" i="9" s="1"/>
  <c r="CO47" i="9" a="1"/>
  <c r="CO47" i="9" s="1"/>
  <c r="CN47" i="9" a="1"/>
  <c r="CN47" i="9" s="1"/>
  <c r="CM47" i="9" a="1"/>
  <c r="CM47" i="9" s="1"/>
  <c r="CL47" i="9" a="1"/>
  <c r="CL47" i="9" s="1"/>
  <c r="CK47" i="9" a="1"/>
  <c r="CK47" i="9" s="1"/>
  <c r="CJ47" i="9" a="1"/>
  <c r="CJ47" i="9" s="1"/>
  <c r="CI47" i="9" a="1"/>
  <c r="CI47" i="9" s="1"/>
  <c r="CI31" i="9" s="1"/>
  <c r="CH47" i="9" a="1"/>
  <c r="CH47" i="9" s="1"/>
  <c r="CG47" i="9" a="1"/>
  <c r="CG47" i="9" s="1"/>
  <c r="CF47" i="9" a="1"/>
  <c r="CF47" i="9" s="1"/>
  <c r="CE47" i="9" a="1"/>
  <c r="CE47" i="9" s="1"/>
  <c r="CD47" i="9" a="1"/>
  <c r="CD47" i="9" s="1"/>
  <c r="CC47" i="9" a="1"/>
  <c r="CC47" i="9" s="1"/>
  <c r="CB47" i="9" a="1"/>
  <c r="CB47" i="9" s="1"/>
  <c r="CA47" i="9" a="1"/>
  <c r="CA47" i="9" s="1"/>
  <c r="CA31" i="9" s="1"/>
  <c r="BZ47" i="9" a="1"/>
  <c r="BZ47" i="9" s="1"/>
  <c r="DD46" i="9" a="1"/>
  <c r="DD46" i="9" s="1"/>
  <c r="DC46" i="9" a="1"/>
  <c r="DC46" i="9" s="1"/>
  <c r="DB46" i="9"/>
  <c r="DB46" i="9" a="1"/>
  <c r="DA46" i="9" a="1"/>
  <c r="DA46" i="9" s="1"/>
  <c r="CZ46" i="9" a="1"/>
  <c r="CZ46" i="9" s="1"/>
  <c r="CY46" i="9" a="1"/>
  <c r="CY46" i="9" s="1"/>
  <c r="CX46" i="9"/>
  <c r="CX46" i="9" a="1"/>
  <c r="CW46" i="9" a="1"/>
  <c r="CW46" i="9" s="1"/>
  <c r="CV46" i="9" a="1"/>
  <c r="CV46" i="9" s="1"/>
  <c r="CU46" i="9" a="1"/>
  <c r="CU46" i="9" s="1"/>
  <c r="CT46" i="9"/>
  <c r="CT46" i="9" a="1"/>
  <c r="CS46" i="9" a="1"/>
  <c r="CS46" i="9" s="1"/>
  <c r="CR46" i="9" a="1"/>
  <c r="CR46" i="9" s="1"/>
  <c r="CQ46" i="9" a="1"/>
  <c r="CQ46" i="9" s="1"/>
  <c r="CP46" i="9" a="1"/>
  <c r="CP46" i="9" s="1"/>
  <c r="CO46" i="9" a="1"/>
  <c r="CO46" i="9" s="1"/>
  <c r="CN46" i="9" a="1"/>
  <c r="CN46" i="9" s="1"/>
  <c r="CM46" i="9" a="1"/>
  <c r="CM46" i="9" s="1"/>
  <c r="CL46" i="9" a="1"/>
  <c r="CL46" i="9" s="1"/>
  <c r="CK46" i="9" a="1"/>
  <c r="CK46" i="9" s="1"/>
  <c r="CJ46" i="9" a="1"/>
  <c r="CJ46" i="9" s="1"/>
  <c r="CI46" i="9" a="1"/>
  <c r="CI46" i="9" s="1"/>
  <c r="CH46" i="9" a="1"/>
  <c r="CH46" i="9" s="1"/>
  <c r="CG46" i="9" a="1"/>
  <c r="CG46" i="9" s="1"/>
  <c r="CF46" i="9" a="1"/>
  <c r="CF46" i="9" s="1"/>
  <c r="CE46" i="9" a="1"/>
  <c r="CE46" i="9" s="1"/>
  <c r="CD46" i="9" a="1"/>
  <c r="CD46" i="9" s="1"/>
  <c r="CC46" i="9" a="1"/>
  <c r="CC46" i="9" s="1"/>
  <c r="CB46" i="9" a="1"/>
  <c r="CB46" i="9" s="1"/>
  <c r="CA46" i="9" a="1"/>
  <c r="CA46" i="9" s="1"/>
  <c r="BZ46" i="9" a="1"/>
  <c r="BZ46" i="9" s="1"/>
  <c r="DD45" i="9" a="1"/>
  <c r="DD45" i="9" s="1"/>
  <c r="DC45" i="9" a="1"/>
  <c r="DC45" i="9" s="1"/>
  <c r="DB45" i="9" a="1"/>
  <c r="DB45" i="9" s="1"/>
  <c r="DA45" i="9"/>
  <c r="DA45" i="9" a="1"/>
  <c r="CZ45" i="9" a="1"/>
  <c r="CZ45" i="9" s="1"/>
  <c r="CY45" i="9" a="1"/>
  <c r="CY45" i="9" s="1"/>
  <c r="CX45" i="9" a="1"/>
  <c r="CX45" i="9" s="1"/>
  <c r="CW45" i="9"/>
  <c r="CW45" i="9" a="1"/>
  <c r="CV45" i="9" a="1"/>
  <c r="CV45" i="9" s="1"/>
  <c r="CU45" i="9" a="1"/>
  <c r="CU45" i="9" s="1"/>
  <c r="CT45" i="9" a="1"/>
  <c r="CT45" i="9" s="1"/>
  <c r="CS45" i="9"/>
  <c r="CS45" i="9" a="1"/>
  <c r="CR45" i="9" a="1"/>
  <c r="CR45" i="9" s="1"/>
  <c r="CQ45" i="9" a="1"/>
  <c r="CQ45" i="9" s="1"/>
  <c r="CP45" i="9" a="1"/>
  <c r="CP45" i="9" s="1"/>
  <c r="CO45" i="9" a="1"/>
  <c r="CO45" i="9" s="1"/>
  <c r="CN45" i="9" a="1"/>
  <c r="CN45" i="9" s="1"/>
  <c r="CM45" i="9" a="1"/>
  <c r="CM45" i="9" s="1"/>
  <c r="CL45" i="9" a="1"/>
  <c r="CL45" i="9" s="1"/>
  <c r="CK45" i="9" a="1"/>
  <c r="CK45" i="9" s="1"/>
  <c r="CJ45" i="9" a="1"/>
  <c r="CJ45" i="9" s="1"/>
  <c r="CI45" i="9" a="1"/>
  <c r="CI45" i="9" s="1"/>
  <c r="CH45" i="9" a="1"/>
  <c r="CH45" i="9" s="1"/>
  <c r="CG45" i="9" a="1"/>
  <c r="CG45" i="9" s="1"/>
  <c r="CF45" i="9" a="1"/>
  <c r="CF45" i="9" s="1"/>
  <c r="CE45" i="9" a="1"/>
  <c r="CE45" i="9" s="1"/>
  <c r="CD45" i="9" a="1"/>
  <c r="CD45" i="9" s="1"/>
  <c r="CC45" i="9" a="1"/>
  <c r="CC45" i="9" s="1"/>
  <c r="CB45" i="9" a="1"/>
  <c r="CB45" i="9" s="1"/>
  <c r="CA45" i="9" a="1"/>
  <c r="CA45" i="9" s="1"/>
  <c r="BZ45" i="9" a="1"/>
  <c r="BZ45" i="9" s="1"/>
  <c r="DD44" i="9" a="1"/>
  <c r="DD44" i="9" s="1"/>
  <c r="DC44" i="9" a="1"/>
  <c r="DC44" i="9" s="1"/>
  <c r="DB44" i="9" a="1"/>
  <c r="DB44" i="9" s="1"/>
  <c r="DA44" i="9" a="1"/>
  <c r="DA44" i="9" s="1"/>
  <c r="CZ44" i="9"/>
  <c r="CZ44" i="9" a="1"/>
  <c r="CY44" i="9" a="1"/>
  <c r="CY44" i="9" s="1"/>
  <c r="CX44" i="9" a="1"/>
  <c r="CX44" i="9" s="1"/>
  <c r="CW44" i="9" a="1"/>
  <c r="CW44" i="9" s="1"/>
  <c r="CW28" i="9" s="1"/>
  <c r="CV44" i="9"/>
  <c r="CV44" i="9" a="1"/>
  <c r="CU44" i="9" a="1"/>
  <c r="CU44" i="9" s="1"/>
  <c r="CT44" i="9" a="1"/>
  <c r="CT44" i="9" s="1"/>
  <c r="CS44" i="9" a="1"/>
  <c r="CS44" i="9" s="1"/>
  <c r="CR44" i="9"/>
  <c r="CR44" i="9" a="1"/>
  <c r="CQ44" i="9" a="1"/>
  <c r="CQ44" i="9" s="1"/>
  <c r="CP44" i="9" a="1"/>
  <c r="CP44" i="9" s="1"/>
  <c r="CO44" i="9" a="1"/>
  <c r="CO44" i="9" s="1"/>
  <c r="CN44" i="9" a="1"/>
  <c r="CN44" i="9" s="1"/>
  <c r="CM44" i="9" a="1"/>
  <c r="CM44" i="9" s="1"/>
  <c r="CL44" i="9" a="1"/>
  <c r="CL44" i="9" s="1"/>
  <c r="CK44" i="9" a="1"/>
  <c r="CK44" i="9" s="1"/>
  <c r="CJ44" i="9" a="1"/>
  <c r="CJ44" i="9" s="1"/>
  <c r="CI44" i="9" a="1"/>
  <c r="CI44" i="9" s="1"/>
  <c r="CH44" i="9" a="1"/>
  <c r="CH44" i="9" s="1"/>
  <c r="CG44" i="9" a="1"/>
  <c r="CG44" i="9" s="1"/>
  <c r="CF44" i="9" a="1"/>
  <c r="CF44" i="9" s="1"/>
  <c r="CE44" i="9" a="1"/>
  <c r="CE44" i="9" s="1"/>
  <c r="CD44" i="9" a="1"/>
  <c r="CD44" i="9" s="1"/>
  <c r="CC44" i="9" a="1"/>
  <c r="CC44" i="9" s="1"/>
  <c r="CB44" i="9" a="1"/>
  <c r="CB44" i="9" s="1"/>
  <c r="CA44" i="9" a="1"/>
  <c r="CA44" i="9" s="1"/>
  <c r="BZ44" i="9" a="1"/>
  <c r="BZ44" i="9" s="1"/>
  <c r="DD43" i="9" a="1"/>
  <c r="DD43" i="9" s="1"/>
  <c r="DC43" i="9" a="1"/>
  <c r="DC43" i="9" s="1"/>
  <c r="DB43" i="9" a="1"/>
  <c r="DB43" i="9" s="1"/>
  <c r="DA43" i="9" a="1"/>
  <c r="DA43" i="9" s="1"/>
  <c r="CZ43" i="9" a="1"/>
  <c r="CZ43" i="9" s="1"/>
  <c r="CY43" i="9"/>
  <c r="CY43" i="9" a="1"/>
  <c r="CX43" i="9" a="1"/>
  <c r="CX43" i="9" s="1"/>
  <c r="CW43" i="9" a="1"/>
  <c r="CW43" i="9" s="1"/>
  <c r="CV43" i="9" a="1"/>
  <c r="CV43" i="9" s="1"/>
  <c r="CU43" i="9"/>
  <c r="CU43" i="9" a="1"/>
  <c r="CT43" i="9" a="1"/>
  <c r="CT43" i="9" s="1"/>
  <c r="CS43" i="9" a="1"/>
  <c r="CS43" i="9" s="1"/>
  <c r="CR43" i="9" a="1"/>
  <c r="CR43" i="9" s="1"/>
  <c r="CQ43" i="9"/>
  <c r="CQ43" i="9" a="1"/>
  <c r="CP43" i="9" a="1"/>
  <c r="CP43" i="9" s="1"/>
  <c r="CO43" i="9" a="1"/>
  <c r="CO43" i="9" s="1"/>
  <c r="CN43" i="9" a="1"/>
  <c r="CN43" i="9" s="1"/>
  <c r="CM43" i="9" a="1"/>
  <c r="CM43" i="9" s="1"/>
  <c r="CL43" i="9" a="1"/>
  <c r="CL43" i="9" s="1"/>
  <c r="CK43" i="9" a="1"/>
  <c r="CK43" i="9" s="1"/>
  <c r="CJ43" i="9" a="1"/>
  <c r="CJ43" i="9" s="1"/>
  <c r="CI43" i="9"/>
  <c r="CI27" i="9" s="1"/>
  <c r="CI43" i="9" a="1"/>
  <c r="CH43" i="9" a="1"/>
  <c r="CH43" i="9" s="1"/>
  <c r="CG43" i="9" a="1"/>
  <c r="CG43" i="9" s="1"/>
  <c r="CF43" i="9" a="1"/>
  <c r="CF43" i="9" s="1"/>
  <c r="CF27" i="9" s="1"/>
  <c r="CE43" i="9" a="1"/>
  <c r="CE43" i="9" s="1"/>
  <c r="CD43" i="9" a="1"/>
  <c r="CD43" i="9" s="1"/>
  <c r="CC43" i="9" a="1"/>
  <c r="CC43" i="9" s="1"/>
  <c r="CB43" i="9" a="1"/>
  <c r="CB43" i="9" s="1"/>
  <c r="CB27" i="9" s="1"/>
  <c r="CA43" i="9" a="1"/>
  <c r="CA43" i="9" s="1"/>
  <c r="BZ43" i="9"/>
  <c r="BZ43" i="9" a="1"/>
  <c r="DD42" i="9"/>
  <c r="DD42" i="9" a="1"/>
  <c r="DC42" i="9"/>
  <c r="DC42" i="9" a="1"/>
  <c r="DB42" i="9" a="1"/>
  <c r="DB42" i="9" s="1"/>
  <c r="DB10" i="9" s="1"/>
  <c r="DA42" i="9"/>
  <c r="DA42" i="9" a="1"/>
  <c r="CZ42" i="9" a="1"/>
  <c r="CZ42" i="9" s="1"/>
  <c r="CY42" i="9"/>
  <c r="CY42" i="9" a="1"/>
  <c r="CX42" i="9" a="1"/>
  <c r="CX42" i="9" s="1"/>
  <c r="CW42" i="9"/>
  <c r="CW42" i="9" a="1"/>
  <c r="CV42" i="9" a="1"/>
  <c r="CV42" i="9" s="1"/>
  <c r="CU42" i="9"/>
  <c r="CU42" i="9" a="1"/>
  <c r="CT42" i="9" a="1"/>
  <c r="CT42" i="9" s="1"/>
  <c r="CS42" i="9" a="1"/>
  <c r="CS42" i="9" s="1"/>
  <c r="CR42" i="9" a="1"/>
  <c r="CR42" i="9" s="1"/>
  <c r="CQ42" i="9" a="1"/>
  <c r="CQ42" i="9" s="1"/>
  <c r="CP42" i="9" a="1"/>
  <c r="CP42" i="9" s="1"/>
  <c r="CO42" i="9" a="1"/>
  <c r="CO42" i="9" s="1"/>
  <c r="CN42" i="9" a="1"/>
  <c r="CN42" i="9" s="1"/>
  <c r="CM42" i="9"/>
  <c r="CM42" i="9" a="1"/>
  <c r="CL42" i="9" a="1"/>
  <c r="CL42" i="9" s="1"/>
  <c r="CK42" i="9" a="1"/>
  <c r="CK42" i="9" s="1"/>
  <c r="CJ42" i="9" a="1"/>
  <c r="CJ42" i="9" s="1"/>
  <c r="CJ10" i="9" s="1"/>
  <c r="CI42" i="9"/>
  <c r="CI42" i="9" a="1"/>
  <c r="CH42" i="9" a="1"/>
  <c r="CH42" i="9" s="1"/>
  <c r="CG42" i="9" a="1"/>
  <c r="CG42" i="9" s="1"/>
  <c r="CF42" i="9" a="1"/>
  <c r="CF42" i="9" s="1"/>
  <c r="CE42" i="9"/>
  <c r="CE42" i="9" a="1"/>
  <c r="CD42" i="9" a="1"/>
  <c r="CD42" i="9" s="1"/>
  <c r="CD26" i="9" s="1"/>
  <c r="CC42" i="9" a="1"/>
  <c r="CC42" i="9" s="1"/>
  <c r="CB42" i="9" a="1"/>
  <c r="CB42" i="9" s="1"/>
  <c r="CA42" i="9" a="1"/>
  <c r="CA42" i="9" s="1"/>
  <c r="BZ42" i="9" a="1"/>
  <c r="BZ42" i="9" s="1"/>
  <c r="DD41" i="9" a="1"/>
  <c r="DD41" i="9" s="1"/>
  <c r="DC41" i="9" a="1"/>
  <c r="DC41" i="9" s="1"/>
  <c r="DB41" i="9"/>
  <c r="DB41" i="9" a="1"/>
  <c r="DA41" i="9" a="1"/>
  <c r="DA41" i="9" s="1"/>
  <c r="CZ41" i="9" a="1"/>
  <c r="CZ41" i="9" s="1"/>
  <c r="CY41" i="9" a="1"/>
  <c r="CY41" i="9" s="1"/>
  <c r="CX41" i="9" a="1"/>
  <c r="CX41" i="9" s="1"/>
  <c r="CW41" i="9" a="1"/>
  <c r="CW41" i="9" s="1"/>
  <c r="CV41" i="9" a="1"/>
  <c r="CV41" i="9" s="1"/>
  <c r="CV25" i="9" s="1"/>
  <c r="CU41" i="9" a="1"/>
  <c r="CU41" i="9" s="1"/>
  <c r="CT41" i="9" a="1"/>
  <c r="CT41" i="9" s="1"/>
  <c r="CS41" i="9" a="1"/>
  <c r="CS41" i="9" s="1"/>
  <c r="CR41" i="9" a="1"/>
  <c r="CR41" i="9" s="1"/>
  <c r="CQ41" i="9" a="1"/>
  <c r="CQ41" i="9" s="1"/>
  <c r="CP41" i="9" a="1"/>
  <c r="CP41" i="9" s="1"/>
  <c r="CO41" i="9" a="1"/>
  <c r="CO41" i="9" s="1"/>
  <c r="CN41" i="9" a="1"/>
  <c r="CN41" i="9" s="1"/>
  <c r="CM41" i="9" a="1"/>
  <c r="CM41" i="9" s="1"/>
  <c r="CL41" i="9"/>
  <c r="CL41" i="9" a="1"/>
  <c r="CK41" i="9" a="1"/>
  <c r="CK41" i="9" s="1"/>
  <c r="CJ41" i="9" a="1"/>
  <c r="CJ41" i="9" s="1"/>
  <c r="CI41" i="9" a="1"/>
  <c r="CI41" i="9" s="1"/>
  <c r="CI25" i="9" s="1"/>
  <c r="CH41" i="9"/>
  <c r="CH41" i="9" a="1"/>
  <c r="CG41" i="9" a="1"/>
  <c r="CG41" i="9" s="1"/>
  <c r="CF41" i="9" a="1"/>
  <c r="CF41" i="9" s="1"/>
  <c r="CE41" i="9" a="1"/>
  <c r="CE41" i="9" s="1"/>
  <c r="CD41" i="9"/>
  <c r="CD41" i="9" a="1"/>
  <c r="CC41" i="9" a="1"/>
  <c r="CC41" i="9" s="1"/>
  <c r="CC25" i="9" s="1"/>
  <c r="CB41" i="9" a="1"/>
  <c r="CB41" i="9" s="1"/>
  <c r="CA41" i="9" a="1"/>
  <c r="CA41" i="9" s="1"/>
  <c r="BZ41" i="9" a="1"/>
  <c r="BZ41" i="9" s="1"/>
  <c r="DD40" i="9" a="1"/>
  <c r="DD40" i="9" s="1"/>
  <c r="DC40" i="9" a="1"/>
  <c r="DC40" i="9" s="1"/>
  <c r="DB40" i="9" a="1"/>
  <c r="DB40" i="9" s="1"/>
  <c r="DA40" i="9"/>
  <c r="DA40" i="9" a="1"/>
  <c r="CZ40" i="9" a="1"/>
  <c r="CZ40" i="9" s="1"/>
  <c r="CY40" i="9" a="1"/>
  <c r="CY40" i="9" s="1"/>
  <c r="CX40" i="9" a="1"/>
  <c r="CX40" i="9" s="1"/>
  <c r="CW40" i="9" a="1"/>
  <c r="CW40" i="9" s="1"/>
  <c r="CV40" i="9" a="1"/>
  <c r="CV40" i="9" s="1"/>
  <c r="CU40" i="9" a="1"/>
  <c r="CU40" i="9" s="1"/>
  <c r="CU24" i="9" s="1"/>
  <c r="CT40" i="9" a="1"/>
  <c r="CT40" i="9" s="1"/>
  <c r="CS40" i="9" a="1"/>
  <c r="CS40" i="9" s="1"/>
  <c r="CR40" i="9" a="1"/>
  <c r="CR40" i="9" s="1"/>
  <c r="CQ40" i="9" a="1"/>
  <c r="CQ40" i="9" s="1"/>
  <c r="CP40" i="9" a="1"/>
  <c r="CP40" i="9" s="1"/>
  <c r="CO40" i="9" a="1"/>
  <c r="CO40" i="9" s="1"/>
  <c r="CN40" i="9" a="1"/>
  <c r="CN40" i="9" s="1"/>
  <c r="CM40" i="9" a="1"/>
  <c r="CM40" i="9" s="1"/>
  <c r="CL40" i="9" a="1"/>
  <c r="CL40" i="9" s="1"/>
  <c r="CK40" i="9"/>
  <c r="CK40" i="9" a="1"/>
  <c r="CJ40" i="9" a="1"/>
  <c r="CJ40" i="9" s="1"/>
  <c r="CI40" i="9" a="1"/>
  <c r="CI40" i="9" s="1"/>
  <c r="CH40" i="9" a="1"/>
  <c r="CH40" i="9" s="1"/>
  <c r="CH8" i="9" s="1"/>
  <c r="CG40" i="9"/>
  <c r="CG40" i="9" a="1"/>
  <c r="CF40" i="9" a="1"/>
  <c r="CF40" i="9" s="1"/>
  <c r="CE40" i="9" a="1"/>
  <c r="CE40" i="9" s="1"/>
  <c r="CD40" i="9" a="1"/>
  <c r="CD40" i="9" s="1"/>
  <c r="CC40" i="9"/>
  <c r="CC40" i="9" a="1"/>
  <c r="CB40" i="9" a="1"/>
  <c r="CB40" i="9" s="1"/>
  <c r="CB24" i="9" s="1"/>
  <c r="CA40" i="9" a="1"/>
  <c r="CA40" i="9" s="1"/>
  <c r="BZ40" i="9" a="1"/>
  <c r="BZ40" i="9" s="1"/>
  <c r="DD39" i="9" a="1"/>
  <c r="DD39" i="9" s="1"/>
  <c r="DC39" i="9" a="1"/>
  <c r="DC39" i="9" s="1"/>
  <c r="DB39" i="9" a="1"/>
  <c r="DB39" i="9" s="1"/>
  <c r="DA39" i="9" a="1"/>
  <c r="DA39" i="9" s="1"/>
  <c r="CZ39" i="9"/>
  <c r="CZ39" i="9" a="1"/>
  <c r="CY39" i="9" a="1"/>
  <c r="CY39" i="9" s="1"/>
  <c r="CX39" i="9" a="1"/>
  <c r="CX39" i="9" s="1"/>
  <c r="CW39" i="9" a="1"/>
  <c r="CW39" i="9" s="1"/>
  <c r="CV39" i="9" a="1"/>
  <c r="CV39" i="9" s="1"/>
  <c r="CU39" i="9" a="1"/>
  <c r="CU39" i="9" s="1"/>
  <c r="CT39" i="9" a="1"/>
  <c r="CT39" i="9" s="1"/>
  <c r="CT23" i="9" s="1"/>
  <c r="CS39" i="9" a="1"/>
  <c r="CS39" i="9" s="1"/>
  <c r="CR39" i="9" a="1"/>
  <c r="CR39" i="9" s="1"/>
  <c r="CQ39" i="9" a="1"/>
  <c r="CQ39" i="9" s="1"/>
  <c r="CP39" i="9" a="1"/>
  <c r="CP39" i="9" s="1"/>
  <c r="CO39" i="9" a="1"/>
  <c r="CO39" i="9" s="1"/>
  <c r="CN39" i="9" a="1"/>
  <c r="CN39" i="9" s="1"/>
  <c r="CM39" i="9" a="1"/>
  <c r="CM39" i="9" s="1"/>
  <c r="CL39" i="9" a="1"/>
  <c r="CL39" i="9" s="1"/>
  <c r="CK39" i="9" a="1"/>
  <c r="CK39" i="9" s="1"/>
  <c r="CJ39" i="9"/>
  <c r="CJ39" i="9" a="1"/>
  <c r="CI39" i="9" a="1"/>
  <c r="CI39" i="9" s="1"/>
  <c r="CH39" i="9" a="1"/>
  <c r="CH39" i="9" s="1"/>
  <c r="CG39" i="9" a="1"/>
  <c r="CG39" i="9" s="1"/>
  <c r="CG23" i="9" s="1"/>
  <c r="CF39" i="9"/>
  <c r="CF39" i="9" a="1"/>
  <c r="CE39" i="9" a="1"/>
  <c r="CE39" i="9" s="1"/>
  <c r="CD39" i="9" a="1"/>
  <c r="CD39" i="9" s="1"/>
  <c r="CC39" i="9" a="1"/>
  <c r="CC39" i="9" s="1"/>
  <c r="CB39" i="9"/>
  <c r="CB23" i="9" s="1"/>
  <c r="CB39" i="9" a="1"/>
  <c r="CA39" i="9" a="1"/>
  <c r="CA39" i="9" s="1"/>
  <c r="CA23" i="9" s="1"/>
  <c r="BZ39" i="9" a="1"/>
  <c r="BZ39" i="9" s="1"/>
  <c r="DD38" i="9" a="1"/>
  <c r="DD38" i="9" s="1"/>
  <c r="DC38" i="9" a="1"/>
  <c r="DC38" i="9" s="1"/>
  <c r="DB38" i="9" a="1"/>
  <c r="DB38" i="9" s="1"/>
  <c r="DA38" i="9" a="1"/>
  <c r="DA38" i="9" s="1"/>
  <c r="CZ38" i="9" a="1"/>
  <c r="CZ38" i="9" s="1"/>
  <c r="CY38" i="9"/>
  <c r="CY22" i="9" s="1"/>
  <c r="CY38" i="9" a="1"/>
  <c r="CX38" i="9" a="1"/>
  <c r="CX38" i="9" s="1"/>
  <c r="CW38" i="9" a="1"/>
  <c r="CW38" i="9" s="1"/>
  <c r="CV38" i="9" a="1"/>
  <c r="CV38" i="9" s="1"/>
  <c r="CU38" i="9" a="1"/>
  <c r="CU38" i="9" s="1"/>
  <c r="CT38" i="9" a="1"/>
  <c r="CT38" i="9" s="1"/>
  <c r="CS38" i="9" a="1"/>
  <c r="CS38" i="9" s="1"/>
  <c r="CS6" i="9" s="1"/>
  <c r="CR38" i="9" a="1"/>
  <c r="CR38" i="9" s="1"/>
  <c r="CQ38" i="9" a="1"/>
  <c r="CQ38" i="9" s="1"/>
  <c r="CP38" i="9" a="1"/>
  <c r="CP38" i="9" s="1"/>
  <c r="CO38" i="9" a="1"/>
  <c r="CO38" i="9" s="1"/>
  <c r="CN38" i="9" a="1"/>
  <c r="CN38" i="9" s="1"/>
  <c r="CM38" i="9" a="1"/>
  <c r="CM38" i="9" s="1"/>
  <c r="CL38" i="9" a="1"/>
  <c r="CL38" i="9" s="1"/>
  <c r="CL22" i="9" s="1"/>
  <c r="CK38" i="9" a="1"/>
  <c r="CK38" i="9" s="1"/>
  <c r="CJ38" i="9" a="1"/>
  <c r="CJ38" i="9" s="1"/>
  <c r="CI38" i="9"/>
  <c r="CI22" i="9" s="1"/>
  <c r="CI38" i="9" a="1"/>
  <c r="CH38" i="9" a="1"/>
  <c r="CH38" i="9" s="1"/>
  <c r="CG38" i="9" a="1"/>
  <c r="CG38" i="9" s="1"/>
  <c r="CF38" i="9" a="1"/>
  <c r="CF38" i="9" s="1"/>
  <c r="CF22" i="9" s="1"/>
  <c r="CE38" i="9"/>
  <c r="CE22" i="9" s="1"/>
  <c r="CE38" i="9" a="1"/>
  <c r="CD38" i="9" a="1"/>
  <c r="CD38" i="9" s="1"/>
  <c r="CC38" i="9" a="1"/>
  <c r="CC38" i="9" s="1"/>
  <c r="CB38" i="9" a="1"/>
  <c r="CB38" i="9" s="1"/>
  <c r="CA38" i="9"/>
  <c r="CA22" i="9" s="1"/>
  <c r="CA38" i="9" a="1"/>
  <c r="BZ38" i="9" a="1"/>
  <c r="BZ38" i="9" s="1"/>
  <c r="BZ6" i="9" s="1"/>
  <c r="DD37" i="9"/>
  <c r="DC37" i="9"/>
  <c r="DB37" i="9"/>
  <c r="DA37" i="9"/>
  <c r="CZ37" i="9"/>
  <c r="CX37" i="9"/>
  <c r="CW37" i="9"/>
  <c r="CV37" i="9"/>
  <c r="CU37" i="9"/>
  <c r="CT37" i="9"/>
  <c r="CS37" i="9"/>
  <c r="CR37" i="9"/>
  <c r="CQ37" i="9"/>
  <c r="CP37" i="9"/>
  <c r="CO37" i="9"/>
  <c r="CN37" i="9"/>
  <c r="CM37" i="9"/>
  <c r="CK37" i="9"/>
  <c r="CJ37" i="9"/>
  <c r="CI37" i="9"/>
  <c r="CH37" i="9"/>
  <c r="CG37" i="9"/>
  <c r="CE37" i="9"/>
  <c r="CD37" i="9"/>
  <c r="CC37" i="9"/>
  <c r="CB37" i="9"/>
  <c r="CA37" i="9"/>
  <c r="BZ37" i="9"/>
  <c r="DD36" i="9"/>
  <c r="DC36" i="9"/>
  <c r="DB36" i="9"/>
  <c r="DA36" i="9"/>
  <c r="CZ36" i="9"/>
  <c r="CY36" i="9"/>
  <c r="CX36" i="9"/>
  <c r="CW36" i="9"/>
  <c r="CV36" i="9"/>
  <c r="CU36" i="9"/>
  <c r="CT36" i="9"/>
  <c r="CS36" i="9"/>
  <c r="CR36" i="9"/>
  <c r="CQ36" i="9"/>
  <c r="CP36" i="9"/>
  <c r="CO36" i="9"/>
  <c r="CN36" i="9"/>
  <c r="CM36" i="9"/>
  <c r="CL36" i="9"/>
  <c r="CJ36" i="9"/>
  <c r="CI36" i="9"/>
  <c r="CH36" i="9"/>
  <c r="CG36" i="9"/>
  <c r="CF36" i="9"/>
  <c r="CD36" i="9"/>
  <c r="CC36" i="9"/>
  <c r="CB36" i="9"/>
  <c r="CA36" i="9"/>
  <c r="BZ36" i="9"/>
  <c r="DD35" i="9"/>
  <c r="DB35" i="9"/>
  <c r="DA35" i="9"/>
  <c r="CZ35" i="9"/>
  <c r="CY35" i="9"/>
  <c r="CX35" i="9"/>
  <c r="CV35" i="9"/>
  <c r="CU35" i="9"/>
  <c r="CT35" i="9"/>
  <c r="CS35" i="9"/>
  <c r="CR35" i="9"/>
  <c r="CQ35" i="9"/>
  <c r="CP35" i="9"/>
  <c r="CO35" i="9"/>
  <c r="CN35" i="9"/>
  <c r="CM35" i="9"/>
  <c r="CL35" i="9"/>
  <c r="CK35" i="9"/>
  <c r="CJ35" i="9"/>
  <c r="CI35" i="9"/>
  <c r="CH35" i="9"/>
  <c r="CG35" i="9"/>
  <c r="CF35" i="9"/>
  <c r="CE35" i="9"/>
  <c r="CD35" i="9"/>
  <c r="CC35" i="9"/>
  <c r="CB35" i="9"/>
  <c r="CA35" i="9"/>
  <c r="BZ35" i="9"/>
  <c r="DD34" i="9"/>
  <c r="DC34" i="9"/>
  <c r="DB34" i="9"/>
  <c r="DA34" i="9"/>
  <c r="CZ34" i="9"/>
  <c r="CY34" i="9"/>
  <c r="CX34" i="9"/>
  <c r="CW34" i="9"/>
  <c r="CV34" i="9"/>
  <c r="CU34" i="9"/>
  <c r="CT34" i="9"/>
  <c r="CS34" i="9"/>
  <c r="CR34" i="9"/>
  <c r="CQ34" i="9"/>
  <c r="CP34" i="9"/>
  <c r="CO34" i="9"/>
  <c r="CN34" i="9"/>
  <c r="CM34" i="9"/>
  <c r="CL34" i="9"/>
  <c r="CK34" i="9"/>
  <c r="CJ34" i="9"/>
  <c r="CI34" i="9"/>
  <c r="CH34" i="9"/>
  <c r="CG34" i="9"/>
  <c r="CF34" i="9"/>
  <c r="CE34" i="9"/>
  <c r="CD34" i="9"/>
  <c r="CB34" i="9"/>
  <c r="CA34" i="9"/>
  <c r="BZ34" i="9"/>
  <c r="DD33" i="9"/>
  <c r="DC33" i="9"/>
  <c r="DB33" i="9"/>
  <c r="CZ33" i="9"/>
  <c r="CY33" i="9"/>
  <c r="CX33" i="9"/>
  <c r="CW33" i="9"/>
  <c r="CV33" i="9"/>
  <c r="CT33" i="9"/>
  <c r="CS33" i="9"/>
  <c r="CR33" i="9"/>
  <c r="CQ33" i="9"/>
  <c r="CP33" i="9"/>
  <c r="CO33" i="9"/>
  <c r="CN33" i="9"/>
  <c r="CM33" i="9"/>
  <c r="CL33" i="9"/>
  <c r="CK33" i="9"/>
  <c r="CJ33" i="9"/>
  <c r="CI33" i="9"/>
  <c r="CH33" i="9"/>
  <c r="CG33" i="9"/>
  <c r="CF33" i="9"/>
  <c r="CE33" i="9"/>
  <c r="CD33" i="9"/>
  <c r="CC33" i="9"/>
  <c r="CB33" i="9"/>
  <c r="CA33" i="9"/>
  <c r="BZ33" i="9"/>
  <c r="DD32" i="9"/>
  <c r="DC32" i="9"/>
  <c r="DB32" i="9"/>
  <c r="DA32" i="9"/>
  <c r="CZ32" i="9"/>
  <c r="CY32" i="9"/>
  <c r="CX32" i="9"/>
  <c r="CW32" i="9"/>
  <c r="CV32" i="9"/>
  <c r="CU32" i="9"/>
  <c r="CT32" i="9"/>
  <c r="CS32" i="9"/>
  <c r="CR32" i="9"/>
  <c r="CQ32" i="9"/>
  <c r="CP32" i="9"/>
  <c r="CO32" i="9"/>
  <c r="CN32" i="9"/>
  <c r="CM32" i="9"/>
  <c r="CL32" i="9"/>
  <c r="CK32" i="9"/>
  <c r="CJ32" i="9"/>
  <c r="CI32" i="9"/>
  <c r="CH32" i="9"/>
  <c r="CG32" i="9"/>
  <c r="CF32" i="9"/>
  <c r="CE32" i="9"/>
  <c r="CD32" i="9"/>
  <c r="CC32" i="9"/>
  <c r="CB32" i="9"/>
  <c r="CA32" i="9"/>
  <c r="BZ32" i="9"/>
  <c r="DD31" i="9"/>
  <c r="DC31" i="9"/>
  <c r="DB31" i="9"/>
  <c r="DA31" i="9"/>
  <c r="CZ31" i="9"/>
  <c r="CY31" i="9"/>
  <c r="CX31" i="9"/>
  <c r="CW31" i="9"/>
  <c r="CV31" i="9"/>
  <c r="CU31" i="9"/>
  <c r="CT31" i="9"/>
  <c r="CS31" i="9"/>
  <c r="CR31" i="9"/>
  <c r="CP31" i="9"/>
  <c r="CO31" i="9"/>
  <c r="CN31" i="9"/>
  <c r="CM31" i="9"/>
  <c r="CL31" i="9"/>
  <c r="CK31" i="9"/>
  <c r="CJ31" i="9"/>
  <c r="CH31" i="9"/>
  <c r="CG31" i="9"/>
  <c r="CF31" i="9"/>
  <c r="CE31" i="9"/>
  <c r="CD31" i="9"/>
  <c r="CC31" i="9"/>
  <c r="CB31" i="9"/>
  <c r="BZ31" i="9"/>
  <c r="DD30" i="9"/>
  <c r="DC30" i="9"/>
  <c r="DB30" i="9"/>
  <c r="DA30" i="9"/>
  <c r="CZ30" i="9"/>
  <c r="CY30" i="9"/>
  <c r="CX30" i="9"/>
  <c r="CW30" i="9"/>
  <c r="CV30" i="9"/>
  <c r="CU30" i="9"/>
  <c r="CT30" i="9"/>
  <c r="CS30" i="9"/>
  <c r="CR30" i="9"/>
  <c r="CQ30" i="9"/>
  <c r="CP30" i="9"/>
  <c r="CO30" i="9"/>
  <c r="CN30" i="9"/>
  <c r="CM30" i="9"/>
  <c r="CL30" i="9"/>
  <c r="CK30" i="9"/>
  <c r="CJ30" i="9"/>
  <c r="CI30" i="9"/>
  <c r="CH30" i="9"/>
  <c r="CG30" i="9"/>
  <c r="CF30" i="9"/>
  <c r="CE30" i="9"/>
  <c r="CD30" i="9"/>
  <c r="CC30" i="9"/>
  <c r="CB30" i="9"/>
  <c r="CA30" i="9"/>
  <c r="BZ30" i="9"/>
  <c r="DD29" i="9"/>
  <c r="DC29" i="9"/>
  <c r="DB29" i="9"/>
  <c r="DA29" i="9"/>
  <c r="CZ29" i="9"/>
  <c r="CY29" i="9"/>
  <c r="CX29" i="9"/>
  <c r="CW29" i="9"/>
  <c r="CV29" i="9"/>
  <c r="CU29" i="9"/>
  <c r="CT29" i="9"/>
  <c r="CS29" i="9"/>
  <c r="CR29" i="9"/>
  <c r="CQ29" i="9"/>
  <c r="CP29" i="9"/>
  <c r="CO29" i="9"/>
  <c r="CN29" i="9"/>
  <c r="CM29" i="9"/>
  <c r="CL29" i="9"/>
  <c r="CK29" i="9"/>
  <c r="CJ29" i="9"/>
  <c r="CI29" i="9"/>
  <c r="CH29" i="9"/>
  <c r="CG29" i="9"/>
  <c r="CF29" i="9"/>
  <c r="CE29" i="9"/>
  <c r="CD29" i="9"/>
  <c r="CC29" i="9"/>
  <c r="CB29" i="9"/>
  <c r="CA29" i="9"/>
  <c r="BZ29" i="9"/>
  <c r="DD28" i="9"/>
  <c r="DC28" i="9"/>
  <c r="DB28" i="9"/>
  <c r="DA28" i="9"/>
  <c r="CZ28" i="9"/>
  <c r="CY28" i="9"/>
  <c r="CX28" i="9"/>
  <c r="CV28" i="9"/>
  <c r="CU28" i="9"/>
  <c r="CT28" i="9"/>
  <c r="CS28" i="9"/>
  <c r="CR28" i="9"/>
  <c r="CQ28" i="9"/>
  <c r="CP28" i="9"/>
  <c r="CO28" i="9"/>
  <c r="CN28" i="9"/>
  <c r="CM28" i="9"/>
  <c r="CL28" i="9"/>
  <c r="CK28" i="9"/>
  <c r="CJ28" i="9"/>
  <c r="CI28" i="9"/>
  <c r="CH28" i="9"/>
  <c r="CG28" i="9"/>
  <c r="CF28" i="9"/>
  <c r="CE28" i="9"/>
  <c r="CD28" i="9"/>
  <c r="CC28" i="9"/>
  <c r="CB28" i="9"/>
  <c r="CA28" i="9"/>
  <c r="BZ28" i="9"/>
  <c r="DD27" i="9"/>
  <c r="DC27" i="9"/>
  <c r="DB27" i="9"/>
  <c r="DA27" i="9"/>
  <c r="CZ27" i="9"/>
  <c r="CY27" i="9"/>
  <c r="CX27" i="9"/>
  <c r="CW27" i="9"/>
  <c r="CU27" i="9"/>
  <c r="CT27" i="9"/>
  <c r="CS27" i="9"/>
  <c r="CR27" i="9"/>
  <c r="CQ27" i="9"/>
  <c r="CP27" i="9"/>
  <c r="CO27" i="9"/>
  <c r="CN27" i="9"/>
  <c r="CM27" i="9"/>
  <c r="CL27" i="9"/>
  <c r="CK27" i="9"/>
  <c r="CJ27" i="9"/>
  <c r="CH27" i="9"/>
  <c r="CG27" i="9"/>
  <c r="CE27" i="9"/>
  <c r="CD27" i="9"/>
  <c r="CC27" i="9"/>
  <c r="CA27" i="9"/>
  <c r="BZ27" i="9"/>
  <c r="DD26" i="9"/>
  <c r="DA26" i="9"/>
  <c r="CZ26" i="9"/>
  <c r="CY26" i="9"/>
  <c r="CX26" i="9"/>
  <c r="CW26" i="9"/>
  <c r="CV26" i="9"/>
  <c r="CT26" i="9"/>
  <c r="CS26" i="9"/>
  <c r="CR26" i="9"/>
  <c r="CP26" i="9"/>
  <c r="CO26" i="9"/>
  <c r="CN26" i="9"/>
  <c r="CL26" i="9"/>
  <c r="CK26" i="9"/>
  <c r="CI26" i="9"/>
  <c r="CH26" i="9"/>
  <c r="CG26" i="9"/>
  <c r="CF26" i="9"/>
  <c r="CC26" i="9"/>
  <c r="CB26" i="9"/>
  <c r="BZ26" i="9"/>
  <c r="DD25" i="9"/>
  <c r="DC25" i="9"/>
  <c r="DA25" i="9"/>
  <c r="CZ25" i="9"/>
  <c r="CY25" i="9"/>
  <c r="CW25" i="9"/>
  <c r="CU25" i="9"/>
  <c r="CS25" i="9"/>
  <c r="CR25" i="9"/>
  <c r="CQ25" i="9"/>
  <c r="CO25" i="9"/>
  <c r="CN25" i="9"/>
  <c r="CM25" i="9"/>
  <c r="CK25" i="9"/>
  <c r="CJ25" i="9"/>
  <c r="CH25" i="9"/>
  <c r="CG25" i="9"/>
  <c r="CF25" i="9"/>
  <c r="CE25" i="9"/>
  <c r="CB25" i="9"/>
  <c r="CA25" i="9"/>
  <c r="DD24" i="9"/>
  <c r="DC24" i="9"/>
  <c r="DB24" i="9"/>
  <c r="CZ24" i="9"/>
  <c r="CY24" i="9"/>
  <c r="CX24" i="9"/>
  <c r="CV24" i="9"/>
  <c r="CT24" i="9"/>
  <c r="CR24" i="9"/>
  <c r="CQ24" i="9"/>
  <c r="CP24" i="9"/>
  <c r="CN24" i="9"/>
  <c r="CM24" i="9"/>
  <c r="CL24" i="9"/>
  <c r="CJ24" i="9"/>
  <c r="CI24" i="9"/>
  <c r="CG24" i="9"/>
  <c r="CF24" i="9"/>
  <c r="CE24" i="9"/>
  <c r="CD24" i="9"/>
  <c r="CA24" i="9"/>
  <c r="BZ24" i="9"/>
  <c r="DC23" i="9"/>
  <c r="DB23" i="9"/>
  <c r="DA23" i="9"/>
  <c r="CY23" i="9"/>
  <c r="CX23" i="9"/>
  <c r="CW23" i="9"/>
  <c r="CU23" i="9"/>
  <c r="CS23" i="9"/>
  <c r="CQ23" i="9"/>
  <c r="CP23" i="9"/>
  <c r="CO23" i="9"/>
  <c r="CM23" i="9"/>
  <c r="CL23" i="9"/>
  <c r="CK23" i="9"/>
  <c r="CI23" i="9"/>
  <c r="CH23" i="9"/>
  <c r="CF23" i="9"/>
  <c r="CE23" i="9"/>
  <c r="CD23" i="9"/>
  <c r="CC23" i="9"/>
  <c r="BZ23" i="9"/>
  <c r="DD22" i="9"/>
  <c r="DB22" i="9"/>
  <c r="DA22" i="9"/>
  <c r="CZ22" i="9"/>
  <c r="CX22" i="9"/>
  <c r="CW22" i="9"/>
  <c r="CV22" i="9"/>
  <c r="CT22" i="9"/>
  <c r="CR22" i="9"/>
  <c r="CP22" i="9"/>
  <c r="CO22" i="9"/>
  <c r="CN22" i="9"/>
  <c r="CK22" i="9"/>
  <c r="CJ22" i="9"/>
  <c r="CH22" i="9"/>
  <c r="CG22" i="9"/>
  <c r="CD22" i="9"/>
  <c r="CC22" i="9"/>
  <c r="CB22" i="9"/>
  <c r="DD21" i="9"/>
  <c r="DC21" i="9"/>
  <c r="DB21" i="9"/>
  <c r="DA21" i="9"/>
  <c r="CZ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F21" i="9"/>
  <c r="CE21" i="9"/>
  <c r="CD21" i="9"/>
  <c r="CC21" i="9"/>
  <c r="CB21" i="9"/>
  <c r="CA21" i="9"/>
  <c r="BZ21" i="9"/>
  <c r="DD20" i="9"/>
  <c r="DC20" i="9"/>
  <c r="DB20" i="9"/>
  <c r="DA20" i="9"/>
  <c r="CZ20" i="9"/>
  <c r="CY20" i="9"/>
  <c r="CX20" i="9"/>
  <c r="CW20" i="9"/>
  <c r="CV20" i="9"/>
  <c r="CU20" i="9"/>
  <c r="CT20" i="9"/>
  <c r="CS20" i="9"/>
  <c r="CR20" i="9"/>
  <c r="CQ20" i="9"/>
  <c r="CP20" i="9"/>
  <c r="CO20" i="9"/>
  <c r="CN20" i="9"/>
  <c r="CM20" i="9"/>
  <c r="CL20" i="9"/>
  <c r="CK20" i="9"/>
  <c r="CJ20" i="9"/>
  <c r="CI20" i="9"/>
  <c r="CH20" i="9"/>
  <c r="CG20" i="9"/>
  <c r="CF20" i="9"/>
  <c r="CD20" i="9"/>
  <c r="CC20" i="9"/>
  <c r="CB20" i="9"/>
  <c r="CA20" i="9"/>
  <c r="BZ20" i="9"/>
  <c r="DD19" i="9"/>
  <c r="DB19" i="9"/>
  <c r="DA19" i="9"/>
  <c r="CZ19" i="9"/>
  <c r="CY19" i="9"/>
  <c r="CX19" i="9"/>
  <c r="CV19" i="9"/>
  <c r="CU19" i="9"/>
  <c r="CT19" i="9"/>
  <c r="CS19" i="9"/>
  <c r="CR19" i="9"/>
  <c r="CQ19" i="9"/>
  <c r="CP19" i="9"/>
  <c r="CO19" i="9"/>
  <c r="CN19" i="9"/>
  <c r="CM19" i="9"/>
  <c r="CL19" i="9"/>
  <c r="CK19" i="9"/>
  <c r="CJ19" i="9"/>
  <c r="CI19" i="9"/>
  <c r="CH19" i="9"/>
  <c r="CG19" i="9"/>
  <c r="CF19" i="9"/>
  <c r="CE19" i="9"/>
  <c r="CD19" i="9"/>
  <c r="CC19" i="9"/>
  <c r="CB19" i="9"/>
  <c r="CA19" i="9"/>
  <c r="BZ19" i="9"/>
  <c r="DD18" i="9"/>
  <c r="DC18" i="9"/>
  <c r="DB18" i="9"/>
  <c r="DA18" i="9"/>
  <c r="CZ18" i="9"/>
  <c r="CY18" i="9"/>
  <c r="CX18" i="9"/>
  <c r="CW18" i="9"/>
  <c r="CV18" i="9"/>
  <c r="CU18" i="9"/>
  <c r="CT18" i="9"/>
  <c r="CS18" i="9"/>
  <c r="CR18" i="9"/>
  <c r="CQ18" i="9"/>
  <c r="CP18" i="9"/>
  <c r="CO18" i="9"/>
  <c r="CN18" i="9"/>
  <c r="CM18" i="9"/>
  <c r="CL18" i="9"/>
  <c r="CK18" i="9"/>
  <c r="CJ18" i="9"/>
  <c r="CI18" i="9"/>
  <c r="CH18" i="9"/>
  <c r="CG18" i="9"/>
  <c r="CF18" i="9"/>
  <c r="CE18" i="9"/>
  <c r="CD18" i="9"/>
  <c r="CB18" i="9"/>
  <c r="CA18" i="9"/>
  <c r="BZ18" i="9"/>
  <c r="DD17" i="9"/>
  <c r="DC17" i="9"/>
  <c r="DB17" i="9"/>
  <c r="CZ17" i="9"/>
  <c r="CY17" i="9"/>
  <c r="CX17" i="9"/>
  <c r="CW17" i="9"/>
  <c r="CV17" i="9"/>
  <c r="CT17" i="9"/>
  <c r="CS17" i="9"/>
  <c r="CR17" i="9"/>
  <c r="CQ17" i="9"/>
  <c r="CP17" i="9"/>
  <c r="CO17" i="9"/>
  <c r="CN17" i="9"/>
  <c r="CM17" i="9"/>
  <c r="CL17" i="9"/>
  <c r="CK17" i="9"/>
  <c r="CJ17" i="9"/>
  <c r="CI17" i="9"/>
  <c r="CH17" i="9"/>
  <c r="CG17" i="9"/>
  <c r="CF17" i="9"/>
  <c r="CE17" i="9"/>
  <c r="CD17" i="9"/>
  <c r="CC17" i="9"/>
  <c r="CB17" i="9"/>
  <c r="CA17" i="9"/>
  <c r="BZ17" i="9"/>
  <c r="DD16" i="9"/>
  <c r="DC16" i="9"/>
  <c r="DB16" i="9"/>
  <c r="DA16" i="9"/>
  <c r="CZ16" i="9"/>
  <c r="CY16" i="9"/>
  <c r="CX16" i="9"/>
  <c r="CW16" i="9"/>
  <c r="CV16" i="9"/>
  <c r="CU16" i="9"/>
  <c r="CT16" i="9"/>
  <c r="CS16" i="9"/>
  <c r="CR16" i="9"/>
  <c r="CQ16" i="9"/>
  <c r="CP16" i="9"/>
  <c r="CO16" i="9"/>
  <c r="CN16" i="9"/>
  <c r="CM16" i="9"/>
  <c r="CL16" i="9"/>
  <c r="CK16" i="9"/>
  <c r="CJ16" i="9"/>
  <c r="CI16" i="9"/>
  <c r="CH16" i="9"/>
  <c r="CF16" i="9"/>
  <c r="CE16" i="9"/>
  <c r="CD16" i="9"/>
  <c r="CC16" i="9"/>
  <c r="CB16" i="9"/>
  <c r="CA16" i="9"/>
  <c r="BZ16" i="9"/>
  <c r="DD15" i="9"/>
  <c r="DC15" i="9"/>
  <c r="DB15" i="9"/>
  <c r="DA15" i="9"/>
  <c r="CZ15" i="9"/>
  <c r="CY15" i="9"/>
  <c r="CX15" i="9"/>
  <c r="CW15" i="9"/>
  <c r="CV15" i="9"/>
  <c r="CU15" i="9"/>
  <c r="CT15" i="9"/>
  <c r="CS15" i="9"/>
  <c r="CR15" i="9"/>
  <c r="CP15" i="9"/>
  <c r="CO15" i="9"/>
  <c r="CN15" i="9"/>
  <c r="CM15" i="9"/>
  <c r="CL15" i="9"/>
  <c r="CK15" i="9"/>
  <c r="CJ15" i="9"/>
  <c r="CH15" i="9"/>
  <c r="CG15" i="9"/>
  <c r="CF15" i="9"/>
  <c r="CE15" i="9"/>
  <c r="CD15" i="9"/>
  <c r="CC15" i="9"/>
  <c r="CB15" i="9"/>
  <c r="BZ15" i="9"/>
  <c r="DD14" i="9"/>
  <c r="DC14" i="9"/>
  <c r="DB14" i="9"/>
  <c r="DA14" i="9"/>
  <c r="CZ14" i="9"/>
  <c r="CY14" i="9"/>
  <c r="CX14" i="9"/>
  <c r="CW14" i="9"/>
  <c r="CV14" i="9"/>
  <c r="CU14" i="9"/>
  <c r="CT14" i="9"/>
  <c r="CS14" i="9"/>
  <c r="CR14" i="9"/>
  <c r="CQ14" i="9"/>
  <c r="CP14" i="9"/>
  <c r="CO14" i="9"/>
  <c r="CN14" i="9"/>
  <c r="CM14" i="9"/>
  <c r="CL14" i="9"/>
  <c r="CK14" i="9"/>
  <c r="CJ14" i="9"/>
  <c r="CI14" i="9"/>
  <c r="CH14" i="9"/>
  <c r="CG14" i="9"/>
  <c r="CF14" i="9"/>
  <c r="CE14" i="9"/>
  <c r="CD14" i="9"/>
  <c r="CC14" i="9"/>
  <c r="CB14" i="9"/>
  <c r="CA14" i="9"/>
  <c r="BZ14" i="9"/>
  <c r="DD13" i="9"/>
  <c r="DC13" i="9"/>
  <c r="DB13" i="9"/>
  <c r="DA13" i="9"/>
  <c r="CZ13" i="9"/>
  <c r="CY13" i="9"/>
  <c r="CX13" i="9"/>
  <c r="CW13" i="9"/>
  <c r="CV13" i="9"/>
  <c r="CU13" i="9"/>
  <c r="CT13" i="9"/>
  <c r="CS13" i="9"/>
  <c r="CR13" i="9"/>
  <c r="CQ13" i="9"/>
  <c r="CP13" i="9"/>
  <c r="CO13" i="9"/>
  <c r="CN13" i="9"/>
  <c r="CM13" i="9"/>
  <c r="CL13" i="9"/>
  <c r="CK13" i="9"/>
  <c r="CJ13" i="9"/>
  <c r="CI13" i="9"/>
  <c r="CH13" i="9"/>
  <c r="CG13" i="9"/>
  <c r="CF13" i="9"/>
  <c r="CE13" i="9"/>
  <c r="CD13" i="9"/>
  <c r="CC13" i="9"/>
  <c r="CB13" i="9"/>
  <c r="CA13" i="9"/>
  <c r="BZ13" i="9"/>
  <c r="DD12" i="9"/>
  <c r="DC12" i="9"/>
  <c r="DB12" i="9"/>
  <c r="DA12" i="9"/>
  <c r="CZ12" i="9"/>
  <c r="CY12" i="9"/>
  <c r="CX12" i="9"/>
  <c r="CW12" i="9"/>
  <c r="CV12" i="9"/>
  <c r="CU12" i="9"/>
  <c r="CT12" i="9"/>
  <c r="CS12" i="9"/>
  <c r="CR12" i="9"/>
  <c r="CQ12" i="9"/>
  <c r="CP12" i="9"/>
  <c r="CO12" i="9"/>
  <c r="CN12" i="9"/>
  <c r="CM12" i="9"/>
  <c r="CL12" i="9"/>
  <c r="CK12" i="9"/>
  <c r="CJ12" i="9"/>
  <c r="CI12" i="9"/>
  <c r="CH12" i="9"/>
  <c r="CG12" i="9"/>
  <c r="CF12" i="9"/>
  <c r="CE12" i="9"/>
  <c r="CD12" i="9"/>
  <c r="CC12" i="9"/>
  <c r="CB12" i="9"/>
  <c r="CA12" i="9"/>
  <c r="BZ12" i="9"/>
  <c r="DD11" i="9"/>
  <c r="DC11" i="9"/>
  <c r="DB11" i="9"/>
  <c r="DA11" i="9"/>
  <c r="CZ11" i="9"/>
  <c r="CY11" i="9"/>
  <c r="CX11" i="9"/>
  <c r="CW11" i="9"/>
  <c r="CU11" i="9"/>
  <c r="CT11" i="9"/>
  <c r="CS11" i="9"/>
  <c r="CR11" i="9"/>
  <c r="CQ11" i="9"/>
  <c r="CP11" i="9"/>
  <c r="CO11" i="9"/>
  <c r="CN11" i="9"/>
  <c r="CM11" i="9"/>
  <c r="CL11" i="9"/>
  <c r="CK11" i="9"/>
  <c r="CJ11" i="9"/>
  <c r="CH11" i="9"/>
  <c r="CG11" i="9"/>
  <c r="CF11" i="9"/>
  <c r="CE11" i="9"/>
  <c r="CD11" i="9"/>
  <c r="CC11" i="9"/>
  <c r="CB11" i="9"/>
  <c r="CA11" i="9"/>
  <c r="BZ11" i="9"/>
  <c r="DD10" i="9"/>
  <c r="DA10" i="9"/>
  <c r="CZ10" i="9"/>
  <c r="CY10" i="9"/>
  <c r="CX10" i="9"/>
  <c r="CW10" i="9"/>
  <c r="CV10" i="9"/>
  <c r="CT10" i="9"/>
  <c r="CS10" i="9"/>
  <c r="CR10" i="9"/>
  <c r="CP10" i="9"/>
  <c r="CO10" i="9"/>
  <c r="CN10" i="9"/>
  <c r="CL10" i="9"/>
  <c r="CK10" i="9"/>
  <c r="CI10" i="9"/>
  <c r="CH10" i="9"/>
  <c r="CG10" i="9"/>
  <c r="CF10" i="9"/>
  <c r="CC10" i="9"/>
  <c r="CB10" i="9"/>
  <c r="BZ10" i="9"/>
  <c r="DD9" i="9"/>
  <c r="DC9" i="9"/>
  <c r="DA9" i="9"/>
  <c r="CZ9" i="9"/>
  <c r="CY9" i="9"/>
  <c r="CW9" i="9"/>
  <c r="CU9" i="9"/>
  <c r="CS9" i="9"/>
  <c r="CR9" i="9"/>
  <c r="CQ9" i="9"/>
  <c r="CO9" i="9"/>
  <c r="CN9" i="9"/>
  <c r="CM9" i="9"/>
  <c r="CK9" i="9"/>
  <c r="CJ9" i="9"/>
  <c r="CI9" i="9"/>
  <c r="CH9" i="9"/>
  <c r="CG9" i="9"/>
  <c r="CF9" i="9"/>
  <c r="CE9" i="9"/>
  <c r="CB9" i="9"/>
  <c r="CA9" i="9"/>
  <c r="DD8" i="9"/>
  <c r="DC8" i="9"/>
  <c r="DB8" i="9"/>
  <c r="CZ8" i="9"/>
  <c r="CY8" i="9"/>
  <c r="CX8" i="9"/>
  <c r="CV8" i="9"/>
  <c r="CT8" i="9"/>
  <c r="CR8" i="9"/>
  <c r="CQ8" i="9"/>
  <c r="CP8" i="9"/>
  <c r="CN8" i="9"/>
  <c r="CM8" i="9"/>
  <c r="CL8" i="9"/>
  <c r="CJ8" i="9"/>
  <c r="CI8" i="9"/>
  <c r="CG8" i="9"/>
  <c r="CF8" i="9"/>
  <c r="CE8" i="9"/>
  <c r="CD8" i="9"/>
  <c r="CA8" i="9"/>
  <c r="BZ8" i="9"/>
  <c r="DC7" i="9"/>
  <c r="DB7" i="9"/>
  <c r="DA7" i="9"/>
  <c r="CY7" i="9"/>
  <c r="CX7" i="9"/>
  <c r="CW7" i="9"/>
  <c r="CU7" i="9"/>
  <c r="CS7" i="9"/>
  <c r="CQ7" i="9"/>
  <c r="CP7" i="9"/>
  <c r="CO7" i="9"/>
  <c r="CM7" i="9"/>
  <c r="CL7" i="9"/>
  <c r="CK7" i="9"/>
  <c r="CI7" i="9"/>
  <c r="CH7" i="9"/>
  <c r="CG7" i="9"/>
  <c r="CF7" i="9"/>
  <c r="CE7" i="9"/>
  <c r="CD7" i="9"/>
  <c r="CC7" i="9"/>
  <c r="CB7" i="9"/>
  <c r="BZ7" i="9"/>
  <c r="DD6" i="9"/>
  <c r="DB6" i="9"/>
  <c r="DA6" i="9"/>
  <c r="CZ6" i="9"/>
  <c r="CX6" i="9"/>
  <c r="CW6" i="9"/>
  <c r="CV6" i="9"/>
  <c r="CT6" i="9"/>
  <c r="CR6" i="9"/>
  <c r="CP6" i="9"/>
  <c r="CO6" i="9"/>
  <c r="CN6" i="9"/>
  <c r="CL6" i="9"/>
  <c r="CK6" i="9"/>
  <c r="CJ6" i="9"/>
  <c r="CI6" i="9"/>
  <c r="CH6" i="9"/>
  <c r="CG6" i="9"/>
  <c r="CF6" i="9"/>
  <c r="CE6" i="9"/>
  <c r="CD6" i="9"/>
  <c r="CC6" i="9"/>
  <c r="CB6" i="9"/>
  <c r="CA6" i="9"/>
  <c r="U4" i="9"/>
  <c r="U5" i="9"/>
  <c r="U6" i="9"/>
  <c r="U7" i="9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" i="9"/>
  <c r="T4" i="9"/>
  <c r="T5" i="9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P13" i="9"/>
  <c r="P12" i="9"/>
  <c r="P11" i="9"/>
  <c r="P10" i="9"/>
  <c r="P9" i="9"/>
  <c r="P8" i="9"/>
  <c r="P7" i="9"/>
  <c r="P6" i="9"/>
  <c r="P5" i="9"/>
  <c r="P4" i="9"/>
  <c r="P3" i="9"/>
  <c r="CM22" i="9" l="1"/>
  <c r="CM6" i="9"/>
  <c r="CU22" i="9"/>
  <c r="CU6" i="9"/>
  <c r="CR23" i="9"/>
  <c r="CR7" i="9"/>
  <c r="CO24" i="9"/>
  <c r="CO8" i="9"/>
  <c r="CW24" i="9"/>
  <c r="CW8" i="9"/>
  <c r="CT25" i="9"/>
  <c r="CT9" i="9"/>
  <c r="CQ26" i="9"/>
  <c r="CQ10" i="9"/>
  <c r="DC22" i="9"/>
  <c r="DC6" i="9"/>
  <c r="BZ25" i="9"/>
  <c r="BZ9" i="9"/>
  <c r="CQ22" i="9"/>
  <c r="CQ6" i="9"/>
  <c r="CN7" i="9"/>
  <c r="CN23" i="9"/>
  <c r="CV7" i="9"/>
  <c r="CV23" i="9"/>
  <c r="CS24" i="9"/>
  <c r="CS8" i="9"/>
  <c r="CP9" i="9"/>
  <c r="CP25" i="9"/>
  <c r="CX9" i="9"/>
  <c r="CX25" i="9"/>
  <c r="DD7" i="9"/>
  <c r="DD23" i="9"/>
  <c r="CA10" i="9"/>
  <c r="CA26" i="9"/>
  <c r="CZ23" i="9"/>
  <c r="CZ7" i="9"/>
  <c r="CB8" i="9"/>
  <c r="CU8" i="9"/>
  <c r="CD10" i="9"/>
  <c r="CI11" i="9"/>
  <c r="CH24" i="9"/>
  <c r="CJ26" i="9"/>
  <c r="DB26" i="9"/>
  <c r="CV27" i="9"/>
  <c r="CV11" i="9"/>
  <c r="DA24" i="9"/>
  <c r="DA8" i="9"/>
  <c r="CC18" i="9"/>
  <c r="CE20" i="9"/>
  <c r="DB25" i="9"/>
  <c r="DB9" i="9"/>
  <c r="CA15" i="9"/>
  <c r="DA17" i="9"/>
  <c r="BZ22" i="9"/>
  <c r="CY37" i="9"/>
  <c r="CC24" i="9"/>
  <c r="CC8" i="9"/>
  <c r="CD25" i="9"/>
  <c r="CD9" i="9"/>
  <c r="CE26" i="9"/>
  <c r="CE10" i="9"/>
  <c r="DC26" i="9"/>
  <c r="DC10" i="9"/>
  <c r="CI15" i="9"/>
  <c r="CQ15" i="9"/>
  <c r="DC19" i="9"/>
  <c r="CS22" i="9"/>
  <c r="CY6" i="9"/>
  <c r="CT7" i="9"/>
  <c r="CC9" i="9"/>
  <c r="CV9" i="9"/>
  <c r="CU17" i="9"/>
  <c r="CW19" i="9"/>
  <c r="CJ23" i="9"/>
  <c r="CJ7" i="9"/>
  <c r="CK24" i="9"/>
  <c r="CK8" i="9"/>
  <c r="CL25" i="9"/>
  <c r="CL9" i="9"/>
  <c r="CM26" i="9"/>
  <c r="CM10" i="9"/>
  <c r="CA7" i="9"/>
  <c r="CU26" i="9"/>
  <c r="CU10" i="9"/>
  <c r="V4" i="9"/>
  <c r="W4" i="9"/>
  <c r="V5" i="9"/>
  <c r="W5" i="9"/>
  <c r="V6" i="9"/>
  <c r="W6" i="9"/>
  <c r="V7" i="9"/>
  <c r="W7" i="9"/>
  <c r="V8" i="9"/>
  <c r="W8" i="9"/>
  <c r="V9" i="9"/>
  <c r="W9" i="9"/>
  <c r="V10" i="9"/>
  <c r="W10" i="9"/>
  <c r="V11" i="9"/>
  <c r="W11" i="9"/>
  <c r="V12" i="9"/>
  <c r="W12" i="9"/>
  <c r="V13" i="9"/>
  <c r="W13" i="9"/>
  <c r="V14" i="9"/>
  <c r="W14" i="9"/>
  <c r="V15" i="9"/>
  <c r="W15" i="9"/>
  <c r="V16" i="9"/>
  <c r="W16" i="9"/>
  <c r="V17" i="9"/>
  <c r="W17" i="9"/>
  <c r="V18" i="9"/>
  <c r="W18" i="9"/>
  <c r="V19" i="9"/>
  <c r="W19" i="9"/>
  <c r="V20" i="9"/>
  <c r="W20" i="9"/>
  <c r="V21" i="9"/>
  <c r="W21" i="9"/>
  <c r="V22" i="9"/>
  <c r="W22" i="9"/>
  <c r="V23" i="9"/>
  <c r="W23" i="9"/>
  <c r="V24" i="9"/>
  <c r="W24" i="9"/>
  <c r="V25" i="9"/>
  <c r="W25" i="9"/>
  <c r="V26" i="9"/>
  <c r="W26" i="9"/>
  <c r="V27" i="9"/>
  <c r="W27" i="9"/>
  <c r="V28" i="9"/>
  <c r="W28" i="9"/>
  <c r="V29" i="9"/>
  <c r="W29" i="9"/>
  <c r="V30" i="9"/>
  <c r="W30" i="9"/>
  <c r="V31" i="9"/>
  <c r="W31" i="9"/>
  <c r="V32" i="9"/>
  <c r="W32" i="9"/>
  <c r="W3" i="9"/>
  <c r="V3" i="9"/>
  <c r="BZ5" i="9"/>
  <c r="BZ4" i="9" s="1"/>
  <c r="B32" i="9" a="1"/>
  <c r="B32" i="9" s="1"/>
  <c r="G25" i="9"/>
  <c r="G24" i="9"/>
  <c r="G23" i="9"/>
  <c r="G22" i="9"/>
  <c r="G21" i="9"/>
  <c r="AE63" i="9" a="1"/>
  <c r="AE63" i="9" s="1"/>
  <c r="AE64" i="9" a="1"/>
  <c r="AE64" i="9" s="1"/>
  <c r="AE65" i="9" a="1"/>
  <c r="AE65" i="9" s="1"/>
  <c r="AE66" i="9" a="1"/>
  <c r="AE66" i="9" s="1"/>
  <c r="AE67" i="9" a="1"/>
  <c r="AE67" i="9" s="1"/>
  <c r="AE68" i="9" a="1"/>
  <c r="AE68" i="9" s="1"/>
  <c r="AE69" i="9" a="1"/>
  <c r="AE69" i="9" s="1"/>
  <c r="AE70" i="9" a="1"/>
  <c r="AE70" i="9" s="1"/>
  <c r="AE71" i="9" a="1"/>
  <c r="AE71" i="9" s="1"/>
  <c r="AE62" i="9" a="1"/>
  <c r="AE62" i="9" s="1"/>
  <c r="N25" i="7"/>
  <c r="N26" i="7"/>
  <c r="N27" i="7"/>
  <c r="N28" i="7"/>
  <c r="N29" i="7"/>
  <c r="N30" i="7"/>
  <c r="N31" i="7"/>
  <c r="N32" i="7"/>
  <c r="N33" i="7"/>
  <c r="N34" i="7"/>
  <c r="N35" i="7"/>
  <c r="N36" i="7"/>
  <c r="BZ3" i="9" l="1"/>
  <c r="CA5" i="9"/>
  <c r="G27" i="9"/>
  <c r="AE83" i="9"/>
  <c r="AE82" i="9"/>
  <c r="AE81" i="9"/>
  <c r="AE80" i="9"/>
  <c r="AE79" i="9"/>
  <c r="AE78" i="9"/>
  <c r="AE77" i="9"/>
  <c r="AE76" i="9"/>
  <c r="AE75" i="9"/>
  <c r="AN7" i="9"/>
  <c r="Z22" i="9"/>
  <c r="Z21" i="9"/>
  <c r="G13" i="9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AN29" i="9" s="1"/>
  <c r="G10" i="9"/>
  <c r="CB5" i="9" l="1"/>
  <c r="CA4" i="9"/>
  <c r="BD4" i="9"/>
  <c r="AI4" i="9"/>
  <c r="AI61" i="9" s="1"/>
  <c r="AI73" i="9" s="1"/>
  <c r="N12" i="7"/>
  <c r="N20" i="7"/>
  <c r="AY4" i="9"/>
  <c r="AJ4" i="9"/>
  <c r="AJ61" i="9" s="1"/>
  <c r="AJ73" i="9" s="1"/>
  <c r="N13" i="7"/>
  <c r="N21" i="7"/>
  <c r="AT4" i="9"/>
  <c r="AK4" i="9"/>
  <c r="N14" i="7"/>
  <c r="N22" i="7"/>
  <c r="AF4" i="9"/>
  <c r="AF61" i="9" s="1"/>
  <c r="AF73" i="9" s="1"/>
  <c r="AO4" i="9"/>
  <c r="AL4" i="9"/>
  <c r="AL61" i="9" s="1"/>
  <c r="AL73" i="9" s="1"/>
  <c r="N7" i="7"/>
  <c r="N15" i="7"/>
  <c r="N23" i="7"/>
  <c r="BS4" i="9"/>
  <c r="N9" i="7"/>
  <c r="N17" i="7"/>
  <c r="N18" i="7"/>
  <c r="BN4" i="9"/>
  <c r="AG4" i="9"/>
  <c r="AG61" i="9" s="1"/>
  <c r="AG73" i="9" s="1"/>
  <c r="N10" i="7"/>
  <c r="N8" i="7"/>
  <c r="N11" i="7"/>
  <c r="AH4" i="9"/>
  <c r="AH61" i="9" s="1"/>
  <c r="AH73" i="9" s="1"/>
  <c r="N16" i="7"/>
  <c r="N24" i="7"/>
  <c r="N19" i="7"/>
  <c r="BI4" i="9"/>
  <c r="AA21" i="9"/>
  <c r="BZ2" i="9"/>
  <c r="AE74" i="9"/>
  <c r="AE59" i="9"/>
  <c r="M4" i="9"/>
  <c r="AG2" i="9"/>
  <c r="AJ5" i="9" s="1"/>
  <c r="V8" i="8"/>
  <c r="S8" i="8"/>
  <c r="P8" i="8"/>
  <c r="M8" i="8"/>
  <c r="J8" i="8"/>
  <c r="G8" i="8"/>
  <c r="D8" i="8"/>
  <c r="Z3" i="9"/>
  <c r="Y21" i="9"/>
  <c r="Y22" i="9"/>
  <c r="X21" i="9"/>
  <c r="X22" i="9"/>
  <c r="AN23" i="9"/>
  <c r="AN15" i="9"/>
  <c r="AN22" i="9"/>
  <c r="AN14" i="9"/>
  <c r="AN21" i="9"/>
  <c r="AN13" i="9"/>
  <c r="AN28" i="9"/>
  <c r="AN20" i="9"/>
  <c r="AN12" i="9"/>
  <c r="AN27" i="9"/>
  <c r="AN19" i="9"/>
  <c r="AN11" i="9"/>
  <c r="AN26" i="9"/>
  <c r="AN18" i="9"/>
  <c r="AN10" i="9"/>
  <c r="AN25" i="9"/>
  <c r="AN17" i="9"/>
  <c r="AN9" i="9"/>
  <c r="AE7" i="9"/>
  <c r="AE8" i="9" s="1"/>
  <c r="AE9" i="9" s="1"/>
  <c r="AE10" i="9" s="1"/>
  <c r="AE11" i="9" s="1"/>
  <c r="AE12" i="9" s="1"/>
  <c r="AE13" i="9" s="1"/>
  <c r="AE14" i="9" s="1"/>
  <c r="AE15" i="9" s="1"/>
  <c r="AE16" i="9" s="1"/>
  <c r="AE17" i="9" s="1"/>
  <c r="AE18" i="9" s="1"/>
  <c r="AE19" i="9" s="1"/>
  <c r="AE20" i="9" s="1"/>
  <c r="AE21" i="9" s="1"/>
  <c r="AE22" i="9" s="1"/>
  <c r="AE23" i="9" s="1"/>
  <c r="AE24" i="9" s="1"/>
  <c r="AE25" i="9" s="1"/>
  <c r="AE26" i="9" s="1"/>
  <c r="AE27" i="9" s="1"/>
  <c r="AE28" i="9" s="1"/>
  <c r="AE29" i="9" s="1"/>
  <c r="AE30" i="9" s="1"/>
  <c r="AE31" i="9" s="1"/>
  <c r="AE32" i="9" s="1"/>
  <c r="AE33" i="9" s="1"/>
  <c r="AE34" i="9" s="1"/>
  <c r="AE35" i="9" s="1"/>
  <c r="AE36" i="9" s="1"/>
  <c r="AE37" i="9" s="1"/>
  <c r="AE38" i="9" s="1"/>
  <c r="AE39" i="9" s="1"/>
  <c r="AE40" i="9" s="1"/>
  <c r="AE41" i="9" s="1"/>
  <c r="AE42" i="9" s="1"/>
  <c r="AE43" i="9" s="1"/>
  <c r="AE44" i="9" s="1"/>
  <c r="AE45" i="9" s="1"/>
  <c r="AE46" i="9" s="1"/>
  <c r="AE47" i="9" s="1"/>
  <c r="AE48" i="9" s="1"/>
  <c r="AE49" i="9" s="1"/>
  <c r="AE50" i="9" s="1"/>
  <c r="AE51" i="9" s="1"/>
  <c r="AE52" i="9" s="1"/>
  <c r="AE53" i="9" s="1"/>
  <c r="AN24" i="9"/>
  <c r="AN16" i="9"/>
  <c r="AN8" i="9"/>
  <c r="C32" i="5"/>
  <c r="AN30" i="9" s="1"/>
  <c r="Z15" i="9"/>
  <c r="Z18" i="9"/>
  <c r="Z16" i="9"/>
  <c r="Z7" i="9"/>
  <c r="Z31" i="9"/>
  <c r="Z9" i="9"/>
  <c r="Z17" i="9"/>
  <c r="Z25" i="9"/>
  <c r="Z8" i="9"/>
  <c r="Z24" i="9"/>
  <c r="Z10" i="9"/>
  <c r="Z26" i="9"/>
  <c r="Z23" i="9"/>
  <c r="Z32" i="9"/>
  <c r="Z11" i="9"/>
  <c r="Z19" i="9"/>
  <c r="Z27" i="9"/>
  <c r="Z20" i="9"/>
  <c r="Z5" i="9"/>
  <c r="Z13" i="9"/>
  <c r="Z29" i="9"/>
  <c r="Z12" i="9"/>
  <c r="Z28" i="9"/>
  <c r="Z6" i="9"/>
  <c r="Z14" i="9"/>
  <c r="Z30" i="9"/>
  <c r="M28" i="9"/>
  <c r="M21" i="9"/>
  <c r="M29" i="9"/>
  <c r="G4" i="9"/>
  <c r="G7" i="9" s="1"/>
  <c r="M22" i="9"/>
  <c r="M30" i="9"/>
  <c r="M27" i="9"/>
  <c r="O29" i="9"/>
  <c r="S29" i="9" s="1"/>
  <c r="M32" i="9"/>
  <c r="M31" i="9"/>
  <c r="M25" i="9"/>
  <c r="M26" i="9"/>
  <c r="M24" i="9"/>
  <c r="M23" i="9"/>
  <c r="I5" i="9"/>
  <c r="I6" i="9" s="1"/>
  <c r="I7" i="9" s="1"/>
  <c r="I8" i="9" s="1"/>
  <c r="I9" i="9" s="1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I34" i="9" s="1"/>
  <c r="I35" i="9" s="1"/>
  <c r="I36" i="9" s="1"/>
  <c r="I37" i="9" s="1"/>
  <c r="I38" i="9" s="1"/>
  <c r="I39" i="9" s="1"/>
  <c r="I40" i="9" s="1"/>
  <c r="I41" i="9" s="1"/>
  <c r="I42" i="9" s="1"/>
  <c r="I43" i="9" s="1"/>
  <c r="I44" i="9" s="1"/>
  <c r="I45" i="9" s="1"/>
  <c r="I46" i="9" s="1"/>
  <c r="I47" i="9" s="1"/>
  <c r="I48" i="9" s="1"/>
  <c r="I49" i="9" s="1"/>
  <c r="I50" i="9" s="1"/>
  <c r="I51" i="9" s="1"/>
  <c r="U8" i="5"/>
  <c r="X8" i="5"/>
  <c r="F8" i="5"/>
  <c r="I8" i="5"/>
  <c r="O8" i="5"/>
  <c r="L8" i="5"/>
  <c r="R8" i="5"/>
  <c r="AK61" i="9"/>
  <c r="AK73" i="9" s="1"/>
  <c r="AA22" i="9" l="1"/>
  <c r="O23" i="9"/>
  <c r="S23" i="9" s="1"/>
  <c r="O30" i="9"/>
  <c r="S30" i="9" s="1"/>
  <c r="O28" i="9"/>
  <c r="S28" i="9" s="1"/>
  <c r="O24" i="9"/>
  <c r="S24" i="9" s="1"/>
  <c r="O31" i="9"/>
  <c r="S31" i="9" s="1"/>
  <c r="O32" i="9"/>
  <c r="S32" i="9" s="1"/>
  <c r="O26" i="9"/>
  <c r="S26" i="9" s="1"/>
  <c r="O22" i="9"/>
  <c r="S22" i="9" s="1"/>
  <c r="O27" i="9"/>
  <c r="S27" i="9" s="1"/>
  <c r="O25" i="9"/>
  <c r="S25" i="9" s="1"/>
  <c r="O21" i="9"/>
  <c r="S21" i="9" s="1"/>
  <c r="CC5" i="9"/>
  <c r="CB4" i="9"/>
  <c r="AO5" i="9"/>
  <c r="AA23" i="9"/>
  <c r="AA26" i="9"/>
  <c r="AA29" i="9"/>
  <c r="AA28" i="9"/>
  <c r="AA24" i="9"/>
  <c r="AA16" i="9"/>
  <c r="AA18" i="9"/>
  <c r="AA17" i="9"/>
  <c r="AA15" i="9"/>
  <c r="M16" i="9"/>
  <c r="M15" i="9"/>
  <c r="M13" i="9"/>
  <c r="M19" i="9"/>
  <c r="M7" i="9"/>
  <c r="M5" i="9"/>
  <c r="M11" i="9"/>
  <c r="M17" i="9"/>
  <c r="M14" i="9"/>
  <c r="M3" i="9"/>
  <c r="M18" i="9"/>
  <c r="M9" i="9"/>
  <c r="M20" i="9"/>
  <c r="M12" i="9"/>
  <c r="M10" i="9"/>
  <c r="M6" i="9"/>
  <c r="M8" i="9"/>
  <c r="AF5" i="9"/>
  <c r="AK5" i="9"/>
  <c r="AL5" i="9"/>
  <c r="AG5" i="9"/>
  <c r="AI5" i="9"/>
  <c r="AH5" i="9"/>
  <c r="Z4" i="9"/>
  <c r="Y3" i="9"/>
  <c r="X3" i="9"/>
  <c r="Y6" i="9"/>
  <c r="X6" i="9"/>
  <c r="X32" i="9"/>
  <c r="Y32" i="9"/>
  <c r="AA32" i="9" s="1"/>
  <c r="Y26" i="9"/>
  <c r="X26" i="9"/>
  <c r="Y10" i="9"/>
  <c r="X10" i="9"/>
  <c r="Y8" i="9"/>
  <c r="X8" i="9"/>
  <c r="Y29" i="9"/>
  <c r="X29" i="9"/>
  <c r="X25" i="9"/>
  <c r="Y25" i="9"/>
  <c r="X16" i="9"/>
  <c r="Y16" i="9"/>
  <c r="Y18" i="9"/>
  <c r="X18" i="9"/>
  <c r="Y13" i="9"/>
  <c r="X13" i="9"/>
  <c r="Y27" i="9"/>
  <c r="X27" i="9"/>
  <c r="X17" i="9"/>
  <c r="Y17" i="9"/>
  <c r="Y31" i="9"/>
  <c r="AA31" i="9" s="1"/>
  <c r="X31" i="9"/>
  <c r="Y12" i="9"/>
  <c r="X12" i="9"/>
  <c r="Y20" i="9"/>
  <c r="X20" i="9"/>
  <c r="Y19" i="9"/>
  <c r="X19" i="9"/>
  <c r="Y9" i="9"/>
  <c r="X9" i="9"/>
  <c r="Y30" i="9"/>
  <c r="AA30" i="9" s="1"/>
  <c r="X30" i="9"/>
  <c r="Y5" i="9"/>
  <c r="X5" i="9"/>
  <c r="Y11" i="9"/>
  <c r="X11" i="9"/>
  <c r="Y23" i="9"/>
  <c r="X23" i="9"/>
  <c r="Y7" i="9"/>
  <c r="X7" i="9"/>
  <c r="Y15" i="9"/>
  <c r="X15" i="9"/>
  <c r="Y14" i="9"/>
  <c r="X14" i="9"/>
  <c r="Y28" i="9"/>
  <c r="X28" i="9"/>
  <c r="X24" i="9"/>
  <c r="Y24" i="9"/>
  <c r="C33" i="5"/>
  <c r="AN31" i="9" s="1"/>
  <c r="O16" i="9"/>
  <c r="S16" i="9" s="1"/>
  <c r="O8" i="9"/>
  <c r="S8" i="9" s="1"/>
  <c r="O17" i="9"/>
  <c r="S17" i="9" s="1"/>
  <c r="O10" i="9"/>
  <c r="S10" i="9" s="1"/>
  <c r="O5" i="9"/>
  <c r="S5" i="9" s="1"/>
  <c r="O12" i="9"/>
  <c r="S12" i="9" s="1"/>
  <c r="O20" i="9"/>
  <c r="S20" i="9" s="1"/>
  <c r="O7" i="9"/>
  <c r="S7" i="9" s="1"/>
  <c r="O9" i="9"/>
  <c r="S9" i="9" s="1"/>
  <c r="O19" i="9"/>
  <c r="S19" i="9" s="1"/>
  <c r="O15" i="9"/>
  <c r="S15" i="9" s="1"/>
  <c r="O14" i="9"/>
  <c r="S14" i="9" s="1"/>
  <c r="O4" i="9"/>
  <c r="S4" i="9" s="1"/>
  <c r="O11" i="9"/>
  <c r="S11" i="9" s="1"/>
  <c r="O3" i="9"/>
  <c r="O6" i="9"/>
  <c r="S6" i="9" s="1"/>
  <c r="O18" i="9"/>
  <c r="S18" i="9" s="1"/>
  <c r="O13" i="9"/>
  <c r="S13" i="9" s="1"/>
  <c r="AT5" i="9" l="1"/>
  <c r="S3" i="9"/>
  <c r="AI46" i="9" a="1"/>
  <c r="AI46" i="9" s="1"/>
  <c r="AL53" i="9" a="1"/>
  <c r="AL53" i="9" s="1"/>
  <c r="AH53" i="9" a="1"/>
  <c r="AH53" i="9" s="1"/>
  <c r="AK52" i="9" a="1"/>
  <c r="AK52" i="9" s="1"/>
  <c r="AG52" i="9" a="1"/>
  <c r="AG52" i="9" s="1"/>
  <c r="AJ51" i="9" a="1"/>
  <c r="AJ51" i="9" s="1"/>
  <c r="AF51" i="9" a="1"/>
  <c r="AF51" i="9" s="1"/>
  <c r="AI50" i="9" a="1"/>
  <c r="AI50" i="9" s="1"/>
  <c r="AL49" i="9" a="1"/>
  <c r="AL49" i="9" s="1"/>
  <c r="AH49" i="9" a="1"/>
  <c r="AH49" i="9" s="1"/>
  <c r="AK48" i="9" a="1"/>
  <c r="AK48" i="9" s="1"/>
  <c r="AG48" i="9" a="1"/>
  <c r="AG48" i="9" s="1"/>
  <c r="AJ47" i="9" a="1"/>
  <c r="AJ47" i="9" s="1"/>
  <c r="AF47" i="9" a="1"/>
  <c r="AF47" i="9" s="1"/>
  <c r="AL45" i="9" a="1"/>
  <c r="AL45" i="9" s="1"/>
  <c r="AH45" i="9" a="1"/>
  <c r="AH45" i="9" s="1"/>
  <c r="AK44" i="9" a="1"/>
  <c r="AK44" i="9" s="1"/>
  <c r="AG44" i="9" a="1"/>
  <c r="AG44" i="9" s="1"/>
  <c r="AH46" i="9" a="1"/>
  <c r="AH46" i="9" s="1"/>
  <c r="AK53" i="9" a="1"/>
  <c r="AK53" i="9" s="1"/>
  <c r="AG53" i="9" a="1"/>
  <c r="AG53" i="9" s="1"/>
  <c r="AJ52" i="9" a="1"/>
  <c r="AJ52" i="9" s="1"/>
  <c r="AF52" i="9" a="1"/>
  <c r="AF52" i="9" s="1"/>
  <c r="AI51" i="9" a="1"/>
  <c r="AI51" i="9" s="1"/>
  <c r="AL50" i="9" a="1"/>
  <c r="AL50" i="9" s="1"/>
  <c r="AH50" i="9" a="1"/>
  <c r="AH50" i="9" s="1"/>
  <c r="AK49" i="9" a="1"/>
  <c r="AK49" i="9" s="1"/>
  <c r="AG49" i="9" a="1"/>
  <c r="AG49" i="9" s="1"/>
  <c r="AJ48" i="9" a="1"/>
  <c r="AJ48" i="9" s="1"/>
  <c r="AF48" i="9" a="1"/>
  <c r="AF48" i="9" s="1"/>
  <c r="AI47" i="9" a="1"/>
  <c r="AI47" i="9" s="1"/>
  <c r="AL46" i="9" a="1"/>
  <c r="AL46" i="9" s="1"/>
  <c r="AK45" i="9" a="1"/>
  <c r="AK45" i="9" s="1"/>
  <c r="AG45" i="9" a="1"/>
  <c r="AG45" i="9" s="1"/>
  <c r="AJ44" i="9" a="1"/>
  <c r="AJ44" i="9" s="1"/>
  <c r="AJ53" i="9" a="1"/>
  <c r="AJ53" i="9" s="1"/>
  <c r="AI53" i="9" a="1"/>
  <c r="AI53" i="9" s="1"/>
  <c r="AL52" i="9" a="1"/>
  <c r="AL52" i="9" s="1"/>
  <c r="AH52" i="9" a="1"/>
  <c r="AH52" i="9" s="1"/>
  <c r="AK51" i="9" a="1"/>
  <c r="AK51" i="9" s="1"/>
  <c r="AG51" i="9" a="1"/>
  <c r="AG51" i="9" s="1"/>
  <c r="AJ50" i="9" a="1"/>
  <c r="AJ50" i="9" s="1"/>
  <c r="AF50" i="9" a="1"/>
  <c r="AF50" i="9" s="1"/>
  <c r="AI49" i="9" a="1"/>
  <c r="AI49" i="9" s="1"/>
  <c r="AL48" i="9" a="1"/>
  <c r="AL48" i="9" s="1"/>
  <c r="AH48" i="9" a="1"/>
  <c r="AH48" i="9" s="1"/>
  <c r="AK47" i="9" a="1"/>
  <c r="AK47" i="9" s="1"/>
  <c r="AG47" i="9" a="1"/>
  <c r="AG47" i="9" s="1"/>
  <c r="AJ46" i="9" a="1"/>
  <c r="AJ46" i="9" s="1"/>
  <c r="AF46" i="9" a="1"/>
  <c r="AF46" i="9" s="1"/>
  <c r="AI45" i="9" a="1"/>
  <c r="AI45" i="9" s="1"/>
  <c r="AL44" i="9" a="1"/>
  <c r="AL44" i="9" s="1"/>
  <c r="AH44" i="9" a="1"/>
  <c r="AH44" i="9" s="1"/>
  <c r="AH42" i="9" a="1"/>
  <c r="AH42" i="9" s="1"/>
  <c r="AI41" i="9" a="1"/>
  <c r="AI41" i="9" s="1"/>
  <c r="AI40" i="9" a="1"/>
  <c r="AI40" i="9" s="1"/>
  <c r="AJ39" i="9" a="1"/>
  <c r="AJ39" i="9" s="1"/>
  <c r="AK37" i="9" a="1"/>
  <c r="AK37" i="9" s="1"/>
  <c r="AL36" i="9" a="1"/>
  <c r="AL36" i="9" s="1"/>
  <c r="AL35" i="9" a="1"/>
  <c r="AL35" i="9" s="1"/>
  <c r="AF35" i="9" a="1"/>
  <c r="AF35" i="9" s="1"/>
  <c r="AG33" i="9" a="1"/>
  <c r="AG33" i="9" s="1"/>
  <c r="AH32" i="9" a="1"/>
  <c r="AH32" i="9" s="1"/>
  <c r="AH31" i="9" a="1"/>
  <c r="AH31" i="9" s="1"/>
  <c r="AI30" i="9" a="1"/>
  <c r="AI30" i="9" s="1"/>
  <c r="AJ28" i="9" a="1"/>
  <c r="AJ28" i="9" s="1"/>
  <c r="AK27" i="9" a="1"/>
  <c r="AK27" i="9" s="1"/>
  <c r="AK26" i="9" a="1"/>
  <c r="AK26" i="9" s="1"/>
  <c r="AL25" i="9" a="1"/>
  <c r="AL25" i="9" s="1"/>
  <c r="AF24" i="9" a="1"/>
  <c r="AF24" i="9" s="1"/>
  <c r="AG23" i="9" a="1"/>
  <c r="AG23" i="9" s="1"/>
  <c r="AG22" i="9" a="1"/>
  <c r="AG22" i="9" s="1"/>
  <c r="AH21" i="9" a="1"/>
  <c r="AH21" i="9" s="1"/>
  <c r="AI19" i="9" a="1"/>
  <c r="AI19" i="9" s="1"/>
  <c r="AJ18" i="9" a="1"/>
  <c r="AJ18" i="9" s="1"/>
  <c r="AJ17" i="9" a="1"/>
  <c r="AJ17" i="9" s="1"/>
  <c r="AK16" i="9" a="1"/>
  <c r="AK16" i="9" s="1"/>
  <c r="AL14" i="9" a="1"/>
  <c r="AL14" i="9" s="1"/>
  <c r="AF14" i="9" a="1"/>
  <c r="AF14" i="9" s="1"/>
  <c r="AF13" i="9" a="1"/>
  <c r="AF13" i="9" s="1"/>
  <c r="AG12" i="9" a="1"/>
  <c r="AG12" i="9" s="1"/>
  <c r="AH10" i="9" a="1"/>
  <c r="AH10" i="9" s="1"/>
  <c r="AI9" i="9" a="1"/>
  <c r="AI9" i="9" s="1"/>
  <c r="AI8" i="9" a="1"/>
  <c r="AI8" i="9" s="1"/>
  <c r="AJ7" i="9" a="1"/>
  <c r="AJ7" i="9" s="1"/>
  <c r="AH9" i="9" a="1"/>
  <c r="AH9" i="9" s="1"/>
  <c r="AJ6" i="9" a="1"/>
  <c r="AJ6" i="9" s="1"/>
  <c r="AL8" i="9" a="1"/>
  <c r="AL8" i="9" s="1"/>
  <c r="AK40" i="9" a="1"/>
  <c r="AK40" i="9" s="1"/>
  <c r="AG36" i="9" a="1"/>
  <c r="AG36" i="9" s="1"/>
  <c r="AK29" i="9" a="1"/>
  <c r="AK29" i="9" s="1"/>
  <c r="AH23" i="9" a="1"/>
  <c r="AH23" i="9" s="1"/>
  <c r="AG15" i="9" a="1"/>
  <c r="AG15" i="9" s="1"/>
  <c r="AK8" i="9" a="1"/>
  <c r="AK8" i="9" s="1"/>
  <c r="AF49" i="9" a="1"/>
  <c r="AF49" i="9" s="1"/>
  <c r="AK39" i="9" a="1"/>
  <c r="AK39" i="9" s="1"/>
  <c r="AH33" i="9" a="1"/>
  <c r="AH33" i="9" s="1"/>
  <c r="AL26" i="9" a="1"/>
  <c r="AL26" i="9" s="1"/>
  <c r="AI20" i="9" a="1"/>
  <c r="AI20" i="9" s="1"/>
  <c r="AH12" i="9" a="1"/>
  <c r="AH12" i="9" s="1"/>
  <c r="AF53" i="9" a="1"/>
  <c r="AF53" i="9" s="1"/>
  <c r="AK50" i="9" a="1"/>
  <c r="AK50" i="9" s="1"/>
  <c r="AI48" i="9" a="1"/>
  <c r="AI48" i="9" s="1"/>
  <c r="AG46" i="9" a="1"/>
  <c r="AG46" i="9" s="1"/>
  <c r="AF44" i="9" a="1"/>
  <c r="AF44" i="9" s="1"/>
  <c r="AG43" i="9" a="1"/>
  <c r="AG43" i="9" s="1"/>
  <c r="AG42" i="9" a="1"/>
  <c r="AG42" i="9" s="1"/>
  <c r="AH41" i="9" a="1"/>
  <c r="AH41" i="9" s="1"/>
  <c r="AI39" i="9" a="1"/>
  <c r="AI39" i="9" s="1"/>
  <c r="AJ38" i="9" a="1"/>
  <c r="AJ38" i="9" s="1"/>
  <c r="AJ37" i="9" a="1"/>
  <c r="AJ37" i="9" s="1"/>
  <c r="AK36" i="9" a="1"/>
  <c r="AK36" i="9" s="1"/>
  <c r="AL34" i="9" a="1"/>
  <c r="AL34" i="9" s="1"/>
  <c r="AF34" i="9" a="1"/>
  <c r="AF34" i="9" s="1"/>
  <c r="AF33" i="9" a="1"/>
  <c r="AF33" i="9" s="1"/>
  <c r="AG32" i="9" a="1"/>
  <c r="AG32" i="9" s="1"/>
  <c r="AH30" i="9" a="1"/>
  <c r="AH30" i="9" s="1"/>
  <c r="AI29" i="9" a="1"/>
  <c r="AI29" i="9" s="1"/>
  <c r="AI28" i="9" a="1"/>
  <c r="AI28" i="9" s="1"/>
  <c r="AJ27" i="9" a="1"/>
  <c r="AJ27" i="9" s="1"/>
  <c r="AK25" i="9" a="1"/>
  <c r="AK25" i="9" s="1"/>
  <c r="AL24" i="9" a="1"/>
  <c r="AL24" i="9" s="1"/>
  <c r="AL23" i="9" a="1"/>
  <c r="AL23" i="9" s="1"/>
  <c r="AF23" i="9" a="1"/>
  <c r="AF23" i="9" s="1"/>
  <c r="AG21" i="9" a="1"/>
  <c r="AG21" i="9" s="1"/>
  <c r="AH20" i="9" a="1"/>
  <c r="AH20" i="9" s="1"/>
  <c r="AH19" i="9" a="1"/>
  <c r="AH19" i="9" s="1"/>
  <c r="AI18" i="9" a="1"/>
  <c r="AI18" i="9" s="1"/>
  <c r="AJ16" i="9" a="1"/>
  <c r="AJ16" i="9" s="1"/>
  <c r="AK15" i="9" a="1"/>
  <c r="AK15" i="9" s="1"/>
  <c r="AK14" i="9" a="1"/>
  <c r="AK14" i="9" s="1"/>
  <c r="AL13" i="9" a="1"/>
  <c r="AL13" i="9" s="1"/>
  <c r="AF12" i="9" a="1"/>
  <c r="AF12" i="9" s="1"/>
  <c r="AG11" i="9" a="1"/>
  <c r="AG11" i="9" s="1"/>
  <c r="AG10" i="9" a="1"/>
  <c r="AG10" i="9" s="1"/>
  <c r="AI7" i="9" a="1"/>
  <c r="AI7" i="9" s="1"/>
  <c r="AL7" i="9" a="1"/>
  <c r="AL7" i="9" s="1"/>
  <c r="AJ41" i="9" a="1"/>
  <c r="AJ41" i="9" s="1"/>
  <c r="AF37" i="9" a="1"/>
  <c r="AF37" i="9" s="1"/>
  <c r="AL27" i="9" a="1"/>
  <c r="AL27" i="9" s="1"/>
  <c r="AJ20" i="9" a="1"/>
  <c r="AJ20" i="9" s="1"/>
  <c r="AG14" i="9" a="1"/>
  <c r="AG14" i="9" s="1"/>
  <c r="AF6" i="9" a="1"/>
  <c r="AF6" i="9" s="1"/>
  <c r="AH43" i="9" a="1"/>
  <c r="AH43" i="9" s="1"/>
  <c r="AF36" i="9" a="1"/>
  <c r="AF36" i="9" s="1"/>
  <c r="AJ29" i="9" a="1"/>
  <c r="AJ29" i="9" s="1"/>
  <c r="AH22" i="9" a="1"/>
  <c r="AH22" i="9" s="1"/>
  <c r="AL15" i="9" a="1"/>
  <c r="AL15" i="9" s="1"/>
  <c r="AK7" i="9" a="1"/>
  <c r="AK7" i="9" s="1"/>
  <c r="AL43" i="9" a="1"/>
  <c r="AL43" i="9" s="1"/>
  <c r="AF43" i="9" a="1"/>
  <c r="AF43" i="9" s="1"/>
  <c r="AG41" i="9" a="1"/>
  <c r="AG41" i="9" s="1"/>
  <c r="AH40" i="9" a="1"/>
  <c r="AH40" i="9" s="1"/>
  <c r="AH39" i="9" a="1"/>
  <c r="AH39" i="9" s="1"/>
  <c r="AI38" i="9" a="1"/>
  <c r="AI38" i="9" s="1"/>
  <c r="AJ36" i="9" a="1"/>
  <c r="AJ36" i="9" s="1"/>
  <c r="AK35" i="9" a="1"/>
  <c r="AK35" i="9" s="1"/>
  <c r="AK34" i="9" a="1"/>
  <c r="AK34" i="9" s="1"/>
  <c r="AL33" i="9" a="1"/>
  <c r="AL33" i="9" s="1"/>
  <c r="AF32" i="9" a="1"/>
  <c r="AF32" i="9" s="1"/>
  <c r="AG31" i="9" a="1"/>
  <c r="AG31" i="9" s="1"/>
  <c r="AG30" i="9" a="1"/>
  <c r="AG30" i="9" s="1"/>
  <c r="AH29" i="9" a="1"/>
  <c r="AH29" i="9" s="1"/>
  <c r="AI27" i="9" a="1"/>
  <c r="AI27" i="9" s="1"/>
  <c r="AJ26" i="9" a="1"/>
  <c r="AJ26" i="9" s="1"/>
  <c r="AJ25" i="9" a="1"/>
  <c r="AJ25" i="9" s="1"/>
  <c r="AK24" i="9" a="1"/>
  <c r="AK24" i="9" s="1"/>
  <c r="AL22" i="9" a="1"/>
  <c r="AL22" i="9" s="1"/>
  <c r="AF22" i="9" a="1"/>
  <c r="AF22" i="9" s="1"/>
  <c r="AF21" i="9" a="1"/>
  <c r="AF21" i="9" s="1"/>
  <c r="AG20" i="9" a="1"/>
  <c r="AG20" i="9" s="1"/>
  <c r="AH18" i="9" a="1"/>
  <c r="AH18" i="9" s="1"/>
  <c r="AI17" i="9" a="1"/>
  <c r="AI17" i="9" s="1"/>
  <c r="AI16" i="9" a="1"/>
  <c r="AI16" i="9" s="1"/>
  <c r="AJ15" i="9" a="1"/>
  <c r="AJ15" i="9" s="1"/>
  <c r="AK13" i="9" a="1"/>
  <c r="AK13" i="9" s="1"/>
  <c r="AL12" i="9" a="1"/>
  <c r="AL12" i="9" s="1"/>
  <c r="AL11" i="9" a="1"/>
  <c r="AL11" i="9" s="1"/>
  <c r="AF11" i="9" a="1"/>
  <c r="AF11" i="9" s="1"/>
  <c r="AG9" i="9" a="1"/>
  <c r="AG9" i="9" s="1"/>
  <c r="AH8" i="9" a="1"/>
  <c r="AH8" i="9" s="1"/>
  <c r="AH7" i="9" a="1"/>
  <c r="AH7" i="9" s="1"/>
  <c r="AI6" i="9" a="1"/>
  <c r="AI6" i="9" s="1"/>
  <c r="AK9" i="9" a="1"/>
  <c r="AK9" i="9" s="1"/>
  <c r="AL38" i="9" a="1"/>
  <c r="AL38" i="9" s="1"/>
  <c r="AH34" i="9" a="1"/>
  <c r="AH34" i="9" s="1"/>
  <c r="AL28" i="9" a="1"/>
  <c r="AL28" i="9" s="1"/>
  <c r="AI22" i="9" a="1"/>
  <c r="AI22" i="9" s="1"/>
  <c r="AF16" i="9" a="1"/>
  <c r="AF16" i="9" s="1"/>
  <c r="AJ9" i="9" a="1"/>
  <c r="AJ9" i="9" s="1"/>
  <c r="AK46" i="9" a="1"/>
  <c r="AK46" i="9" s="1"/>
  <c r="AK38" i="9" a="1"/>
  <c r="AK38" i="9" s="1"/>
  <c r="AI31" i="9" a="1"/>
  <c r="AI31" i="9" s="1"/>
  <c r="AF26" i="9" a="1"/>
  <c r="AF26" i="9" s="1"/>
  <c r="AJ19" i="9" a="1"/>
  <c r="AJ19" i="9" s="1"/>
  <c r="AG13" i="9" a="1"/>
  <c r="AG13" i="9" s="1"/>
  <c r="AK6" i="9" a="1"/>
  <c r="AK6" i="9" s="1"/>
  <c r="AI52" i="9" a="1"/>
  <c r="AI52" i="9" s="1"/>
  <c r="AG50" i="9" a="1"/>
  <c r="AG50" i="9" s="1"/>
  <c r="AL47" i="9" a="1"/>
  <c r="AL47" i="9" s="1"/>
  <c r="AJ45" i="9" a="1"/>
  <c r="AJ45" i="9" s="1"/>
  <c r="AL42" i="9" a="1"/>
  <c r="AL42" i="9" s="1"/>
  <c r="AF42" i="9" a="1"/>
  <c r="AF42" i="9" s="1"/>
  <c r="AF41" i="9" a="1"/>
  <c r="AF41" i="9" s="1"/>
  <c r="AG40" i="9" a="1"/>
  <c r="AG40" i="9" s="1"/>
  <c r="AH38" i="9" a="1"/>
  <c r="AH38" i="9" s="1"/>
  <c r="AI37" i="9" a="1"/>
  <c r="AI37" i="9" s="1"/>
  <c r="AI36" i="9" a="1"/>
  <c r="AI36" i="9" s="1"/>
  <c r="AJ35" i="9" a="1"/>
  <c r="AJ35" i="9" s="1"/>
  <c r="AK33" i="9" a="1"/>
  <c r="AK33" i="9" s="1"/>
  <c r="AL32" i="9" a="1"/>
  <c r="AL32" i="9" s="1"/>
  <c r="AL31" i="9" a="1"/>
  <c r="AL31" i="9" s="1"/>
  <c r="AF31" i="9" a="1"/>
  <c r="AF31" i="9" s="1"/>
  <c r="AG29" i="9" a="1"/>
  <c r="AG29" i="9" s="1"/>
  <c r="AH28" i="9" a="1"/>
  <c r="AH28" i="9" s="1"/>
  <c r="AH27" i="9" a="1"/>
  <c r="AH27" i="9" s="1"/>
  <c r="AI26" i="9" a="1"/>
  <c r="AI26" i="9" s="1"/>
  <c r="AJ24" i="9" a="1"/>
  <c r="AJ24" i="9" s="1"/>
  <c r="AK23" i="9" a="1"/>
  <c r="AK23" i="9" s="1"/>
  <c r="AK22" i="9" a="1"/>
  <c r="AK22" i="9" s="1"/>
  <c r="AL21" i="9" a="1"/>
  <c r="AL21" i="9" s="1"/>
  <c r="AF20" i="9" a="1"/>
  <c r="AF20" i="9" s="1"/>
  <c r="AG19" i="9" a="1"/>
  <c r="AG19" i="9" s="1"/>
  <c r="AG18" i="9" a="1"/>
  <c r="AG18" i="9" s="1"/>
  <c r="AH17" i="9" a="1"/>
  <c r="AH17" i="9" s="1"/>
  <c r="AI15" i="9" a="1"/>
  <c r="AI15" i="9" s="1"/>
  <c r="AJ14" i="9" a="1"/>
  <c r="AJ14" i="9" s="1"/>
  <c r="AJ13" i="9" a="1"/>
  <c r="AJ13" i="9" s="1"/>
  <c r="AK12" i="9" a="1"/>
  <c r="AK12" i="9" s="1"/>
  <c r="AL10" i="9" a="1"/>
  <c r="AL10" i="9" s="1"/>
  <c r="AF10" i="9" a="1"/>
  <c r="AF10" i="9" s="1"/>
  <c r="AF9" i="9" a="1"/>
  <c r="AF9" i="9" s="1"/>
  <c r="AG8" i="9" a="1"/>
  <c r="AG8" i="9" s="1"/>
  <c r="AH6" i="9" a="1"/>
  <c r="AH6" i="9" s="1"/>
  <c r="AJ42" i="9" a="1"/>
  <c r="AJ42" i="9" s="1"/>
  <c r="AJ31" i="9" a="1"/>
  <c r="AJ31" i="9" s="1"/>
  <c r="AG25" i="9" a="1"/>
  <c r="AG25" i="9" s="1"/>
  <c r="AK18" i="9" a="1"/>
  <c r="AK18" i="9" s="1"/>
  <c r="AI11" i="9" a="1"/>
  <c r="AI11" i="9" s="1"/>
  <c r="AH51" i="9" a="1"/>
  <c r="AH51" i="9" s="1"/>
  <c r="AJ40" i="9" a="1"/>
  <c r="AJ40" i="9" s="1"/>
  <c r="AG34" i="9" a="1"/>
  <c r="AG34" i="9" s="1"/>
  <c r="AK28" i="9" a="1"/>
  <c r="AK28" i="9" s="1"/>
  <c r="AI21" i="9" a="1"/>
  <c r="AI21" i="9" s="1"/>
  <c r="AF15" i="9" a="1"/>
  <c r="AF15" i="9" s="1"/>
  <c r="AJ8" i="9" a="1"/>
  <c r="AJ8" i="9" s="1"/>
  <c r="AK43" i="9" a="1"/>
  <c r="AK43" i="9" s="1"/>
  <c r="AK42" i="9" a="1"/>
  <c r="AK42" i="9" s="1"/>
  <c r="AL41" i="9" a="1"/>
  <c r="AL41" i="9" s="1"/>
  <c r="AF40" i="9" a="1"/>
  <c r="AF40" i="9" s="1"/>
  <c r="AG39" i="9" a="1"/>
  <c r="AG39" i="9" s="1"/>
  <c r="AG38" i="9" a="1"/>
  <c r="AG38" i="9" s="1"/>
  <c r="AH37" i="9" a="1"/>
  <c r="AH37" i="9" s="1"/>
  <c r="AI35" i="9" a="1"/>
  <c r="AI35" i="9" s="1"/>
  <c r="AJ34" i="9" a="1"/>
  <c r="AJ34" i="9" s="1"/>
  <c r="AJ33" i="9" a="1"/>
  <c r="AJ33" i="9" s="1"/>
  <c r="AK32" i="9" a="1"/>
  <c r="AK32" i="9" s="1"/>
  <c r="AL30" i="9" a="1"/>
  <c r="AL30" i="9" s="1"/>
  <c r="AF30" i="9" a="1"/>
  <c r="AF30" i="9" s="1"/>
  <c r="AF29" i="9" a="1"/>
  <c r="AF29" i="9" s="1"/>
  <c r="AG28" i="9" a="1"/>
  <c r="AG28" i="9" s="1"/>
  <c r="AH26" i="9" a="1"/>
  <c r="AH26" i="9" s="1"/>
  <c r="AI25" i="9" a="1"/>
  <c r="AI25" i="9" s="1"/>
  <c r="AI24" i="9" a="1"/>
  <c r="AI24" i="9" s="1"/>
  <c r="AJ23" i="9" a="1"/>
  <c r="AJ23" i="9" s="1"/>
  <c r="AK21" i="9" a="1"/>
  <c r="AK21" i="9" s="1"/>
  <c r="AL20" i="9" a="1"/>
  <c r="AL20" i="9" s="1"/>
  <c r="AL19" i="9" a="1"/>
  <c r="AL19" i="9" s="1"/>
  <c r="AF19" i="9" a="1"/>
  <c r="AF19" i="9" s="1"/>
  <c r="AG17" i="9" a="1"/>
  <c r="AG17" i="9" s="1"/>
  <c r="AH16" i="9" a="1"/>
  <c r="AH16" i="9" s="1"/>
  <c r="AH15" i="9" a="1"/>
  <c r="AH15" i="9" s="1"/>
  <c r="AI14" i="9" a="1"/>
  <c r="AI14" i="9" s="1"/>
  <c r="AJ12" i="9" a="1"/>
  <c r="AJ12" i="9" s="1"/>
  <c r="AK11" i="9" a="1"/>
  <c r="AK11" i="9" s="1"/>
  <c r="AK10" i="9" a="1"/>
  <c r="AK10" i="9" s="1"/>
  <c r="AL9" i="9" a="1"/>
  <c r="AL9" i="9" s="1"/>
  <c r="AF8" i="9" a="1"/>
  <c r="AF8" i="9" s="1"/>
  <c r="AG7" i="9" a="1"/>
  <c r="AG7" i="9" s="1"/>
  <c r="AG6" i="9" a="1"/>
  <c r="AG6" i="9" s="1"/>
  <c r="AF7" i="9" a="1"/>
  <c r="AF7" i="9" s="1"/>
  <c r="AF38" i="9" a="1"/>
  <c r="AF38" i="9" s="1"/>
  <c r="AI32" i="9" a="1"/>
  <c r="AI32" i="9" s="1"/>
  <c r="AF27" i="9" a="1"/>
  <c r="AF27" i="9" s="1"/>
  <c r="AK19" i="9" a="1"/>
  <c r="AK19" i="9" s="1"/>
  <c r="AH13" i="9" a="1"/>
  <c r="AH13" i="9" s="1"/>
  <c r="AL6" i="9" a="1"/>
  <c r="AL6" i="9" s="1"/>
  <c r="AI42" i="9" a="1"/>
  <c r="AI42" i="9" s="1"/>
  <c r="AL37" i="9" a="1"/>
  <c r="AL37" i="9" s="1"/>
  <c r="AJ30" i="9" a="1"/>
  <c r="AJ30" i="9" s="1"/>
  <c r="AG24" i="9" a="1"/>
  <c r="AG24" i="9" s="1"/>
  <c r="AL16" i="9" a="1"/>
  <c r="AL16" i="9" s="1"/>
  <c r="AI10" i="9" a="1"/>
  <c r="AI10" i="9" s="1"/>
  <c r="AL51" i="9" a="1"/>
  <c r="AL51" i="9" s="1"/>
  <c r="AJ49" i="9" a="1"/>
  <c r="AJ49" i="9" s="1"/>
  <c r="AH47" i="9" a="1"/>
  <c r="AH47" i="9" s="1"/>
  <c r="AF45" i="9" a="1"/>
  <c r="AF45" i="9" s="1"/>
  <c r="AJ43" i="9" a="1"/>
  <c r="AJ43" i="9" s="1"/>
  <c r="AK41" i="9" a="1"/>
  <c r="AK41" i="9" s="1"/>
  <c r="AL40" i="9" a="1"/>
  <c r="AL40" i="9" s="1"/>
  <c r="AL39" i="9" a="1"/>
  <c r="AL39" i="9" s="1"/>
  <c r="AF39" i="9" a="1"/>
  <c r="AF39" i="9" s="1"/>
  <c r="AG37" i="9" a="1"/>
  <c r="AG37" i="9" s="1"/>
  <c r="AH36" i="9" a="1"/>
  <c r="AH36" i="9" s="1"/>
  <c r="AH35" i="9" a="1"/>
  <c r="AH35" i="9" s="1"/>
  <c r="AI34" i="9" a="1"/>
  <c r="AI34" i="9" s="1"/>
  <c r="AJ32" i="9" a="1"/>
  <c r="AJ32" i="9" s="1"/>
  <c r="AK31" i="9" a="1"/>
  <c r="AK31" i="9" s="1"/>
  <c r="AK30" i="9" a="1"/>
  <c r="AK30" i="9" s="1"/>
  <c r="AL29" i="9" a="1"/>
  <c r="AL29" i="9" s="1"/>
  <c r="AF28" i="9" a="1"/>
  <c r="AF28" i="9" s="1"/>
  <c r="AG27" i="9" a="1"/>
  <c r="AG27" i="9" s="1"/>
  <c r="AG26" i="9" a="1"/>
  <c r="AG26" i="9" s="1"/>
  <c r="AH25" i="9" a="1"/>
  <c r="AH25" i="9" s="1"/>
  <c r="AI23" i="9" a="1"/>
  <c r="AI23" i="9" s="1"/>
  <c r="AJ22" i="9" a="1"/>
  <c r="AJ22" i="9" s="1"/>
  <c r="AJ21" i="9" a="1"/>
  <c r="AJ21" i="9" s="1"/>
  <c r="AK20" i="9" a="1"/>
  <c r="AK20" i="9" s="1"/>
  <c r="AL18" i="9" a="1"/>
  <c r="AL18" i="9" s="1"/>
  <c r="AF18" i="9" a="1"/>
  <c r="AF18" i="9" s="1"/>
  <c r="AF17" i="9" a="1"/>
  <c r="AF17" i="9" s="1"/>
  <c r="AG16" i="9" a="1"/>
  <c r="AG16" i="9" s="1"/>
  <c r="AH14" i="9" a="1"/>
  <c r="AH14" i="9" s="1"/>
  <c r="AI13" i="9" a="1"/>
  <c r="AI13" i="9" s="1"/>
  <c r="AI12" i="9" a="1"/>
  <c r="AI12" i="9" s="1"/>
  <c r="AJ11" i="9" a="1"/>
  <c r="AJ11" i="9" s="1"/>
  <c r="AI43" i="9" a="1"/>
  <c r="AI43" i="9" s="1"/>
  <c r="AI33" i="9" a="1"/>
  <c r="AI33" i="9" s="1"/>
  <c r="AH24" i="9" a="1"/>
  <c r="AH24" i="9" s="1"/>
  <c r="AL17" i="9" a="1"/>
  <c r="AL17" i="9" s="1"/>
  <c r="AJ10" i="9" a="1"/>
  <c r="AJ10" i="9" s="1"/>
  <c r="AI44" i="9" a="1"/>
  <c r="AI44" i="9" s="1"/>
  <c r="AG35" i="9" a="1"/>
  <c r="AG35" i="9" s="1"/>
  <c r="AF25" i="9" a="1"/>
  <c r="AF25" i="9" s="1"/>
  <c r="AK17" i="9" a="1"/>
  <c r="AK17" i="9" s="1"/>
  <c r="AH11" i="9" a="1"/>
  <c r="AH11" i="9" s="1"/>
  <c r="AA27" i="9"/>
  <c r="AA25" i="9"/>
  <c r="CD5" i="9"/>
  <c r="CC4" i="9"/>
  <c r="S1" i="9"/>
  <c r="D33" i="1" s="1"/>
  <c r="AA12" i="9"/>
  <c r="AA6" i="9"/>
  <c r="AA7" i="9"/>
  <c r="AA5" i="9"/>
  <c r="AA11" i="9"/>
  <c r="AA19" i="9"/>
  <c r="AA10" i="9"/>
  <c r="AA14" i="9"/>
  <c r="AA9" i="9"/>
  <c r="AA20" i="9"/>
  <c r="AA13" i="9"/>
  <c r="AA8" i="9"/>
  <c r="AA3" i="9"/>
  <c r="Y4" i="9"/>
  <c r="X4" i="9"/>
  <c r="C34" i="5"/>
  <c r="AN32" i="9" s="1"/>
  <c r="E32" i="1" l="1" a="1"/>
  <c r="E32" i="1" s="1"/>
  <c r="E30" i="1" a="1"/>
  <c r="E30" i="1" s="1"/>
  <c r="E28" i="1" a="1"/>
  <c r="E28" i="1" s="1"/>
  <c r="E26" i="1" a="1"/>
  <c r="E26" i="1" s="1"/>
  <c r="E24" i="1" a="1"/>
  <c r="E24" i="1" s="1"/>
  <c r="D32" i="1" a="1"/>
  <c r="D32" i="1" s="1"/>
  <c r="D30" i="1" a="1"/>
  <c r="D30" i="1" s="1"/>
  <c r="D28" i="1" a="1"/>
  <c r="D28" i="1" s="1"/>
  <c r="D26" i="1" a="1"/>
  <c r="D26" i="1" s="1"/>
  <c r="D24" i="1" a="1"/>
  <c r="D24" i="1" s="1"/>
  <c r="E31" i="1" a="1"/>
  <c r="E31" i="1" s="1"/>
  <c r="E29" i="1" a="1"/>
  <c r="E29" i="1" s="1"/>
  <c r="E27" i="1" a="1"/>
  <c r="E27" i="1" s="1"/>
  <c r="E25" i="1" a="1"/>
  <c r="E25" i="1" s="1"/>
  <c r="E23" i="1" a="1"/>
  <c r="E23" i="1" s="1"/>
  <c r="D31" i="1" a="1"/>
  <c r="D31" i="1" s="1"/>
  <c r="D29" i="1" a="1"/>
  <c r="D29" i="1" s="1"/>
  <c r="D27" i="1" a="1"/>
  <c r="D27" i="1" s="1"/>
  <c r="D25" i="1" a="1"/>
  <c r="D25" i="1" s="1"/>
  <c r="D23" i="1" a="1"/>
  <c r="D23" i="1" s="1"/>
  <c r="AY5" i="9"/>
  <c r="AY57" i="9" s="1" a="1"/>
  <c r="AY57" i="9" s="1"/>
  <c r="AC21" i="9"/>
  <c r="O25" i="7" s="1"/>
  <c r="AO60" i="9" a="1"/>
  <c r="AO60" i="9" s="1"/>
  <c r="AS60" i="9" s="1"/>
  <c r="AT64" i="9" a="1"/>
  <c r="AT64" i="9" s="1"/>
  <c r="AX64" i="9" s="1"/>
  <c r="AT62" i="9" a="1"/>
  <c r="AT62" i="9" s="1"/>
  <c r="AC29" i="9"/>
  <c r="O33" i="7" s="1"/>
  <c r="L30" i="9"/>
  <c r="AO65" i="9" a="1"/>
  <c r="AO65" i="9" s="1"/>
  <c r="AS65" i="9" s="1"/>
  <c r="AT60" i="9" a="1"/>
  <c r="AT60" i="9" s="1"/>
  <c r="AX60" i="9" s="1"/>
  <c r="AC31" i="9"/>
  <c r="O35" i="7" s="1"/>
  <c r="L25" i="9"/>
  <c r="AC27" i="9"/>
  <c r="O31" i="7" s="1"/>
  <c r="AO61" i="9" a="1"/>
  <c r="AO61" i="9" s="1"/>
  <c r="AS61" i="9" s="1"/>
  <c r="AT65" i="9" a="1"/>
  <c r="AT65" i="9" s="1"/>
  <c r="AX65" i="9" s="1"/>
  <c r="L23" i="9"/>
  <c r="AC25" i="9"/>
  <c r="O29" i="7" s="1"/>
  <c r="AO58" i="9" a="1"/>
  <c r="AO58" i="9" s="1"/>
  <c r="AS58" i="9" s="1"/>
  <c r="AT57" i="9" a="1"/>
  <c r="AT57" i="9" s="1"/>
  <c r="AX57" i="9" s="1"/>
  <c r="L22" i="9"/>
  <c r="L24" i="9"/>
  <c r="AC28" i="9"/>
  <c r="O32" i="7" s="1"/>
  <c r="AC23" i="9"/>
  <c r="O27" i="7" s="1"/>
  <c r="AO66" i="9" a="1"/>
  <c r="AO66" i="9" s="1"/>
  <c r="AS66" i="9" s="1"/>
  <c r="AT61" i="9" a="1"/>
  <c r="AT61" i="9" s="1"/>
  <c r="AX61" i="9" s="1"/>
  <c r="L32" i="9"/>
  <c r="AC22" i="9"/>
  <c r="O26" i="7" s="1"/>
  <c r="L26" i="9"/>
  <c r="AC26" i="9"/>
  <c r="O30" i="7" s="1"/>
  <c r="AO59" i="9" a="1"/>
  <c r="AO59" i="9" s="1"/>
  <c r="AS59" i="9" s="1"/>
  <c r="AO62" i="9" a="1"/>
  <c r="AO62" i="9" s="1"/>
  <c r="AS62" i="9" s="1"/>
  <c r="AT59" i="9" a="1"/>
  <c r="AT59" i="9" s="1"/>
  <c r="AX59" i="9" s="1"/>
  <c r="L21" i="9"/>
  <c r="L31" i="9"/>
  <c r="AO63" i="9" a="1"/>
  <c r="AO63" i="9" s="1"/>
  <c r="AS63" i="9" s="1"/>
  <c r="AO57" i="9" a="1"/>
  <c r="AO57" i="9" s="1"/>
  <c r="AS57" i="9" s="1"/>
  <c r="AT66" i="9" a="1"/>
  <c r="AT66" i="9" s="1"/>
  <c r="AX66" i="9" s="1"/>
  <c r="L29" i="9"/>
  <c r="L28" i="9"/>
  <c r="AC32" i="9"/>
  <c r="O36" i="7" s="1"/>
  <c r="AO64" i="9" a="1"/>
  <c r="AO64" i="9" s="1"/>
  <c r="AS64" i="9" s="1"/>
  <c r="AT63" i="9" a="1"/>
  <c r="AT63" i="9" s="1"/>
  <c r="AX63" i="9" s="1"/>
  <c r="AT58" i="9" a="1"/>
  <c r="AT58" i="9" s="1"/>
  <c r="AX58" i="9" s="1"/>
  <c r="AC30" i="9"/>
  <c r="O34" i="7" s="1"/>
  <c r="L27" i="9"/>
  <c r="AC24" i="9"/>
  <c r="O28" i="7" s="1"/>
  <c r="CE5" i="9"/>
  <c r="CD4" i="9"/>
  <c r="AX62" i="9"/>
  <c r="AY62" i="9" a="1"/>
  <c r="AY62" i="9" s="1"/>
  <c r="AY66" i="9" a="1"/>
  <c r="AY66" i="9" s="1"/>
  <c r="AY61" i="9" a="1"/>
  <c r="AY61" i="9" s="1"/>
  <c r="AY63" i="9" a="1"/>
  <c r="AY63" i="9" s="1"/>
  <c r="AC17" i="9"/>
  <c r="O21" i="7" s="1"/>
  <c r="AC8" i="9"/>
  <c r="O12" i="7" s="1"/>
  <c r="AC5" i="9"/>
  <c r="O9" i="7" s="1"/>
  <c r="AC14" i="9"/>
  <c r="O18" i="7" s="1"/>
  <c r="AC18" i="9"/>
  <c r="O22" i="7" s="1"/>
  <c r="AC10" i="9"/>
  <c r="O14" i="7" s="1"/>
  <c r="AC11" i="9"/>
  <c r="O15" i="7" s="1"/>
  <c r="AC6" i="9"/>
  <c r="O10" i="7" s="1"/>
  <c r="AC13" i="9"/>
  <c r="O17" i="7" s="1"/>
  <c r="AC7" i="9"/>
  <c r="O11" i="7" s="1"/>
  <c r="AC4" i="9"/>
  <c r="O8" i="7" s="1"/>
  <c r="AC15" i="9"/>
  <c r="O19" i="7" s="1"/>
  <c r="AC16" i="9"/>
  <c r="O20" i="7" s="1"/>
  <c r="AC19" i="9"/>
  <c r="O23" i="7" s="1"/>
  <c r="AC12" i="9"/>
  <c r="O16" i="7" s="1"/>
  <c r="L17" i="9"/>
  <c r="AA4" i="9"/>
  <c r="L8" i="9"/>
  <c r="L6" i="9"/>
  <c r="L9" i="9"/>
  <c r="L14" i="9"/>
  <c r="L13" i="9"/>
  <c r="L5" i="9"/>
  <c r="L20" i="9"/>
  <c r="L12" i="9"/>
  <c r="L16" i="9"/>
  <c r="L10" i="9"/>
  <c r="L18" i="9"/>
  <c r="L4" i="9"/>
  <c r="L11" i="9"/>
  <c r="L19" i="9"/>
  <c r="L3" i="9"/>
  <c r="L7" i="9"/>
  <c r="L15" i="9"/>
  <c r="C35" i="5"/>
  <c r="AN33" i="9" s="1"/>
  <c r="AY58" i="9" l="1" a="1"/>
  <c r="AY58" i="9" s="1"/>
  <c r="BC58" i="9" s="1"/>
  <c r="AY59" i="9" a="1"/>
  <c r="AY59" i="9" s="1"/>
  <c r="BC59" i="9" s="1"/>
  <c r="AY60" i="9" a="1"/>
  <c r="AY60" i="9" s="1"/>
  <c r="BC60" i="9" s="1"/>
  <c r="AY65" i="9" a="1"/>
  <c r="AY65" i="9" s="1"/>
  <c r="BC65" i="9" s="1"/>
  <c r="AY64" i="9" a="1"/>
  <c r="AY64" i="9" s="1"/>
  <c r="BC64" i="9" s="1"/>
  <c r="AV57" i="9"/>
  <c r="AQ64" i="9"/>
  <c r="AV61" i="9"/>
  <c r="AQ65" i="9"/>
  <c r="AQ66" i="9"/>
  <c r="AQ62" i="9"/>
  <c r="AV65" i="9"/>
  <c r="AQ59" i="9"/>
  <c r="AQ61" i="9"/>
  <c r="AV59" i="9"/>
  <c r="AV66" i="9"/>
  <c r="AQ57" i="9"/>
  <c r="AQ60" i="9"/>
  <c r="AV62" i="9"/>
  <c r="AV58" i="9"/>
  <c r="AQ63" i="9"/>
  <c r="AV64" i="9"/>
  <c r="AV63" i="9"/>
  <c r="AQ58" i="9"/>
  <c r="AV60" i="9"/>
  <c r="BD5" i="9"/>
  <c r="BD60" i="9" s="1" a="1"/>
  <c r="BD60" i="9" s="1"/>
  <c r="R21" i="9"/>
  <c r="Q21" i="9"/>
  <c r="R28" i="9"/>
  <c r="Q28" i="9"/>
  <c r="R29" i="9"/>
  <c r="Q29" i="9"/>
  <c r="R23" i="9"/>
  <c r="N23" i="9" s="1"/>
  <c r="Q23" i="9"/>
  <c r="N3" i="9"/>
  <c r="Q3" i="9"/>
  <c r="R3" i="9"/>
  <c r="Q17" i="9"/>
  <c r="R17" i="9"/>
  <c r="N17" i="9" s="1"/>
  <c r="Q5" i="9"/>
  <c r="R5" i="9"/>
  <c r="N5" i="9" s="1"/>
  <c r="Q11" i="9"/>
  <c r="R11" i="9"/>
  <c r="N11" i="9" s="1"/>
  <c r="R4" i="9"/>
  <c r="N4" i="9" s="1"/>
  <c r="Q4" i="9"/>
  <c r="R18" i="9"/>
  <c r="N18" i="9" s="1"/>
  <c r="Q18" i="9"/>
  <c r="R10" i="9"/>
  <c r="N10" i="9" s="1"/>
  <c r="Q10" i="9"/>
  <c r="R15" i="9"/>
  <c r="N15" i="9" s="1"/>
  <c r="Q15" i="9"/>
  <c r="R16" i="9"/>
  <c r="N16" i="9" s="1"/>
  <c r="Q16" i="9"/>
  <c r="R8" i="9"/>
  <c r="N8" i="9" s="1"/>
  <c r="Q8" i="9"/>
  <c r="Q27" i="9"/>
  <c r="R27" i="9"/>
  <c r="N27" i="9" s="1"/>
  <c r="R30" i="9"/>
  <c r="Q30" i="9"/>
  <c r="R20" i="9"/>
  <c r="N20" i="9" s="1"/>
  <c r="Q20" i="9"/>
  <c r="Q19" i="9"/>
  <c r="R19" i="9"/>
  <c r="N19" i="9" s="1"/>
  <c r="R13" i="9"/>
  <c r="N13" i="9" s="1"/>
  <c r="Q13" i="9"/>
  <c r="R14" i="9"/>
  <c r="N14" i="9" s="1"/>
  <c r="Q14" i="9"/>
  <c r="Q9" i="9"/>
  <c r="R9" i="9"/>
  <c r="N9" i="9" s="1"/>
  <c r="R6" i="9"/>
  <c r="N6" i="9" s="1"/>
  <c r="Q6" i="9"/>
  <c r="R7" i="9"/>
  <c r="N7" i="9" s="1"/>
  <c r="Q7" i="9"/>
  <c r="R12" i="9"/>
  <c r="N12" i="9" s="1"/>
  <c r="Q12" i="9"/>
  <c r="R24" i="9"/>
  <c r="Q24" i="9"/>
  <c r="R26" i="9"/>
  <c r="Q26" i="9"/>
  <c r="R22" i="9"/>
  <c r="N22" i="9" s="1"/>
  <c r="Q22" i="9"/>
  <c r="Q25" i="9"/>
  <c r="R25" i="9"/>
  <c r="N25" i="9" s="1"/>
  <c r="R31" i="9"/>
  <c r="Q31" i="9"/>
  <c r="R32" i="9"/>
  <c r="Q32" i="9"/>
  <c r="N29" i="9"/>
  <c r="N21" i="9"/>
  <c r="N30" i="9"/>
  <c r="N24" i="9"/>
  <c r="N26" i="9"/>
  <c r="N31" i="9"/>
  <c r="N28" i="9"/>
  <c r="N32" i="9"/>
  <c r="CF5" i="9"/>
  <c r="CE4" i="9"/>
  <c r="AW61" i="9"/>
  <c r="AW59" i="9"/>
  <c r="AW57" i="9"/>
  <c r="AW62" i="9"/>
  <c r="AW65" i="9"/>
  <c r="AW64" i="9"/>
  <c r="AW60" i="9"/>
  <c r="AW58" i="9"/>
  <c r="AW63" i="9"/>
  <c r="AW66" i="9"/>
  <c r="AR66" i="9"/>
  <c r="AR59" i="9"/>
  <c r="AR58" i="9"/>
  <c r="AR61" i="9"/>
  <c r="AR60" i="9"/>
  <c r="AR65" i="9"/>
  <c r="AR64" i="9"/>
  <c r="AR63" i="9"/>
  <c r="AR62" i="9"/>
  <c r="AR57" i="9"/>
  <c r="BC57" i="9"/>
  <c r="BC61" i="9"/>
  <c r="BC66" i="9"/>
  <c r="BC63" i="9"/>
  <c r="BC62" i="9"/>
  <c r="BD64" i="9" a="1"/>
  <c r="BD64" i="9" s="1"/>
  <c r="AL79" i="9"/>
  <c r="AI65" i="9"/>
  <c r="AC20" i="9"/>
  <c r="O24" i="7" s="1"/>
  <c r="AC9" i="9"/>
  <c r="O13" i="7" s="1"/>
  <c r="AC3" i="9"/>
  <c r="O7" i="7" s="1"/>
  <c r="AL81" i="9"/>
  <c r="AK83" i="9"/>
  <c r="AI70" i="9"/>
  <c r="C36" i="5"/>
  <c r="AN34" i="9" s="1"/>
  <c r="BD63" i="9" l="1" a="1"/>
  <c r="BD63" i="9" s="1"/>
  <c r="BD65" i="9" a="1"/>
  <c r="BD65" i="9" s="1"/>
  <c r="BD58" i="9" a="1"/>
  <c r="BD58" i="9" s="1"/>
  <c r="BD66" i="9" a="1"/>
  <c r="BD66" i="9" s="1"/>
  <c r="BD62" i="9" a="1"/>
  <c r="BD62" i="9" s="1"/>
  <c r="BD59" i="9" a="1"/>
  <c r="BD59" i="9" s="1"/>
  <c r="BH59" i="9" s="1"/>
  <c r="BD57" i="9" a="1"/>
  <c r="BD57" i="9" s="1"/>
  <c r="BH57" i="9" s="1"/>
  <c r="BD61" i="9" a="1"/>
  <c r="BD61" i="9" s="1"/>
  <c r="BH61" i="9" s="1"/>
  <c r="AY54" i="9" a="1"/>
  <c r="AY54" i="9" s="1"/>
  <c r="BC54" i="9" s="1"/>
  <c r="BB54" i="9" s="1"/>
  <c r="AZ34" i="9"/>
  <c r="BA57" i="9"/>
  <c r="AY15" i="9" a="1"/>
  <c r="AY15" i="9" s="1"/>
  <c r="BC15" i="9" s="1"/>
  <c r="AY47" i="9" a="1"/>
  <c r="AY47" i="9" s="1"/>
  <c r="BA65" i="9"/>
  <c r="AZ13" i="9"/>
  <c r="AZ12" i="9"/>
  <c r="AZ30" i="9"/>
  <c r="AY24" i="9" a="1"/>
  <c r="AY24" i="9" s="1"/>
  <c r="AY18" i="9" a="1"/>
  <c r="AY18" i="9" s="1"/>
  <c r="AZ18" i="9"/>
  <c r="AZ29" i="9"/>
  <c r="AY35" i="9" a="1"/>
  <c r="AY35" i="9" s="1"/>
  <c r="AZ39" i="9"/>
  <c r="AZ36" i="9"/>
  <c r="AY50" i="9" a="1"/>
  <c r="AY50" i="9" s="1"/>
  <c r="AZ50" i="9"/>
  <c r="AY11" i="9" a="1"/>
  <c r="AY11" i="9" s="1"/>
  <c r="BC11" i="9" s="1"/>
  <c r="AZ14" i="9"/>
  <c r="BA62" i="9"/>
  <c r="BA60" i="9"/>
  <c r="AY16" i="9" a="1"/>
  <c r="AY16" i="9" s="1"/>
  <c r="BC16" i="9" s="1"/>
  <c r="AY7" i="9" a="1"/>
  <c r="AY7" i="9" s="1"/>
  <c r="BC7" i="9" s="1"/>
  <c r="AZ16" i="9"/>
  <c r="AZ27" i="9"/>
  <c r="AZ21" i="9"/>
  <c r="AY22" i="9" a="1"/>
  <c r="AY22" i="9" s="1"/>
  <c r="AZ15" i="9"/>
  <c r="AZ38" i="9"/>
  <c r="AY43" i="9" a="1"/>
  <c r="AY43" i="9" s="1"/>
  <c r="AY37" i="9" a="1"/>
  <c r="AY37" i="9" s="1"/>
  <c r="AZ53" i="9"/>
  <c r="AY44" i="9" a="1"/>
  <c r="AY44" i="9" s="1"/>
  <c r="AY25" i="9" a="1"/>
  <c r="AY25" i="9" s="1"/>
  <c r="AZ25" i="9"/>
  <c r="AY41" i="9" a="1"/>
  <c r="AY41" i="9" s="1"/>
  <c r="AZ46" i="9"/>
  <c r="AZ40" i="9"/>
  <c r="AZ33" i="9"/>
  <c r="AZ47" i="9"/>
  <c r="BA66" i="9"/>
  <c r="AY10" i="9" a="1"/>
  <c r="AY10" i="9" s="1"/>
  <c r="BC10" i="9" s="1"/>
  <c r="AZ7" i="9"/>
  <c r="AZ23" i="9"/>
  <c r="AY21" i="9" a="1"/>
  <c r="AY21" i="9" s="1"/>
  <c r="AZ28" i="9"/>
  <c r="AY29" i="9" a="1"/>
  <c r="AY29" i="9" s="1"/>
  <c r="AZ26" i="9"/>
  <c r="AZ44" i="9"/>
  <c r="AY51" i="9" a="1"/>
  <c r="AY51" i="9" s="1"/>
  <c r="AY45" i="9" a="1"/>
  <c r="AY45" i="9" s="1"/>
  <c r="AY34" i="9" a="1"/>
  <c r="AY34" i="9" s="1"/>
  <c r="AY52" i="9" a="1"/>
  <c r="AY52" i="9" s="1"/>
  <c r="AY9" i="9" a="1"/>
  <c r="AY9" i="9" s="1"/>
  <c r="BC9" i="9" s="1"/>
  <c r="AY36" i="9" a="1"/>
  <c r="AY36" i="9" s="1"/>
  <c r="AZ51" i="9"/>
  <c r="AZ45" i="9"/>
  <c r="BA63" i="9"/>
  <c r="BA64" i="9"/>
  <c r="AY20" i="9" a="1"/>
  <c r="AY20" i="9" s="1"/>
  <c r="AY23" i="9" a="1"/>
  <c r="AY23" i="9" s="1"/>
  <c r="BA59" i="9"/>
  <c r="AY12" i="9" a="1"/>
  <c r="AY12" i="9" s="1"/>
  <c r="BC12" i="9" s="1"/>
  <c r="AY8" i="9" a="1"/>
  <c r="AY8" i="9" s="1"/>
  <c r="BC8" i="9" s="1"/>
  <c r="AY31" i="9" a="1"/>
  <c r="AY31" i="9" s="1"/>
  <c r="AZ24" i="9"/>
  <c r="AY32" i="9" a="1"/>
  <c r="AY32" i="9" s="1"/>
  <c r="AZ32" i="9"/>
  <c r="AY30" i="9" a="1"/>
  <c r="AY30" i="9" s="1"/>
  <c r="AY49" i="9" a="1"/>
  <c r="AY49" i="9" s="1"/>
  <c r="AY40" i="9" a="1"/>
  <c r="AY40" i="9" s="1"/>
  <c r="AZ48" i="9"/>
  <c r="AZ37" i="9"/>
  <c r="AY26" i="9" a="1"/>
  <c r="AY26" i="9" s="1"/>
  <c r="AY14" i="9" a="1"/>
  <c r="AY14" i="9" s="1"/>
  <c r="BC14" i="9" s="1"/>
  <c r="AZ11" i="9"/>
  <c r="AZ17" i="9"/>
  <c r="BA58" i="9"/>
  <c r="AO45" i="9" a="1"/>
  <c r="AO45" i="9" s="1"/>
  <c r="AP46" i="9"/>
  <c r="AO46" i="9" a="1"/>
  <c r="AO46" i="9" s="1"/>
  <c r="AP37" i="9"/>
  <c r="AP29" i="9"/>
  <c r="AO22" i="9" a="1"/>
  <c r="AO22" i="9" s="1"/>
  <c r="AO25" i="9" a="1"/>
  <c r="AO25" i="9" s="1"/>
  <c r="AO31" i="9" a="1"/>
  <c r="AO31" i="9" s="1"/>
  <c r="AO20" i="9" a="1"/>
  <c r="AO20" i="9" s="1"/>
  <c r="AO16" i="9" a="1"/>
  <c r="AO16" i="9" s="1"/>
  <c r="AS16" i="9" s="1"/>
  <c r="AR16" i="9" s="1"/>
  <c r="AP14" i="9"/>
  <c r="AP10" i="9"/>
  <c r="AO21" i="9" a="1"/>
  <c r="AO21" i="9" s="1"/>
  <c r="AO54" i="9" a="1"/>
  <c r="AO54" i="9" s="1"/>
  <c r="AO36" i="9" a="1"/>
  <c r="AO36" i="9" s="1"/>
  <c r="AO43" i="9" a="1"/>
  <c r="AO43" i="9" s="1"/>
  <c r="AP41" i="9"/>
  <c r="AO34" i="9" a="1"/>
  <c r="AO34" i="9" s="1"/>
  <c r="AO26" i="9" a="1"/>
  <c r="AO26" i="9" s="1"/>
  <c r="AP18" i="9"/>
  <c r="AP17" i="9"/>
  <c r="AP27" i="9"/>
  <c r="AP16" i="9"/>
  <c r="AO15" i="9" a="1"/>
  <c r="AO15" i="9" s="1"/>
  <c r="AS15" i="9" s="1"/>
  <c r="AR15" i="9" s="1"/>
  <c r="AO8" i="9" a="1"/>
  <c r="AO8" i="9" s="1"/>
  <c r="AS8" i="9" s="1"/>
  <c r="AR8" i="9" s="1"/>
  <c r="AP19" i="9"/>
  <c r="AP12" i="9"/>
  <c r="AP53" i="9"/>
  <c r="AP35" i="9"/>
  <c r="AO40" i="9" a="1"/>
  <c r="AO40" i="9" s="1"/>
  <c r="AP39" i="9"/>
  <c r="AP33" i="9"/>
  <c r="AP22" i="9"/>
  <c r="AP32" i="9"/>
  <c r="AO52" i="9" a="1"/>
  <c r="AO52" i="9" s="1"/>
  <c r="AO24" i="9" a="1"/>
  <c r="AO24" i="9" s="1"/>
  <c r="AO39" i="9" a="1"/>
  <c r="AO39" i="9" s="1"/>
  <c r="AP13" i="9"/>
  <c r="AP7" i="9"/>
  <c r="AO44" i="9" a="1"/>
  <c r="AO44" i="9" s="1"/>
  <c r="AO50" i="9" a="1"/>
  <c r="AO50" i="9" s="1"/>
  <c r="AP51" i="9"/>
  <c r="AP38" i="9"/>
  <c r="AP52" i="9"/>
  <c r="AP50" i="9"/>
  <c r="AO19" i="9" a="1"/>
  <c r="AO19" i="9" s="1"/>
  <c r="AO29" i="9" a="1"/>
  <c r="AO29" i="9" s="1"/>
  <c r="AP31" i="9"/>
  <c r="AP20" i="9"/>
  <c r="AO30" i="9" a="1"/>
  <c r="AO30" i="9" s="1"/>
  <c r="AO10" i="9" a="1"/>
  <c r="AO10" i="9" s="1"/>
  <c r="AS10" i="9" s="1"/>
  <c r="AR10" i="9" s="1"/>
  <c r="AO7" i="9" a="1"/>
  <c r="AO7" i="9" s="1"/>
  <c r="AS7" i="9" s="1"/>
  <c r="AR7" i="9" s="1"/>
  <c r="AO53" i="9" a="1"/>
  <c r="AO53" i="9" s="1"/>
  <c r="AO32" i="9" a="1"/>
  <c r="AO32" i="9" s="1"/>
  <c r="AP45" i="9"/>
  <c r="AO48" i="9" a="1"/>
  <c r="AO48" i="9" s="1"/>
  <c r="AO35" i="9" a="1"/>
  <c r="AO35" i="9" s="1"/>
  <c r="AO49" i="9" a="1"/>
  <c r="AO49" i="9" s="1"/>
  <c r="AO47" i="9" a="1"/>
  <c r="AO47" i="9" s="1"/>
  <c r="AP15" i="9"/>
  <c r="AP21" i="9"/>
  <c r="AO28" i="9" a="1"/>
  <c r="AO28" i="9" s="1"/>
  <c r="AO17" i="9" a="1"/>
  <c r="AO17" i="9" s="1"/>
  <c r="AP26" i="9"/>
  <c r="AP9" i="9"/>
  <c r="AP11" i="9"/>
  <c r="AO37" i="9" a="1"/>
  <c r="AO37" i="9" s="1"/>
  <c r="AO42" i="9" a="1"/>
  <c r="AO42" i="9" s="1"/>
  <c r="AP43" i="9"/>
  <c r="AP34" i="9"/>
  <c r="AP44" i="9"/>
  <c r="AP42" i="9"/>
  <c r="AP47" i="9"/>
  <c r="AO18" i="9" a="1"/>
  <c r="AO18" i="9" s="1"/>
  <c r="AP24" i="9"/>
  <c r="AP30" i="9"/>
  <c r="AO23" i="9" a="1"/>
  <c r="AO23" i="9" s="1"/>
  <c r="AP8" i="9"/>
  <c r="AO14" i="9" a="1"/>
  <c r="AO14" i="9" s="1"/>
  <c r="AS14" i="9" s="1"/>
  <c r="AR14" i="9" s="1"/>
  <c r="AP40" i="9"/>
  <c r="AP54" i="9"/>
  <c r="AO41" i="9" a="1"/>
  <c r="AO41" i="9" s="1"/>
  <c r="AO9" i="9" a="1"/>
  <c r="AO9" i="9" s="1"/>
  <c r="AS9" i="9" s="1"/>
  <c r="AR9" i="9" s="1"/>
  <c r="AP48" i="9"/>
  <c r="AO51" i="9" a="1"/>
  <c r="AO51" i="9" s="1"/>
  <c r="AP49" i="9"/>
  <c r="AO38" i="9" a="1"/>
  <c r="AO38" i="9" s="1"/>
  <c r="AP36" i="9"/>
  <c r="AP25" i="9"/>
  <c r="AP28" i="9"/>
  <c r="AO33" i="9" a="1"/>
  <c r="AO33" i="9" s="1"/>
  <c r="AP23" i="9"/>
  <c r="AO12" i="9" a="1"/>
  <c r="AO12" i="9" s="1"/>
  <c r="AS12" i="9" s="1"/>
  <c r="AR12" i="9" s="1"/>
  <c r="AO13" i="9" a="1"/>
  <c r="AO13" i="9" s="1"/>
  <c r="AS13" i="9" s="1"/>
  <c r="AR13" i="9" s="1"/>
  <c r="AO11" i="9" a="1"/>
  <c r="AO11" i="9" s="1"/>
  <c r="AS11" i="9" s="1"/>
  <c r="AR11" i="9" s="1"/>
  <c r="AO27" i="9" a="1"/>
  <c r="AO27" i="9" s="1"/>
  <c r="AT46" i="9" a="1"/>
  <c r="AT46" i="9" s="1"/>
  <c r="AU44" i="9"/>
  <c r="AU50" i="9"/>
  <c r="AT35" i="9" a="1"/>
  <c r="AT35" i="9" s="1"/>
  <c r="AU31" i="9"/>
  <c r="AU27" i="9"/>
  <c r="AT20" i="9" a="1"/>
  <c r="AT20" i="9" s="1"/>
  <c r="AU22" i="9"/>
  <c r="AT45" i="9" a="1"/>
  <c r="AT45" i="9" s="1"/>
  <c r="AU21" i="9"/>
  <c r="AT10" i="9" a="1"/>
  <c r="AT10" i="9" s="1"/>
  <c r="AX10" i="9" s="1"/>
  <c r="AW10" i="9" s="1"/>
  <c r="H12" i="5" s="1"/>
  <c r="AT8" i="9" a="1"/>
  <c r="AT8" i="9" s="1"/>
  <c r="AX8" i="9" s="1"/>
  <c r="AW8" i="9" s="1"/>
  <c r="H10" i="5" s="1"/>
  <c r="AU54" i="9"/>
  <c r="AU41" i="9"/>
  <c r="AT41" i="9" a="1"/>
  <c r="AT41" i="9" s="1"/>
  <c r="AT47" i="9" a="1"/>
  <c r="AT47" i="9" s="1"/>
  <c r="AU34" i="9"/>
  <c r="AT28" i="9" a="1"/>
  <c r="AT28" i="9" s="1"/>
  <c r="AT24" i="9" a="1"/>
  <c r="AT24" i="9" s="1"/>
  <c r="AU16" i="9"/>
  <c r="AT19" i="9" a="1"/>
  <c r="AT19" i="9" s="1"/>
  <c r="AU32" i="9"/>
  <c r="AT18" i="9" a="1"/>
  <c r="AT18" i="9" s="1"/>
  <c r="AU9" i="9"/>
  <c r="AT54" i="9" a="1"/>
  <c r="AT54" i="9" s="1"/>
  <c r="AU39" i="9"/>
  <c r="AT39" i="9" a="1"/>
  <c r="AT39" i="9" s="1"/>
  <c r="AU42" i="9"/>
  <c r="AU51" i="9"/>
  <c r="AU24" i="9"/>
  <c r="AU20" i="9"/>
  <c r="AU40" i="9"/>
  <c r="AU15" i="9"/>
  <c r="AT29" i="9" a="1"/>
  <c r="AT29" i="9" s="1"/>
  <c r="AU14" i="9"/>
  <c r="AU13" i="9"/>
  <c r="AT51" i="9" a="1"/>
  <c r="AT51" i="9" s="1"/>
  <c r="AT37" i="9" a="1"/>
  <c r="AT37" i="9" s="1"/>
  <c r="AT52" i="9" a="1"/>
  <c r="AT52" i="9" s="1"/>
  <c r="AU53" i="9"/>
  <c r="AT48" i="9" a="1"/>
  <c r="AT48" i="9" s="1"/>
  <c r="AT21" i="9" a="1"/>
  <c r="AT21" i="9" s="1"/>
  <c r="AT17" i="9" a="1"/>
  <c r="AT17" i="9" s="1"/>
  <c r="AU26" i="9"/>
  <c r="AU29" i="9"/>
  <c r="AU25" i="9"/>
  <c r="AT7" i="9" a="1"/>
  <c r="AT7" i="9" s="1"/>
  <c r="AX7" i="9" s="1"/>
  <c r="AW7" i="9" s="1"/>
  <c r="H9" i="5" s="1"/>
  <c r="AT9" i="9" a="1"/>
  <c r="AT9" i="9" s="1"/>
  <c r="AX9" i="9" s="1"/>
  <c r="AW9" i="9" s="1"/>
  <c r="AU46" i="9"/>
  <c r="AU36" i="9"/>
  <c r="AU47" i="9"/>
  <c r="AT50" i="9" a="1"/>
  <c r="AT50" i="9" s="1"/>
  <c r="AU43" i="9"/>
  <c r="AU17" i="9"/>
  <c r="AU33" i="9"/>
  <c r="AT23" i="9" a="1"/>
  <c r="AT23" i="9" s="1"/>
  <c r="AT26" i="9" a="1"/>
  <c r="AT26" i="9" s="1"/>
  <c r="AT22" i="9" a="1"/>
  <c r="AT22" i="9" s="1"/>
  <c r="AU12" i="9"/>
  <c r="AU8" i="9"/>
  <c r="AT43" i="9" a="1"/>
  <c r="AT43" i="9" s="1"/>
  <c r="AT33" i="9" a="1"/>
  <c r="AT33" i="9" s="1"/>
  <c r="AT44" i="9" a="1"/>
  <c r="AT44" i="9" s="1"/>
  <c r="AU45" i="9"/>
  <c r="AT38" i="9" a="1"/>
  <c r="AT38" i="9" s="1"/>
  <c r="AT14" i="9" a="1"/>
  <c r="AT14" i="9" s="1"/>
  <c r="AX14" i="9" s="1"/>
  <c r="AW14" i="9" s="1"/>
  <c r="AU30" i="9"/>
  <c r="AU19" i="9"/>
  <c r="AU18" i="9"/>
  <c r="AT32" i="9" a="1"/>
  <c r="AT32" i="9" s="1"/>
  <c r="AT11" i="9" a="1"/>
  <c r="AT11" i="9" s="1"/>
  <c r="AX11" i="9" s="1"/>
  <c r="AW11" i="9" s="1"/>
  <c r="AU7" i="9"/>
  <c r="AT40" i="9" a="1"/>
  <c r="AT40" i="9" s="1"/>
  <c r="AU52" i="9"/>
  <c r="AT36" i="9" a="1"/>
  <c r="AT36" i="9" s="1"/>
  <c r="AT42" i="9" a="1"/>
  <c r="AT42" i="9" s="1"/>
  <c r="AU37" i="9"/>
  <c r="AT53" i="9" a="1"/>
  <c r="AT53" i="9" s="1"/>
  <c r="AT27" i="9" a="1"/>
  <c r="AT27" i="9" s="1"/>
  <c r="AT16" i="9" a="1"/>
  <c r="AT16" i="9" s="1"/>
  <c r="AX16" i="9" s="1"/>
  <c r="AW16" i="9" s="1"/>
  <c r="H18" i="5" s="1"/>
  <c r="AT15" i="9" a="1"/>
  <c r="AT15" i="9" s="1"/>
  <c r="AX15" i="9" s="1"/>
  <c r="AW15" i="9" s="1"/>
  <c r="AU28" i="9"/>
  <c r="AU10" i="9"/>
  <c r="AT13" i="9" a="1"/>
  <c r="AT13" i="9" s="1"/>
  <c r="AX13" i="9" s="1"/>
  <c r="AW13" i="9" s="1"/>
  <c r="AU49" i="9"/>
  <c r="AT49" i="9" a="1"/>
  <c r="AT49" i="9" s="1"/>
  <c r="AU35" i="9"/>
  <c r="AU38" i="9"/>
  <c r="AT34" i="9" a="1"/>
  <c r="AT34" i="9" s="1"/>
  <c r="AT31" i="9" a="1"/>
  <c r="AT31" i="9" s="1"/>
  <c r="AU23" i="9"/>
  <c r="AT30" i="9" a="1"/>
  <c r="AT30" i="9" s="1"/>
  <c r="AU48" i="9"/>
  <c r="AT25" i="9" a="1"/>
  <c r="AT25" i="9" s="1"/>
  <c r="AT12" i="9" a="1"/>
  <c r="AT12" i="9" s="1"/>
  <c r="AX12" i="9" s="1"/>
  <c r="AW12" i="9" s="1"/>
  <c r="H14" i="5" s="1"/>
  <c r="AU11" i="9"/>
  <c r="AZ9" i="9"/>
  <c r="AY13" i="9" a="1"/>
  <c r="AY13" i="9" s="1"/>
  <c r="BC13" i="9" s="1"/>
  <c r="AY39" i="9" a="1"/>
  <c r="AY39" i="9" s="1"/>
  <c r="AY28" i="9" a="1"/>
  <c r="AY28" i="9" s="1"/>
  <c r="AY46" i="9" a="1"/>
  <c r="AY46" i="9" s="1"/>
  <c r="AY19" i="9" a="1"/>
  <c r="AY19" i="9" s="1"/>
  <c r="AY33" i="9" a="1"/>
  <c r="AY33" i="9" s="1"/>
  <c r="AZ52" i="9"/>
  <c r="AZ43" i="9"/>
  <c r="AY53" i="9" a="1"/>
  <c r="AY53" i="9" s="1"/>
  <c r="AY38" i="9" a="1"/>
  <c r="AY38" i="9" s="1"/>
  <c r="AZ54" i="9"/>
  <c r="AY27" i="9" a="1"/>
  <c r="AY27" i="9" s="1"/>
  <c r="AZ20" i="9"/>
  <c r="BA61" i="9"/>
  <c r="AZ8" i="9"/>
  <c r="AZ10" i="9"/>
  <c r="AZ19" i="9"/>
  <c r="AY17" i="9" a="1"/>
  <c r="AY17" i="9" s="1"/>
  <c r="AZ31" i="9"/>
  <c r="AZ49" i="9"/>
  <c r="AZ22" i="9"/>
  <c r="AZ41" i="9"/>
  <c r="AZ35" i="9"/>
  <c r="AY48" i="9" a="1"/>
  <c r="AY48" i="9" s="1"/>
  <c r="AY42" i="9" a="1"/>
  <c r="AY42" i="9" s="1"/>
  <c r="AZ42" i="9"/>
  <c r="BI5" i="9"/>
  <c r="BI57" i="9" s="1" a="1"/>
  <c r="BI57" i="9" s="1"/>
  <c r="BD53" i="9" a="1"/>
  <c r="BD53" i="9" s="1"/>
  <c r="BE54" i="9"/>
  <c r="BE53" i="9"/>
  <c r="BE48" i="9"/>
  <c r="BD45" i="9" a="1"/>
  <c r="BD45" i="9" s="1"/>
  <c r="BE40" i="9"/>
  <c r="BE51" i="9"/>
  <c r="BD48" i="9" a="1"/>
  <c r="BD48" i="9" s="1"/>
  <c r="BE43" i="9"/>
  <c r="BD40" i="9" a="1"/>
  <c r="BD40" i="9" s="1"/>
  <c r="BE39" i="9"/>
  <c r="BE38" i="9"/>
  <c r="BD35" i="9" a="1"/>
  <c r="BD35" i="9" s="1"/>
  <c r="BE34" i="9"/>
  <c r="BD54" i="9" a="1"/>
  <c r="BD54" i="9" s="1"/>
  <c r="BD51" i="9" a="1"/>
  <c r="BD51" i="9" s="1"/>
  <c r="BE46" i="9"/>
  <c r="BD43" i="9" a="1"/>
  <c r="BD43" i="9" s="1"/>
  <c r="BD39" i="9" a="1"/>
  <c r="BD39" i="9" s="1"/>
  <c r="BE49" i="9"/>
  <c r="BD46" i="9" a="1"/>
  <c r="BD46" i="9" s="1"/>
  <c r="BE41" i="9"/>
  <c r="BD38" i="9" a="1"/>
  <c r="BD38" i="9" s="1"/>
  <c r="BE37" i="9"/>
  <c r="BD34" i="9" a="1"/>
  <c r="BD34" i="9" s="1"/>
  <c r="BE52" i="9"/>
  <c r="BD49" i="9" a="1"/>
  <c r="BD49" i="9" s="1"/>
  <c r="BE44" i="9"/>
  <c r="BD41" i="9" a="1"/>
  <c r="BD41" i="9" s="1"/>
  <c r="BD52" i="9" a="1"/>
  <c r="BD52" i="9" s="1"/>
  <c r="BE47" i="9"/>
  <c r="BD44" i="9" a="1"/>
  <c r="BD44" i="9" s="1"/>
  <c r="BD37" i="9" a="1"/>
  <c r="BD37" i="9" s="1"/>
  <c r="BE36" i="9"/>
  <c r="BD33" i="9" a="1"/>
  <c r="BD33" i="9" s="1"/>
  <c r="BD50" i="9" a="1"/>
  <c r="BD50" i="9" s="1"/>
  <c r="BE45" i="9"/>
  <c r="BD42" i="9" a="1"/>
  <c r="BD42" i="9" s="1"/>
  <c r="BD36" i="9" a="1"/>
  <c r="BD36" i="9" s="1"/>
  <c r="BE35" i="9"/>
  <c r="BE50" i="9"/>
  <c r="BD47" i="9" a="1"/>
  <c r="BD47" i="9" s="1"/>
  <c r="BD32" i="9" a="1"/>
  <c r="BD32" i="9" s="1"/>
  <c r="BE24" i="9"/>
  <c r="BD21" i="9" a="1"/>
  <c r="BD21" i="9" s="1"/>
  <c r="BE17" i="9"/>
  <c r="BD14" i="9" a="1"/>
  <c r="BD14" i="9" s="1"/>
  <c r="BE31" i="9"/>
  <c r="BD28" i="9" a="1"/>
  <c r="BD28" i="9" s="1"/>
  <c r="BE20" i="9"/>
  <c r="BD17" i="9" a="1"/>
  <c r="BD17" i="9" s="1"/>
  <c r="BD31" i="9" a="1"/>
  <c r="BD31" i="9" s="1"/>
  <c r="BE27" i="9"/>
  <c r="BD24" i="9" a="1"/>
  <c r="BD24" i="9" s="1"/>
  <c r="BE16" i="9"/>
  <c r="BE30" i="9"/>
  <c r="BD27" i="9" a="1"/>
  <c r="BD27" i="9" s="1"/>
  <c r="BE23" i="9"/>
  <c r="BD20" i="9" a="1"/>
  <c r="BD20" i="9" s="1"/>
  <c r="BD30" i="9" a="1"/>
  <c r="BD30" i="9" s="1"/>
  <c r="BE26" i="9"/>
  <c r="BD23" i="9" a="1"/>
  <c r="BD23" i="9" s="1"/>
  <c r="BE19" i="9"/>
  <c r="BD16" i="9" a="1"/>
  <c r="BD16" i="9" s="1"/>
  <c r="BE42" i="9"/>
  <c r="BE33" i="9"/>
  <c r="BE29" i="9"/>
  <c r="BD26" i="9" a="1"/>
  <c r="BD26" i="9" s="1"/>
  <c r="BE22" i="9"/>
  <c r="BD19" i="9" a="1"/>
  <c r="BD19" i="9" s="1"/>
  <c r="BE15" i="9"/>
  <c r="BE32" i="9"/>
  <c r="BD29" i="9" a="1"/>
  <c r="BD29" i="9" s="1"/>
  <c r="BE25" i="9"/>
  <c r="BD22" i="9" a="1"/>
  <c r="BD22" i="9" s="1"/>
  <c r="BE18" i="9"/>
  <c r="BD15" i="9" a="1"/>
  <c r="BD15" i="9" s="1"/>
  <c r="BE28" i="9"/>
  <c r="BD25" i="9" a="1"/>
  <c r="BD25" i="9" s="1"/>
  <c r="BE21" i="9"/>
  <c r="BD18" i="9" a="1"/>
  <c r="BD18" i="9" s="1"/>
  <c r="BD12" i="9" a="1"/>
  <c r="BD12" i="9" s="1"/>
  <c r="BD9" i="9" a="1"/>
  <c r="BD9" i="9" s="1"/>
  <c r="BE8" i="9"/>
  <c r="BE13" i="9"/>
  <c r="BE7" i="9"/>
  <c r="BE11" i="9"/>
  <c r="BE14" i="9"/>
  <c r="BD13" i="9" a="1"/>
  <c r="BD13" i="9" s="1"/>
  <c r="BD8" i="9" a="1"/>
  <c r="BD8" i="9" s="1"/>
  <c r="BD11" i="9" a="1"/>
  <c r="BD11" i="9" s="1"/>
  <c r="BE10" i="9"/>
  <c r="BD7" i="9" a="1"/>
  <c r="BD7" i="9" s="1"/>
  <c r="BE12" i="9"/>
  <c r="BD10" i="9" a="1"/>
  <c r="BD10" i="9" s="1"/>
  <c r="BE9" i="9"/>
  <c r="AH74" i="9"/>
  <c r="AH64" i="9"/>
  <c r="AG82" i="9"/>
  <c r="CG5" i="9"/>
  <c r="CF4" i="9"/>
  <c r="BB62" i="9"/>
  <c r="BB60" i="9"/>
  <c r="BB63" i="9"/>
  <c r="BB64" i="9"/>
  <c r="BB66" i="9"/>
  <c r="BB59" i="9"/>
  <c r="BB58" i="9"/>
  <c r="BB61" i="9"/>
  <c r="BB57" i="9"/>
  <c r="BB65" i="9"/>
  <c r="BH58" i="9"/>
  <c r="BH66" i="9"/>
  <c r="BH63" i="9"/>
  <c r="BH62" i="9"/>
  <c r="BH64" i="9"/>
  <c r="BH60" i="9"/>
  <c r="BH65" i="9"/>
  <c r="AK68" i="9"/>
  <c r="AI69" i="9"/>
  <c r="AK69" i="9"/>
  <c r="AL65" i="9"/>
  <c r="AL76" i="9"/>
  <c r="AL66" i="9"/>
  <c r="AL82" i="9"/>
  <c r="AL68" i="9"/>
  <c r="AL63" i="9"/>
  <c r="AL80" i="9"/>
  <c r="AL64" i="9"/>
  <c r="AL83" i="9"/>
  <c r="AK79" i="9"/>
  <c r="AG62" i="9"/>
  <c r="AF65" i="9"/>
  <c r="AF66" i="9"/>
  <c r="AJ74" i="9"/>
  <c r="AK81" i="9"/>
  <c r="AK65" i="9"/>
  <c r="AK82" i="9"/>
  <c r="AK67" i="9"/>
  <c r="AK80" i="9"/>
  <c r="AK70" i="9"/>
  <c r="AK71" i="9"/>
  <c r="AK74" i="9"/>
  <c r="AI62" i="9"/>
  <c r="AL70" i="9"/>
  <c r="AK75" i="9"/>
  <c r="AK63" i="9"/>
  <c r="AK77" i="9"/>
  <c r="AL75" i="9"/>
  <c r="AI71" i="9"/>
  <c r="AK62" i="9"/>
  <c r="AL69" i="9"/>
  <c r="AK78" i="9"/>
  <c r="AK76" i="9"/>
  <c r="AK66" i="9"/>
  <c r="AK64" i="9"/>
  <c r="AG77" i="9"/>
  <c r="AI63" i="9"/>
  <c r="AL62" i="9"/>
  <c r="AL77" i="9"/>
  <c r="AL74" i="9"/>
  <c r="AI64" i="9"/>
  <c r="AL71" i="9"/>
  <c r="AL78" i="9"/>
  <c r="AL67" i="9"/>
  <c r="AG67" i="9"/>
  <c r="AG76" i="9"/>
  <c r="AG75" i="9"/>
  <c r="AG68" i="9"/>
  <c r="AG74" i="9"/>
  <c r="AG69" i="9"/>
  <c r="AG79" i="9"/>
  <c r="AH75" i="9"/>
  <c r="AF62" i="9"/>
  <c r="AG70" i="9"/>
  <c r="AG80" i="9"/>
  <c r="AG71" i="9"/>
  <c r="AG65" i="9"/>
  <c r="AG63" i="9"/>
  <c r="AG81" i="9"/>
  <c r="AG64" i="9"/>
  <c r="AG66" i="9"/>
  <c r="AG78" i="9"/>
  <c r="AG83" i="9"/>
  <c r="AJ63" i="9"/>
  <c r="AJ64" i="9"/>
  <c r="AJ65" i="9"/>
  <c r="AJ62" i="9"/>
  <c r="AJ75" i="9"/>
  <c r="AJ69" i="9"/>
  <c r="AJ79" i="9"/>
  <c r="AJ66" i="9"/>
  <c r="AJ70" i="9"/>
  <c r="AJ68" i="9"/>
  <c r="AJ71" i="9"/>
  <c r="AJ67" i="9"/>
  <c r="AH67" i="9"/>
  <c r="AH76" i="9"/>
  <c r="AH71" i="9"/>
  <c r="AJ76" i="9"/>
  <c r="AH79" i="9"/>
  <c r="AH62" i="9"/>
  <c r="AJ77" i="9"/>
  <c r="AH77" i="9"/>
  <c r="AH63" i="9"/>
  <c r="AJ78" i="9"/>
  <c r="AH80" i="9"/>
  <c r="AH66" i="9"/>
  <c r="AH78" i="9"/>
  <c r="AH81" i="9"/>
  <c r="AH69" i="9"/>
  <c r="AH65" i="9"/>
  <c r="AH83" i="9"/>
  <c r="AH82" i="9"/>
  <c r="AH70" i="9"/>
  <c r="AH68" i="9"/>
  <c r="AJ81" i="9"/>
  <c r="AJ80" i="9"/>
  <c r="AJ82" i="9"/>
  <c r="AJ83" i="9"/>
  <c r="AI67" i="9"/>
  <c r="AI68" i="9"/>
  <c r="AI66" i="9"/>
  <c r="AI82" i="9"/>
  <c r="AI79" i="9"/>
  <c r="AI76" i="9"/>
  <c r="AI83" i="9"/>
  <c r="AI77" i="9"/>
  <c r="AI75" i="9"/>
  <c r="AI80" i="9"/>
  <c r="AI78" i="9"/>
  <c r="AI81" i="9"/>
  <c r="AI74" i="9"/>
  <c r="AF67" i="9"/>
  <c r="AF68" i="9"/>
  <c r="AF64" i="9"/>
  <c r="AF69" i="9"/>
  <c r="AF63" i="9"/>
  <c r="AF70" i="9"/>
  <c r="AF71" i="9"/>
  <c r="AF74" i="9"/>
  <c r="AF77" i="9"/>
  <c r="AF75" i="9"/>
  <c r="AF76" i="9"/>
  <c r="AF83" i="9"/>
  <c r="AF82" i="9"/>
  <c r="AF81" i="9"/>
  <c r="AF80" i="9"/>
  <c r="AF79" i="9"/>
  <c r="AF78" i="9"/>
  <c r="V9" i="8"/>
  <c r="D27" i="8" s="1"/>
  <c r="C37" i="5"/>
  <c r="AN35" i="9" s="1"/>
  <c r="BB7" i="9" l="1"/>
  <c r="BA7" i="9"/>
  <c r="L9" i="5" s="1"/>
  <c r="AQ10" i="9"/>
  <c r="BI63" i="9" a="1"/>
  <c r="BI63" i="9" s="1"/>
  <c r="BM63" i="9" s="1"/>
  <c r="BI65" i="9" a="1"/>
  <c r="BI65" i="9" s="1"/>
  <c r="BM65" i="9" s="1"/>
  <c r="BI62" i="9" a="1"/>
  <c r="BI62" i="9" s="1"/>
  <c r="BM62" i="9" s="1"/>
  <c r="BB16" i="9"/>
  <c r="K18" i="5" s="1"/>
  <c r="AV7" i="9"/>
  <c r="I9" i="5" s="1"/>
  <c r="AQ11" i="9"/>
  <c r="F13" i="5" s="1"/>
  <c r="BB8" i="9"/>
  <c r="AV14" i="9"/>
  <c r="I16" i="5" s="1"/>
  <c r="BA16" i="9"/>
  <c r="L18" i="5" s="1"/>
  <c r="BH44" i="9"/>
  <c r="BG44" i="9" s="1"/>
  <c r="AX23" i="9"/>
  <c r="AW23" i="9" s="1"/>
  <c r="H25" i="5" s="1"/>
  <c r="AX47" i="9"/>
  <c r="AW47" i="9" s="1"/>
  <c r="AS27" i="9"/>
  <c r="AR27" i="9" s="1"/>
  <c r="E29" i="5" s="1"/>
  <c r="AS48" i="9"/>
  <c r="AR48" i="9" s="1"/>
  <c r="AS44" i="9"/>
  <c r="AR44" i="9" s="1"/>
  <c r="AS43" i="9"/>
  <c r="AR43" i="9" s="1"/>
  <c r="AS31" i="9"/>
  <c r="AR31" i="9" s="1"/>
  <c r="E33" i="5" s="1"/>
  <c r="BC26" i="9"/>
  <c r="BB26" i="9" s="1"/>
  <c r="K28" i="5" s="1"/>
  <c r="BC40" i="9"/>
  <c r="BB40" i="9" s="1"/>
  <c r="BC29" i="9"/>
  <c r="BB29" i="9" s="1"/>
  <c r="K31" i="5" s="1"/>
  <c r="BC44" i="9"/>
  <c r="BB44" i="9" s="1"/>
  <c r="AV10" i="9"/>
  <c r="I12" i="5" s="1"/>
  <c r="BC18" i="9"/>
  <c r="BB18" i="9" s="1"/>
  <c r="K20" i="5" s="1"/>
  <c r="BA15" i="9"/>
  <c r="L17" i="5" s="1"/>
  <c r="BB15" i="9"/>
  <c r="K17" i="5" s="1"/>
  <c r="BF62" i="9"/>
  <c r="BH12" i="9"/>
  <c r="BB10" i="9"/>
  <c r="K12" i="5" s="1"/>
  <c r="BH25" i="9"/>
  <c r="BG25" i="9" s="1"/>
  <c r="N27" i="5" s="1"/>
  <c r="BH36" i="9"/>
  <c r="BG36" i="9" s="1"/>
  <c r="BH38" i="9"/>
  <c r="BG38" i="9" s="1"/>
  <c r="BH54" i="9"/>
  <c r="BG54" i="9" s="1"/>
  <c r="BC17" i="9"/>
  <c r="BB17" i="9" s="1"/>
  <c r="K19" i="5" s="1"/>
  <c r="BA11" i="9"/>
  <c r="L13" i="5" s="1"/>
  <c r="BC33" i="9"/>
  <c r="BB33" i="9" s="1"/>
  <c r="AX27" i="9"/>
  <c r="AW27" i="9" s="1"/>
  <c r="H29" i="5" s="1"/>
  <c r="AX44" i="9"/>
  <c r="AW44" i="9" s="1"/>
  <c r="AX52" i="9"/>
  <c r="AW52" i="9" s="1"/>
  <c r="AX18" i="9"/>
  <c r="AW18" i="9" s="1"/>
  <c r="H20" i="5" s="1"/>
  <c r="AX41" i="9"/>
  <c r="AW41" i="9" s="1"/>
  <c r="AX20" i="9"/>
  <c r="AW20" i="9" s="1"/>
  <c r="H22" i="5" s="1"/>
  <c r="AS38" i="9"/>
  <c r="AR38" i="9" s="1"/>
  <c r="AS17" i="9"/>
  <c r="AR17" i="9" s="1"/>
  <c r="E19" i="5" s="1"/>
  <c r="AS29" i="9"/>
  <c r="AR29" i="9" s="1"/>
  <c r="E31" i="5" s="1"/>
  <c r="AS36" i="9"/>
  <c r="AR36" i="9" s="1"/>
  <c r="AS25" i="9"/>
  <c r="AR25" i="9" s="1"/>
  <c r="E27" i="5" s="1"/>
  <c r="AQ14" i="9"/>
  <c r="F16" i="5" s="1"/>
  <c r="BC49" i="9"/>
  <c r="BB49" i="9" s="1"/>
  <c r="BA12" i="9"/>
  <c r="L14" i="5" s="1"/>
  <c r="BC24" i="9"/>
  <c r="BB24" i="9" s="1"/>
  <c r="K26" i="5" s="1"/>
  <c r="BC47" i="9"/>
  <c r="BB47" i="9" s="1"/>
  <c r="BH51" i="9"/>
  <c r="BG51" i="9" s="1"/>
  <c r="BN5" i="9"/>
  <c r="BN58" i="9" s="1" a="1"/>
  <c r="BN58" i="9" s="1"/>
  <c r="BI54" i="9" a="1"/>
  <c r="BI54" i="9" s="1"/>
  <c r="BJ53" i="9"/>
  <c r="BI53" i="9" a="1"/>
  <c r="BI53" i="9" s="1"/>
  <c r="BJ49" i="9"/>
  <c r="BI46" i="9" a="1"/>
  <c r="BI46" i="9" s="1"/>
  <c r="BJ41" i="9"/>
  <c r="BJ54" i="9"/>
  <c r="BJ52" i="9"/>
  <c r="BI49" i="9" a="1"/>
  <c r="BI49" i="9" s="1"/>
  <c r="BJ44" i="9"/>
  <c r="BI41" i="9" a="1"/>
  <c r="BI41" i="9" s="1"/>
  <c r="BI36" i="9" a="1"/>
  <c r="BI36" i="9" s="1"/>
  <c r="BJ35" i="9"/>
  <c r="BI32" i="9" a="1"/>
  <c r="BI32" i="9" s="1"/>
  <c r="BI52" i="9" a="1"/>
  <c r="BI52" i="9" s="1"/>
  <c r="BJ47" i="9"/>
  <c r="BI44" i="9" a="1"/>
  <c r="BI44" i="9" s="1"/>
  <c r="BJ50" i="9"/>
  <c r="BI47" i="9" a="1"/>
  <c r="BI47" i="9" s="1"/>
  <c r="BJ42" i="9"/>
  <c r="BJ38" i="9"/>
  <c r="BI35" i="9" a="1"/>
  <c r="BI35" i="9" s="1"/>
  <c r="BJ34" i="9"/>
  <c r="BI50" i="9" a="1"/>
  <c r="BI50" i="9" s="1"/>
  <c r="BJ45" i="9"/>
  <c r="BI42" i="9" a="1"/>
  <c r="BI42" i="9" s="1"/>
  <c r="BJ48" i="9"/>
  <c r="BI45" i="9" a="1"/>
  <c r="BI45" i="9" s="1"/>
  <c r="BJ40" i="9"/>
  <c r="BJ39" i="9"/>
  <c r="BI38" i="9" a="1"/>
  <c r="BI38" i="9" s="1"/>
  <c r="BJ37" i="9"/>
  <c r="BI34" i="9" a="1"/>
  <c r="BI34" i="9" s="1"/>
  <c r="BJ33" i="9"/>
  <c r="BI51" i="9" a="1"/>
  <c r="BI51" i="9" s="1"/>
  <c r="BJ46" i="9"/>
  <c r="BI43" i="9" a="1"/>
  <c r="BI43" i="9" s="1"/>
  <c r="BI39" i="9" a="1"/>
  <c r="BI39" i="9" s="1"/>
  <c r="BI37" i="9" a="1"/>
  <c r="BI37" i="9" s="1"/>
  <c r="BJ36" i="9"/>
  <c r="BI33" i="9" a="1"/>
  <c r="BI33" i="9" s="1"/>
  <c r="BI30" i="9" a="1"/>
  <c r="BI30" i="9" s="1"/>
  <c r="BJ26" i="9"/>
  <c r="BI23" i="9" a="1"/>
  <c r="BI23" i="9" s="1"/>
  <c r="BJ19" i="9"/>
  <c r="BI16" i="9" a="1"/>
  <c r="BI16" i="9" s="1"/>
  <c r="BJ29" i="9"/>
  <c r="BI26" i="9" a="1"/>
  <c r="BI26" i="9" s="1"/>
  <c r="BJ22" i="9"/>
  <c r="BI19" i="9" a="1"/>
  <c r="BI19" i="9" s="1"/>
  <c r="BJ43" i="9"/>
  <c r="BI40" i="9" a="1"/>
  <c r="BI40" i="9" s="1"/>
  <c r="BJ25" i="9"/>
  <c r="BI22" i="9" a="1"/>
  <c r="BI22" i="9" s="1"/>
  <c r="BJ18" i="9"/>
  <c r="BI15" i="9" a="1"/>
  <c r="BI15" i="9" s="1"/>
  <c r="BI29" i="9" a="1"/>
  <c r="BI29" i="9" s="1"/>
  <c r="BJ21" i="9"/>
  <c r="BI18" i="9" a="1"/>
  <c r="BI18" i="9" s="1"/>
  <c r="BJ14" i="9"/>
  <c r="BJ32" i="9"/>
  <c r="BJ28" i="9"/>
  <c r="BI25" i="9" a="1"/>
  <c r="BI25" i="9" s="1"/>
  <c r="BJ17" i="9"/>
  <c r="BJ51" i="9"/>
  <c r="BI48" i="9" a="1"/>
  <c r="BI48" i="9" s="1"/>
  <c r="BJ31" i="9"/>
  <c r="BI28" i="9" a="1"/>
  <c r="BI28" i="9" s="1"/>
  <c r="BJ24" i="9"/>
  <c r="BI21" i="9" a="1"/>
  <c r="BI21" i="9" s="1"/>
  <c r="BI31" i="9" a="1"/>
  <c r="BI31" i="9" s="1"/>
  <c r="BJ27" i="9"/>
  <c r="BI24" i="9" a="1"/>
  <c r="BI24" i="9" s="1"/>
  <c r="BJ20" i="9"/>
  <c r="BI17" i="9" a="1"/>
  <c r="BI17" i="9" s="1"/>
  <c r="BJ30" i="9"/>
  <c r="BI27" i="9" a="1"/>
  <c r="BI27" i="9" s="1"/>
  <c r="BJ23" i="9"/>
  <c r="BI20" i="9" a="1"/>
  <c r="BI20" i="9" s="1"/>
  <c r="BI14" i="9" a="1"/>
  <c r="BI14" i="9" s="1"/>
  <c r="BJ9" i="9"/>
  <c r="BJ12" i="9"/>
  <c r="BI10" i="9" a="1"/>
  <c r="BI10" i="9" s="1"/>
  <c r="BI12" i="9" a="1"/>
  <c r="BI12" i="9" s="1"/>
  <c r="BI9" i="9" a="1"/>
  <c r="BI9" i="9" s="1"/>
  <c r="BJ8" i="9"/>
  <c r="BJ15" i="9"/>
  <c r="BJ13" i="9"/>
  <c r="BJ16" i="9"/>
  <c r="BI8" i="9" a="1"/>
  <c r="BI8" i="9" s="1"/>
  <c r="BJ7" i="9"/>
  <c r="BI13" i="9" a="1"/>
  <c r="BI13" i="9" s="1"/>
  <c r="BJ11" i="9"/>
  <c r="BI7" i="9" a="1"/>
  <c r="BI7" i="9" s="1"/>
  <c r="BI11" i="9" a="1"/>
  <c r="BI11" i="9" s="1"/>
  <c r="BJ10" i="9"/>
  <c r="BI61" i="9" a="1"/>
  <c r="BI61" i="9" s="1"/>
  <c r="BM61" i="9" s="1"/>
  <c r="BF63" i="9"/>
  <c r="BH13" i="9"/>
  <c r="BB12" i="9"/>
  <c r="K14" i="5" s="1"/>
  <c r="BH19" i="9"/>
  <c r="BG19" i="9" s="1"/>
  <c r="N21" i="5" s="1"/>
  <c r="BH23" i="9"/>
  <c r="BG23" i="9" s="1"/>
  <c r="N25" i="5" s="1"/>
  <c r="BH24" i="9"/>
  <c r="BG24" i="9" s="1"/>
  <c r="N26" i="5" s="1"/>
  <c r="BH42" i="9"/>
  <c r="BG42" i="9" s="1"/>
  <c r="BH52" i="9"/>
  <c r="BG52" i="9" s="1"/>
  <c r="BC42" i="9"/>
  <c r="BB42" i="9" s="1"/>
  <c r="BC19" i="9"/>
  <c r="BB19" i="9" s="1"/>
  <c r="K21" i="5" s="1"/>
  <c r="AX25" i="9"/>
  <c r="AW25" i="9" s="1"/>
  <c r="H27" i="5" s="1"/>
  <c r="AX49" i="9"/>
  <c r="AW49" i="9" s="1"/>
  <c r="AX53" i="9"/>
  <c r="AW53" i="9" s="1"/>
  <c r="AX32" i="9"/>
  <c r="AW32" i="9" s="1"/>
  <c r="H34" i="5" s="1"/>
  <c r="AX33" i="9"/>
  <c r="AW33" i="9" s="1"/>
  <c r="H35" i="5" s="1"/>
  <c r="AX37" i="9"/>
  <c r="AW37" i="9" s="1"/>
  <c r="AS28" i="9"/>
  <c r="AR28" i="9" s="1"/>
  <c r="E30" i="5" s="1"/>
  <c r="AS32" i="9"/>
  <c r="AR32" i="9" s="1"/>
  <c r="E34" i="5" s="1"/>
  <c r="AS19" i="9"/>
  <c r="AR19" i="9" s="1"/>
  <c r="E21" i="5" s="1"/>
  <c r="AS40" i="9"/>
  <c r="AR40" i="9" s="1"/>
  <c r="AS54" i="9"/>
  <c r="AR54" i="9" s="1"/>
  <c r="AS22" i="9"/>
  <c r="AR22" i="9" s="1"/>
  <c r="E24" i="5" s="1"/>
  <c r="AQ12" i="9"/>
  <c r="F14" i="5" s="1"/>
  <c r="BC30" i="9"/>
  <c r="BB30" i="9" s="1"/>
  <c r="K32" i="5" s="1"/>
  <c r="BA14" i="9"/>
  <c r="L16" i="5" s="1"/>
  <c r="BC52" i="9"/>
  <c r="BB52" i="9" s="1"/>
  <c r="BC21" i="9"/>
  <c r="BB21" i="9" s="1"/>
  <c r="K23" i="5" s="1"/>
  <c r="BC37" i="9"/>
  <c r="BB37" i="9" s="1"/>
  <c r="BC50" i="9"/>
  <c r="BB50" i="9" s="1"/>
  <c r="BH21" i="9"/>
  <c r="BG21" i="9" s="1"/>
  <c r="N23" i="5" s="1"/>
  <c r="BH41" i="9"/>
  <c r="BG41" i="9" s="1"/>
  <c r="BH46" i="9"/>
  <c r="BG46" i="9" s="1"/>
  <c r="BH35" i="9"/>
  <c r="BG35" i="9" s="1"/>
  <c r="BH45" i="9"/>
  <c r="BG45" i="9" s="1"/>
  <c r="BC48" i="9"/>
  <c r="BB48" i="9" s="1"/>
  <c r="BC27" i="9"/>
  <c r="BB27" i="9" s="1"/>
  <c r="K29" i="5" s="1"/>
  <c r="BC46" i="9"/>
  <c r="BB46" i="9" s="1"/>
  <c r="AX43" i="9"/>
  <c r="AW43" i="9" s="1"/>
  <c r="AX51" i="9"/>
  <c r="AW51" i="9" s="1"/>
  <c r="AX19" i="9"/>
  <c r="AW19" i="9" s="1"/>
  <c r="H21" i="5" s="1"/>
  <c r="AS51" i="9"/>
  <c r="AR51" i="9" s="1"/>
  <c r="AS23" i="9"/>
  <c r="AR23" i="9" s="1"/>
  <c r="E25" i="5" s="1"/>
  <c r="AS53" i="9"/>
  <c r="AR53" i="9" s="1"/>
  <c r="AS39" i="9"/>
  <c r="AR39" i="9" s="1"/>
  <c r="AS21" i="9"/>
  <c r="AR21" i="9" s="1"/>
  <c r="E23" i="5" s="1"/>
  <c r="AV9" i="9"/>
  <c r="I11" i="5" s="1"/>
  <c r="BC34" i="9"/>
  <c r="BB34" i="9" s="1"/>
  <c r="AV11" i="9"/>
  <c r="I13" i="5" s="1"/>
  <c r="BC43" i="9"/>
  <c r="BB43" i="9" s="1"/>
  <c r="BI59" i="9" a="1"/>
  <c r="BI59" i="9" s="1"/>
  <c r="BM59" i="9" s="1"/>
  <c r="BI66" i="9" a="1"/>
  <c r="BI66" i="9" s="1"/>
  <c r="BM66" i="9" s="1"/>
  <c r="BF59" i="9"/>
  <c r="BH9" i="9"/>
  <c r="AQ16" i="9"/>
  <c r="F18" i="5" s="1"/>
  <c r="BH26" i="9"/>
  <c r="BG26" i="9" s="1"/>
  <c r="N28" i="5" s="1"/>
  <c r="BH30" i="9"/>
  <c r="BG30" i="9" s="1"/>
  <c r="N32" i="5" s="1"/>
  <c r="BH31" i="9"/>
  <c r="BG31" i="9" s="1"/>
  <c r="N33" i="5" s="1"/>
  <c r="BH50" i="9"/>
  <c r="BG50" i="9" s="1"/>
  <c r="BC28" i="9"/>
  <c r="BB28" i="9" s="1"/>
  <c r="K30" i="5" s="1"/>
  <c r="AX30" i="9"/>
  <c r="AW30" i="9" s="1"/>
  <c r="H32" i="5" s="1"/>
  <c r="AX42" i="9"/>
  <c r="AW42" i="9" s="1"/>
  <c r="AX50" i="9"/>
  <c r="AW50" i="9" s="1"/>
  <c r="AX35" i="9"/>
  <c r="AW35" i="9" s="1"/>
  <c r="AS42" i="9"/>
  <c r="AR42" i="9" s="1"/>
  <c r="AS24" i="9"/>
  <c r="AR24" i="9" s="1"/>
  <c r="E26" i="5" s="1"/>
  <c r="BA8" i="9"/>
  <c r="L10" i="5" s="1"/>
  <c r="AV12" i="9"/>
  <c r="I14" i="5" s="1"/>
  <c r="BC32" i="9"/>
  <c r="BB32" i="9" s="1"/>
  <c r="K34" i="5" s="1"/>
  <c r="BA13" i="9"/>
  <c r="L15" i="5" s="1"/>
  <c r="BC45" i="9"/>
  <c r="BB45" i="9" s="1"/>
  <c r="AV15" i="9"/>
  <c r="I17" i="5" s="1"/>
  <c r="BC41" i="9"/>
  <c r="BB41" i="9" s="1"/>
  <c r="AQ15" i="9"/>
  <c r="F17" i="5" s="1"/>
  <c r="BB13" i="9"/>
  <c r="K15" i="5" s="1"/>
  <c r="BH48" i="9"/>
  <c r="BG48" i="9" s="1"/>
  <c r="BB11" i="9"/>
  <c r="K13" i="5" s="1"/>
  <c r="BI64" i="9" a="1"/>
  <c r="BI64" i="9" s="1"/>
  <c r="BM64" i="9" s="1"/>
  <c r="BF57" i="9"/>
  <c r="BH7" i="9"/>
  <c r="BF58" i="9"/>
  <c r="BH8" i="9"/>
  <c r="BB9" i="9"/>
  <c r="K11" i="5" s="1"/>
  <c r="BH22" i="9"/>
  <c r="BG22" i="9" s="1"/>
  <c r="N24" i="5" s="1"/>
  <c r="BH20" i="9"/>
  <c r="BG20" i="9" s="1"/>
  <c r="N22" i="5" s="1"/>
  <c r="BH17" i="9"/>
  <c r="BG17" i="9" s="1"/>
  <c r="N19" i="5" s="1"/>
  <c r="BH32" i="9"/>
  <c r="BG32" i="9" s="1"/>
  <c r="N34" i="5" s="1"/>
  <c r="BH33" i="9"/>
  <c r="BG33" i="9" s="1"/>
  <c r="BH49" i="9"/>
  <c r="BG49" i="9" s="1"/>
  <c r="BH39" i="9"/>
  <c r="BG39" i="9" s="1"/>
  <c r="BC38" i="9"/>
  <c r="BB38" i="9" s="1"/>
  <c r="BC39" i="9"/>
  <c r="BB39" i="9" s="1"/>
  <c r="AX36" i="9"/>
  <c r="AW36" i="9" s="1"/>
  <c r="AX17" i="9"/>
  <c r="AW17" i="9" s="1"/>
  <c r="H19" i="5" s="1"/>
  <c r="AX39" i="9"/>
  <c r="AW39" i="9" s="1"/>
  <c r="AX24" i="9"/>
  <c r="AW24" i="9" s="1"/>
  <c r="H26" i="5" s="1"/>
  <c r="AS33" i="9"/>
  <c r="AR33" i="9" s="1"/>
  <c r="E35" i="5" s="1"/>
  <c r="AS37" i="9"/>
  <c r="AR37" i="9" s="1"/>
  <c r="AS47" i="9"/>
  <c r="AR47" i="9" s="1"/>
  <c r="AS52" i="9"/>
  <c r="AR52" i="9" s="1"/>
  <c r="AS26" i="9"/>
  <c r="AR26" i="9" s="1"/>
  <c r="E28" i="5" s="1"/>
  <c r="AS46" i="9"/>
  <c r="AR46" i="9" s="1"/>
  <c r="AV13" i="9"/>
  <c r="I15" i="5" s="1"/>
  <c r="BA9" i="9"/>
  <c r="L11" i="5" s="1"/>
  <c r="BC51" i="9"/>
  <c r="BB51" i="9" s="1"/>
  <c r="AV16" i="9"/>
  <c r="I18" i="5" s="1"/>
  <c r="AQ9" i="9"/>
  <c r="F11" i="5" s="1"/>
  <c r="BC35" i="9"/>
  <c r="BB35" i="9" s="1"/>
  <c r="BF64" i="9"/>
  <c r="BH14" i="9"/>
  <c r="BI58" i="9" a="1"/>
  <c r="BI58" i="9" s="1"/>
  <c r="BM58" i="9" s="1"/>
  <c r="BF65" i="9"/>
  <c r="BH15" i="9"/>
  <c r="BF61" i="9"/>
  <c r="BH11" i="9"/>
  <c r="BH47" i="9"/>
  <c r="BG47" i="9" s="1"/>
  <c r="BH43" i="9"/>
  <c r="BG43" i="9" s="1"/>
  <c r="BH40" i="9"/>
  <c r="BG40" i="9" s="1"/>
  <c r="BC53" i="9"/>
  <c r="BB53" i="9" s="1"/>
  <c r="AX31" i="9"/>
  <c r="AW31" i="9" s="1"/>
  <c r="H33" i="5" s="1"/>
  <c r="AX22" i="9"/>
  <c r="AW22" i="9" s="1"/>
  <c r="H24" i="5" s="1"/>
  <c r="AX21" i="9"/>
  <c r="AW21" i="9" s="1"/>
  <c r="H23" i="5" s="1"/>
  <c r="AX29" i="9"/>
  <c r="AW29" i="9" s="1"/>
  <c r="H31" i="5" s="1"/>
  <c r="AX28" i="9"/>
  <c r="AW28" i="9" s="1"/>
  <c r="H30" i="5" s="1"/>
  <c r="AS41" i="9"/>
  <c r="AR41" i="9" s="1"/>
  <c r="AS18" i="9"/>
  <c r="AR18" i="9" s="1"/>
  <c r="E20" i="5" s="1"/>
  <c r="AS49" i="9"/>
  <c r="AR49" i="9" s="1"/>
  <c r="AS30" i="9"/>
  <c r="AR30" i="9" s="1"/>
  <c r="E32" i="5" s="1"/>
  <c r="AS34" i="9"/>
  <c r="AR34" i="9" s="1"/>
  <c r="BC31" i="9"/>
  <c r="BB31" i="9" s="1"/>
  <c r="K33" i="5" s="1"/>
  <c r="BC23" i="9"/>
  <c r="BB23" i="9" s="1"/>
  <c r="K25" i="5" s="1"/>
  <c r="AV8" i="9"/>
  <c r="I10" i="5" s="1"/>
  <c r="BC25" i="9"/>
  <c r="BB25" i="9" s="1"/>
  <c r="K27" i="5" s="1"/>
  <c r="BC22" i="9"/>
  <c r="BB22" i="9" s="1"/>
  <c r="K24" i="5" s="1"/>
  <c r="AQ7" i="9"/>
  <c r="F9" i="5" s="1"/>
  <c r="BA54" i="9"/>
  <c r="BF66" i="9"/>
  <c r="BH16" i="9"/>
  <c r="BI60" i="9" a="1"/>
  <c r="BI60" i="9" s="1"/>
  <c r="BM60" i="9" s="1"/>
  <c r="BF60" i="9"/>
  <c r="BH10" i="9"/>
  <c r="BB14" i="9"/>
  <c r="K16" i="5" s="1"/>
  <c r="BH18" i="9"/>
  <c r="BG18" i="9" s="1"/>
  <c r="N20" i="5" s="1"/>
  <c r="BH29" i="9"/>
  <c r="BG29" i="9" s="1"/>
  <c r="N31" i="5" s="1"/>
  <c r="BH27" i="9"/>
  <c r="BG27" i="9" s="1"/>
  <c r="N29" i="5" s="1"/>
  <c r="BH28" i="9"/>
  <c r="BG28" i="9" s="1"/>
  <c r="N30" i="5" s="1"/>
  <c r="BH37" i="9"/>
  <c r="BG37" i="9" s="1"/>
  <c r="BH34" i="9"/>
  <c r="BG34" i="9" s="1"/>
  <c r="BH53" i="9"/>
  <c r="BG53" i="9" s="1"/>
  <c r="AX34" i="9"/>
  <c r="AW34" i="9" s="1"/>
  <c r="AX40" i="9"/>
  <c r="AW40" i="9" s="1"/>
  <c r="AX38" i="9"/>
  <c r="AW38" i="9" s="1"/>
  <c r="AX26" i="9"/>
  <c r="AW26" i="9" s="1"/>
  <c r="H28" i="5" s="1"/>
  <c r="AX48" i="9"/>
  <c r="AW48" i="9" s="1"/>
  <c r="AX54" i="9"/>
  <c r="AW54" i="9" s="1"/>
  <c r="AX45" i="9"/>
  <c r="AW45" i="9" s="1"/>
  <c r="AX46" i="9"/>
  <c r="AW46" i="9" s="1"/>
  <c r="AS35" i="9"/>
  <c r="AR35" i="9" s="1"/>
  <c r="AS50" i="9"/>
  <c r="AR50" i="9" s="1"/>
  <c r="AS20" i="9"/>
  <c r="AR20" i="9" s="1"/>
  <c r="E22" i="5" s="1"/>
  <c r="AS45" i="9"/>
  <c r="AR45" i="9" s="1"/>
  <c r="BC20" i="9"/>
  <c r="BB20" i="9" s="1"/>
  <c r="K22" i="5" s="1"/>
  <c r="BC36" i="9"/>
  <c r="BB36" i="9" s="1"/>
  <c r="AQ8" i="9"/>
  <c r="F10" i="5" s="1"/>
  <c r="BA10" i="9"/>
  <c r="L12" i="5" s="1"/>
  <c r="AQ13" i="9"/>
  <c r="F15" i="5" s="1"/>
  <c r="CH5" i="9"/>
  <c r="CG4" i="9"/>
  <c r="S9" i="8"/>
  <c r="P9" i="8" s="1"/>
  <c r="G27" i="8"/>
  <c r="J27" i="8" s="1"/>
  <c r="M27" i="8" s="1"/>
  <c r="P27" i="8" s="1"/>
  <c r="S27" i="8" s="1"/>
  <c r="V27" i="8" s="1"/>
  <c r="D45" i="8" s="1"/>
  <c r="G45" i="8" s="1"/>
  <c r="J45" i="8" s="1"/>
  <c r="M45" i="8" s="1"/>
  <c r="P45" i="8" s="1"/>
  <c r="S45" i="8" s="1"/>
  <c r="V45" i="8" s="1"/>
  <c r="D63" i="8" s="1"/>
  <c r="H13" i="5"/>
  <c r="BG66" i="9"/>
  <c r="BG59" i="9"/>
  <c r="BG57" i="9"/>
  <c r="BG58" i="9"/>
  <c r="BG65" i="9"/>
  <c r="BG61" i="9"/>
  <c r="BG60" i="9"/>
  <c r="K9" i="5"/>
  <c r="BG64" i="9"/>
  <c r="BG62" i="9"/>
  <c r="BG12" i="9" s="1"/>
  <c r="BG63" i="9"/>
  <c r="K10" i="5"/>
  <c r="H11" i="5"/>
  <c r="E18" i="5"/>
  <c r="E17" i="5"/>
  <c r="E10" i="5"/>
  <c r="E16" i="5"/>
  <c r="E11" i="5"/>
  <c r="E13" i="5"/>
  <c r="E15" i="5"/>
  <c r="E12" i="5"/>
  <c r="E14" i="5"/>
  <c r="E9" i="5"/>
  <c r="F12" i="5"/>
  <c r="BM57" i="9"/>
  <c r="H16" i="5"/>
  <c r="H15" i="5"/>
  <c r="C38" i="5"/>
  <c r="AN36" i="9" s="1"/>
  <c r="BN63" i="9" l="1" a="1"/>
  <c r="BN63" i="9" s="1"/>
  <c r="BN66" i="9" a="1"/>
  <c r="BN66" i="9" s="1"/>
  <c r="BR66" i="9" s="1"/>
  <c r="BN62" i="9" a="1"/>
  <c r="BN62" i="9" s="1"/>
  <c r="BR62" i="9" s="1"/>
  <c r="AQ20" i="9"/>
  <c r="F22" i="5" s="1"/>
  <c r="BN59" i="9" a="1"/>
  <c r="BN59" i="9" s="1"/>
  <c r="BR59" i="9" s="1"/>
  <c r="BF43" i="9"/>
  <c r="AQ46" i="9"/>
  <c r="BF33" i="9"/>
  <c r="O35" i="5" s="1"/>
  <c r="BF46" i="9"/>
  <c r="BA23" i="9"/>
  <c r="L25" i="5" s="1"/>
  <c r="AQ34" i="9"/>
  <c r="F36" i="5" s="1"/>
  <c r="AQ52" i="9"/>
  <c r="AV34" i="9"/>
  <c r="BA45" i="9"/>
  <c r="BF42" i="9"/>
  <c r="BN65" i="9" a="1"/>
  <c r="BN65" i="9" s="1"/>
  <c r="BR65" i="9" s="1"/>
  <c r="AV33" i="9"/>
  <c r="I35" i="5" s="1"/>
  <c r="BG8" i="9"/>
  <c r="N10" i="5" s="1"/>
  <c r="BF39" i="9"/>
  <c r="AV19" i="9"/>
  <c r="I21" i="5" s="1"/>
  <c r="BG9" i="9"/>
  <c r="N11" i="5" s="1"/>
  <c r="BF29" i="9"/>
  <c r="O31" i="5" s="1"/>
  <c r="AV39" i="9"/>
  <c r="BA46" i="9"/>
  <c r="BF41" i="9"/>
  <c r="BA20" i="9"/>
  <c r="L22" i="5" s="1"/>
  <c r="AV45" i="9"/>
  <c r="BG14" i="9"/>
  <c r="AQ37" i="9"/>
  <c r="BF17" i="9"/>
  <c r="O19" i="5" s="1"/>
  <c r="AV51" i="9"/>
  <c r="AV49" i="9"/>
  <c r="BG13" i="9"/>
  <c r="N15" i="5" s="1"/>
  <c r="AQ23" i="9"/>
  <c r="F25" i="5" s="1"/>
  <c r="BF26" i="9"/>
  <c r="O28" i="5" s="1"/>
  <c r="BA29" i="9"/>
  <c r="L31" i="5" s="1"/>
  <c r="BA53" i="9"/>
  <c r="AQ42" i="9"/>
  <c r="BF31" i="9"/>
  <c r="O33" i="5" s="1"/>
  <c r="BA40" i="9"/>
  <c r="AQ18" i="9"/>
  <c r="F20" i="5" s="1"/>
  <c r="BF50" i="9"/>
  <c r="AQ40" i="9"/>
  <c r="AV20" i="9"/>
  <c r="I22" i="5" s="1"/>
  <c r="AQ48" i="9"/>
  <c r="BF51" i="9"/>
  <c r="BF36" i="9"/>
  <c r="BA26" i="9"/>
  <c r="L28" i="5" s="1"/>
  <c r="BF18" i="9"/>
  <c r="O20" i="5" s="1"/>
  <c r="BA22" i="9"/>
  <c r="L24" i="5" s="1"/>
  <c r="AV21" i="9"/>
  <c r="I23" i="5" s="1"/>
  <c r="AQ51" i="9"/>
  <c r="BA19" i="9"/>
  <c r="L21" i="5" s="1"/>
  <c r="BF25" i="9"/>
  <c r="O27" i="5" s="1"/>
  <c r="BN64" i="9" a="1"/>
  <c r="BN64" i="9" s="1"/>
  <c r="BR64" i="9" s="1"/>
  <c r="AV28" i="9"/>
  <c r="I30" i="5" s="1"/>
  <c r="BN60" i="9" a="1"/>
  <c r="BN60" i="9" s="1"/>
  <c r="BR60" i="9" s="1"/>
  <c r="AV46" i="9"/>
  <c r="AV38" i="9"/>
  <c r="BF28" i="9"/>
  <c r="O30" i="5" s="1"/>
  <c r="AV29" i="9"/>
  <c r="I31" i="5" s="1"/>
  <c r="AQ47" i="9"/>
  <c r="AV17" i="9"/>
  <c r="I19" i="5" s="1"/>
  <c r="BF9" i="9"/>
  <c r="O11" i="5" s="1"/>
  <c r="AQ21" i="9"/>
  <c r="F23" i="5" s="1"/>
  <c r="BA27" i="9"/>
  <c r="L29" i="5" s="1"/>
  <c r="BF19" i="9"/>
  <c r="O21" i="5" s="1"/>
  <c r="AV18" i="9"/>
  <c r="I20" i="5" s="1"/>
  <c r="BF54" i="9"/>
  <c r="BA44" i="9"/>
  <c r="AV23" i="9"/>
  <c r="I25" i="5" s="1"/>
  <c r="AQ39" i="9"/>
  <c r="BA48" i="9"/>
  <c r="AQ32" i="9"/>
  <c r="F34" i="5" s="1"/>
  <c r="BA47" i="9"/>
  <c r="AQ17" i="9"/>
  <c r="F19" i="5" s="1"/>
  <c r="BF12" i="9"/>
  <c r="O14" i="5" s="1"/>
  <c r="AQ44" i="9"/>
  <c r="BN57" i="9" a="1"/>
  <c r="BN57" i="9" s="1"/>
  <c r="BR57" i="9" s="1"/>
  <c r="BG11" i="9"/>
  <c r="N13" i="5" s="1"/>
  <c r="AQ45" i="9"/>
  <c r="BN61" i="9" a="1"/>
  <c r="BN61" i="9" s="1"/>
  <c r="BR61" i="9" s="1"/>
  <c r="AV36" i="9"/>
  <c r="BF38" i="9"/>
  <c r="AV54" i="9"/>
  <c r="AV22" i="9"/>
  <c r="I24" i="5" s="1"/>
  <c r="BA35" i="9"/>
  <c r="BF32" i="9"/>
  <c r="O34" i="5" s="1"/>
  <c r="BF8" i="9"/>
  <c r="O10" i="5" s="1"/>
  <c r="BA41" i="9"/>
  <c r="AV30" i="9"/>
  <c r="I32" i="5" s="1"/>
  <c r="BA50" i="9"/>
  <c r="AQ22" i="9"/>
  <c r="F24" i="5" s="1"/>
  <c r="BF13" i="9"/>
  <c r="O15" i="5" s="1"/>
  <c r="AV48" i="9"/>
  <c r="BA31" i="9"/>
  <c r="L33" i="5" s="1"/>
  <c r="BA38" i="9"/>
  <c r="AQ24" i="9"/>
  <c r="F26" i="5" s="1"/>
  <c r="BA34" i="9"/>
  <c r="BF35" i="9"/>
  <c r="AV37" i="9"/>
  <c r="AV25" i="9"/>
  <c r="I27" i="5" s="1"/>
  <c r="BF24" i="9"/>
  <c r="O26" i="5" s="1"/>
  <c r="BA18" i="9"/>
  <c r="L20" i="5" s="1"/>
  <c r="BK64" i="9"/>
  <c r="BM14" i="9"/>
  <c r="BK66" i="9"/>
  <c r="BM16" i="9"/>
  <c r="BK60" i="9"/>
  <c r="BM10" i="9"/>
  <c r="BK57" i="9"/>
  <c r="BM7" i="9"/>
  <c r="BM48" i="9"/>
  <c r="BL48" i="9" s="1"/>
  <c r="BM19" i="9"/>
  <c r="BL19" i="9" s="1"/>
  <c r="Q21" i="5" s="1"/>
  <c r="BM30" i="9"/>
  <c r="BL30" i="9" s="1"/>
  <c r="Q32" i="5" s="1"/>
  <c r="BM42" i="9"/>
  <c r="BL42" i="9" s="1"/>
  <c r="BK65" i="9"/>
  <c r="BM15" i="9"/>
  <c r="BG10" i="9"/>
  <c r="N12" i="5" s="1"/>
  <c r="BF34" i="9"/>
  <c r="O36" i="5" s="1"/>
  <c r="BF16" i="9"/>
  <c r="O18" i="5" s="1"/>
  <c r="AQ53" i="9"/>
  <c r="BA21" i="9"/>
  <c r="L23" i="5" s="1"/>
  <c r="AV32" i="9"/>
  <c r="I34" i="5" s="1"/>
  <c r="BM24" i="9"/>
  <c r="BL24" i="9" s="1"/>
  <c r="Q26" i="5" s="1"/>
  <c r="BM29" i="9"/>
  <c r="BL29" i="9" s="1"/>
  <c r="Q31" i="5" s="1"/>
  <c r="BM33" i="9"/>
  <c r="BL33" i="9" s="1"/>
  <c r="Q35" i="5" s="1"/>
  <c r="BM34" i="9"/>
  <c r="BL34" i="9" s="1"/>
  <c r="BM44" i="9"/>
  <c r="BL44" i="9" s="1"/>
  <c r="BM49" i="9"/>
  <c r="BL49" i="9" s="1"/>
  <c r="BM54" i="9"/>
  <c r="BL54" i="9" s="1"/>
  <c r="AQ29" i="9"/>
  <c r="F31" i="5" s="1"/>
  <c r="AV41" i="9"/>
  <c r="AV27" i="9"/>
  <c r="I29" i="5" s="1"/>
  <c r="AQ31" i="9"/>
  <c r="F33" i="5" s="1"/>
  <c r="AQ27" i="9"/>
  <c r="F29" i="5" s="1"/>
  <c r="BG7" i="9"/>
  <c r="N9" i="5" s="1"/>
  <c r="BA36" i="9"/>
  <c r="AQ50" i="9"/>
  <c r="AV40" i="9"/>
  <c r="BF37" i="9"/>
  <c r="AQ49" i="9"/>
  <c r="BF11" i="9"/>
  <c r="O13" i="5" s="1"/>
  <c r="AQ26" i="9"/>
  <c r="F28" i="5" s="1"/>
  <c r="AQ33" i="9"/>
  <c r="F35" i="5" s="1"/>
  <c r="BF49" i="9"/>
  <c r="BF20" i="9"/>
  <c r="O22" i="5" s="1"/>
  <c r="BF7" i="9"/>
  <c r="O9" i="5" s="1"/>
  <c r="AV50" i="9"/>
  <c r="AV43" i="9"/>
  <c r="BF45" i="9"/>
  <c r="BF21" i="9"/>
  <c r="O23" i="5" s="1"/>
  <c r="BA52" i="9"/>
  <c r="AQ54" i="9"/>
  <c r="AQ28" i="9"/>
  <c r="F30" i="5" s="1"/>
  <c r="AV53" i="9"/>
  <c r="BA42" i="9"/>
  <c r="BF23" i="9"/>
  <c r="O25" i="5" s="1"/>
  <c r="BM26" i="9"/>
  <c r="BL26" i="9" s="1"/>
  <c r="Q28" i="5" s="1"/>
  <c r="BM50" i="9"/>
  <c r="BL50" i="9" s="1"/>
  <c r="BS5" i="9"/>
  <c r="BS57" i="9" s="1" a="1"/>
  <c r="BS57" i="9" s="1"/>
  <c r="BO54" i="9"/>
  <c r="BN54" i="9" a="1"/>
  <c r="BN54" i="9" s="1"/>
  <c r="BO53" i="9"/>
  <c r="BN53" i="9" a="1"/>
  <c r="BN53" i="9" s="1"/>
  <c r="BO50" i="9"/>
  <c r="BN47" i="9" a="1"/>
  <c r="BN47" i="9" s="1"/>
  <c r="BO42" i="9"/>
  <c r="BN50" i="9" a="1"/>
  <c r="BN50" i="9" s="1"/>
  <c r="BO45" i="9"/>
  <c r="BN42" i="9" a="1"/>
  <c r="BN42" i="9" s="1"/>
  <c r="BN37" i="9" a="1"/>
  <c r="BN37" i="9" s="1"/>
  <c r="BO36" i="9"/>
  <c r="BN33" i="9" a="1"/>
  <c r="BN33" i="9" s="1"/>
  <c r="BO32" i="9"/>
  <c r="BO48" i="9"/>
  <c r="BN45" i="9" a="1"/>
  <c r="BN45" i="9" s="1"/>
  <c r="BO40" i="9"/>
  <c r="BO39" i="9"/>
  <c r="BO51" i="9"/>
  <c r="BN48" i="9" a="1"/>
  <c r="BN48" i="9" s="1"/>
  <c r="BO43" i="9"/>
  <c r="BN40" i="9" a="1"/>
  <c r="BN40" i="9" s="1"/>
  <c r="BN39" i="9" a="1"/>
  <c r="BN39" i="9" s="1"/>
  <c r="BN36" i="9" a="1"/>
  <c r="BN36" i="9" s="1"/>
  <c r="BO35" i="9"/>
  <c r="BN51" i="9" a="1"/>
  <c r="BN51" i="9" s="1"/>
  <c r="BO46" i="9"/>
  <c r="BN43" i="9" a="1"/>
  <c r="BN43" i="9" s="1"/>
  <c r="BO49" i="9"/>
  <c r="BN46" i="9" a="1"/>
  <c r="BN46" i="9" s="1"/>
  <c r="BO41" i="9"/>
  <c r="BO38" i="9"/>
  <c r="BN35" i="9" a="1"/>
  <c r="BN35" i="9" s="1"/>
  <c r="BO34" i="9"/>
  <c r="BN52" i="9" a="1"/>
  <c r="BN52" i="9" s="1"/>
  <c r="BO47" i="9"/>
  <c r="BN44" i="9" a="1"/>
  <c r="BN44" i="9" s="1"/>
  <c r="BN38" i="9" a="1"/>
  <c r="BN38" i="9" s="1"/>
  <c r="BO37" i="9"/>
  <c r="BN34" i="9" a="1"/>
  <c r="BN34" i="9" s="1"/>
  <c r="BO33" i="9"/>
  <c r="BO28" i="9"/>
  <c r="BN25" i="9" a="1"/>
  <c r="BN25" i="9" s="1"/>
  <c r="BO21" i="9"/>
  <c r="BN18" i="9" a="1"/>
  <c r="BN18" i="9" s="1"/>
  <c r="BN32" i="9" a="1"/>
  <c r="BN32" i="9" s="1"/>
  <c r="BO31" i="9"/>
  <c r="BN28" i="9" a="1"/>
  <c r="BN28" i="9" s="1"/>
  <c r="BO24" i="9"/>
  <c r="BN21" i="9" a="1"/>
  <c r="BN21" i="9" s="1"/>
  <c r="BO17" i="9"/>
  <c r="BO52" i="9"/>
  <c r="BN49" i="9" a="1"/>
  <c r="BN49" i="9" s="1"/>
  <c r="BN31" i="9" a="1"/>
  <c r="BN31" i="9" s="1"/>
  <c r="BO27" i="9"/>
  <c r="BN24" i="9" a="1"/>
  <c r="BN24" i="9" s="1"/>
  <c r="BO20" i="9"/>
  <c r="BN17" i="9" a="1"/>
  <c r="BN17" i="9" s="1"/>
  <c r="BO30" i="9"/>
  <c r="BN27" i="9" a="1"/>
  <c r="BN27" i="9" s="1"/>
  <c r="BO23" i="9"/>
  <c r="BN20" i="9" a="1"/>
  <c r="BN20" i="9" s="1"/>
  <c r="BO16" i="9"/>
  <c r="BO26" i="9"/>
  <c r="BN23" i="9" a="1"/>
  <c r="BN23" i="9" s="1"/>
  <c r="BO19" i="9"/>
  <c r="BN16" i="9" a="1"/>
  <c r="BN16" i="9" s="1"/>
  <c r="BN30" i="9" a="1"/>
  <c r="BN30" i="9" s="1"/>
  <c r="BO22" i="9"/>
  <c r="BN19" i="9" a="1"/>
  <c r="BN19" i="9" s="1"/>
  <c r="BO15" i="9"/>
  <c r="BO29" i="9"/>
  <c r="BN26" i="9" a="1"/>
  <c r="BN26" i="9" s="1"/>
  <c r="BO18" i="9"/>
  <c r="BN15" i="9" a="1"/>
  <c r="BN15" i="9" s="1"/>
  <c r="BO44" i="9"/>
  <c r="BN41" i="9" a="1"/>
  <c r="BN41" i="9" s="1"/>
  <c r="BN29" i="9" a="1"/>
  <c r="BN29" i="9" s="1"/>
  <c r="BO25" i="9"/>
  <c r="BN22" i="9" a="1"/>
  <c r="BN22" i="9" s="1"/>
  <c r="BO11" i="9"/>
  <c r="BN13" i="9" a="1"/>
  <c r="BN13" i="9" s="1"/>
  <c r="BO10" i="9"/>
  <c r="BN7" i="9" a="1"/>
  <c r="BN7" i="9" s="1"/>
  <c r="BN11" i="9" a="1"/>
  <c r="BN11" i="9" s="1"/>
  <c r="BN10" i="9" a="1"/>
  <c r="BN10" i="9" s="1"/>
  <c r="BO9" i="9"/>
  <c r="BO12" i="9"/>
  <c r="BO7" i="9"/>
  <c r="BO14" i="9"/>
  <c r="BN12" i="9" a="1"/>
  <c r="BN12" i="9" s="1"/>
  <c r="BN9" i="9" a="1"/>
  <c r="BN9" i="9" s="1"/>
  <c r="BO8" i="9"/>
  <c r="BN14" i="9" a="1"/>
  <c r="BN14" i="9" s="1"/>
  <c r="BN8" i="9" a="1"/>
  <c r="BN8" i="9" s="1"/>
  <c r="BO13" i="9"/>
  <c r="BA49" i="9"/>
  <c r="AQ43" i="9"/>
  <c r="AV47" i="9"/>
  <c r="BM22" i="9"/>
  <c r="BL22" i="9" s="1"/>
  <c r="Q24" i="5" s="1"/>
  <c r="BM39" i="9"/>
  <c r="BL39" i="9" s="1"/>
  <c r="BM32" i="9"/>
  <c r="BL32" i="9" s="1"/>
  <c r="Q34" i="5" s="1"/>
  <c r="BA33" i="9"/>
  <c r="L35" i="5" s="1"/>
  <c r="BK58" i="9"/>
  <c r="BM8" i="9"/>
  <c r="BM20" i="9"/>
  <c r="BL20" i="9" s="1"/>
  <c r="Q22" i="5" s="1"/>
  <c r="BM25" i="9"/>
  <c r="BL25" i="9" s="1"/>
  <c r="Q27" i="5" s="1"/>
  <c r="BM37" i="9"/>
  <c r="BL37" i="9" s="1"/>
  <c r="BM52" i="9"/>
  <c r="BL52" i="9" s="1"/>
  <c r="BK59" i="9"/>
  <c r="BM9" i="9"/>
  <c r="BF15" i="9"/>
  <c r="O17" i="5" s="1"/>
  <c r="BM21" i="9"/>
  <c r="BL21" i="9" s="1"/>
  <c r="Q23" i="5" s="1"/>
  <c r="BM35" i="9"/>
  <c r="BL35" i="9" s="1"/>
  <c r="BA51" i="9"/>
  <c r="AV24" i="9"/>
  <c r="I26" i="5" s="1"/>
  <c r="BA39" i="9"/>
  <c r="BF22" i="9"/>
  <c r="O24" i="5" s="1"/>
  <c r="BA30" i="9"/>
  <c r="L32" i="5" s="1"/>
  <c r="BF52" i="9"/>
  <c r="BM27" i="9"/>
  <c r="BL27" i="9" s="1"/>
  <c r="Q29" i="5" s="1"/>
  <c r="BM43" i="9"/>
  <c r="BL43" i="9" s="1"/>
  <c r="BM46" i="9"/>
  <c r="BL46" i="9" s="1"/>
  <c r="AQ25" i="9"/>
  <c r="F27" i="5" s="1"/>
  <c r="AQ38" i="9"/>
  <c r="AV52" i="9"/>
  <c r="BM31" i="9"/>
  <c r="BL31" i="9" s="1"/>
  <c r="Q33" i="5" s="1"/>
  <c r="BM38" i="9"/>
  <c r="BL38" i="9" s="1"/>
  <c r="BK62" i="9"/>
  <c r="BM12" i="9"/>
  <c r="BG15" i="9"/>
  <c r="N17" i="5" s="1"/>
  <c r="AQ35" i="9"/>
  <c r="BK63" i="9"/>
  <c r="BM13" i="9"/>
  <c r="BG16" i="9"/>
  <c r="N18" i="5" s="1"/>
  <c r="AV26" i="9"/>
  <c r="I28" i="5" s="1"/>
  <c r="BF53" i="9"/>
  <c r="BF27" i="9"/>
  <c r="O29" i="5" s="1"/>
  <c r="BF10" i="9"/>
  <c r="O12" i="5" s="1"/>
  <c r="AQ41" i="9"/>
  <c r="BF48" i="9"/>
  <c r="BF30" i="9"/>
  <c r="O32" i="5" s="1"/>
  <c r="BM28" i="9"/>
  <c r="BL28" i="9" s="1"/>
  <c r="Q30" i="5" s="1"/>
  <c r="BM40" i="9"/>
  <c r="BL40" i="9" s="1"/>
  <c r="BM23" i="9"/>
  <c r="BL23" i="9" s="1"/>
  <c r="Q25" i="5" s="1"/>
  <c r="BM45" i="9"/>
  <c r="BL45" i="9" s="1"/>
  <c r="BM36" i="9"/>
  <c r="BL36" i="9" s="1"/>
  <c r="BF40" i="9"/>
  <c r="AV42" i="9"/>
  <c r="BK61" i="9"/>
  <c r="BM11" i="9"/>
  <c r="BA25" i="9"/>
  <c r="L27" i="5" s="1"/>
  <c r="AQ30" i="9"/>
  <c r="F32" i="5" s="1"/>
  <c r="AV31" i="9"/>
  <c r="I33" i="5" s="1"/>
  <c r="BF47" i="9"/>
  <c r="BF14" i="9"/>
  <c r="O16" i="5" s="1"/>
  <c r="BA32" i="9"/>
  <c r="L34" i="5" s="1"/>
  <c r="AV35" i="9"/>
  <c r="BA28" i="9"/>
  <c r="L30" i="5" s="1"/>
  <c r="BA43" i="9"/>
  <c r="BA37" i="9"/>
  <c r="AQ19" i="9"/>
  <c r="F21" i="5" s="1"/>
  <c r="BM17" i="9"/>
  <c r="BL17" i="9" s="1"/>
  <c r="Q19" i="5" s="1"/>
  <c r="BM18" i="9"/>
  <c r="BL18" i="9" s="1"/>
  <c r="Q20" i="5" s="1"/>
  <c r="BM51" i="9"/>
  <c r="BL51" i="9" s="1"/>
  <c r="BK51" i="9"/>
  <c r="BM47" i="9"/>
  <c r="BL47" i="9" s="1"/>
  <c r="BM41" i="9"/>
  <c r="BL41" i="9" s="1"/>
  <c r="BM53" i="9"/>
  <c r="BL53" i="9" s="1"/>
  <c r="BA24" i="9"/>
  <c r="L26" i="5" s="1"/>
  <c r="AQ36" i="9"/>
  <c r="AV44" i="9"/>
  <c r="BA17" i="9"/>
  <c r="L19" i="5" s="1"/>
  <c r="BF44" i="9"/>
  <c r="R21" i="8"/>
  <c r="H17" i="5"/>
  <c r="R10" i="8"/>
  <c r="R17" i="8"/>
  <c r="CI5" i="9"/>
  <c r="CH4" i="9"/>
  <c r="O23" i="8"/>
  <c r="P14" i="8"/>
  <c r="P24" i="8"/>
  <c r="P25" i="8"/>
  <c r="P12" i="8"/>
  <c r="P22" i="8"/>
  <c r="P21" i="8"/>
  <c r="P18" i="8"/>
  <c r="P20" i="8"/>
  <c r="P15" i="8"/>
  <c r="P16" i="8"/>
  <c r="P19" i="8"/>
  <c r="P17" i="8"/>
  <c r="P10" i="8"/>
  <c r="P23" i="8"/>
  <c r="P13" i="8"/>
  <c r="P11" i="8"/>
  <c r="O14" i="8"/>
  <c r="O17" i="8"/>
  <c r="O10" i="8"/>
  <c r="O20" i="8"/>
  <c r="M9" i="8"/>
  <c r="O24" i="8"/>
  <c r="O15" i="8"/>
  <c r="O19" i="8"/>
  <c r="O16" i="8"/>
  <c r="O25" i="8"/>
  <c r="O11" i="8"/>
  <c r="O21" i="8"/>
  <c r="O12" i="8"/>
  <c r="O13" i="8"/>
  <c r="O22" i="8"/>
  <c r="O18" i="8"/>
  <c r="R20" i="8"/>
  <c r="R12" i="8"/>
  <c r="R13" i="8"/>
  <c r="R16" i="8"/>
  <c r="R19" i="8"/>
  <c r="R14" i="8"/>
  <c r="R11" i="8"/>
  <c r="R22" i="8"/>
  <c r="R15" i="8"/>
  <c r="R23" i="8"/>
  <c r="R24" i="8"/>
  <c r="R25" i="8"/>
  <c r="R18" i="8"/>
  <c r="N16" i="5"/>
  <c r="BL66" i="9"/>
  <c r="BL58" i="9"/>
  <c r="BL59" i="9"/>
  <c r="BL64" i="9"/>
  <c r="BL62" i="9"/>
  <c r="BL63" i="9"/>
  <c r="BL61" i="9"/>
  <c r="BL60" i="9"/>
  <c r="BL57" i="9"/>
  <c r="BL65" i="9"/>
  <c r="N14" i="5"/>
  <c r="BR58" i="9"/>
  <c r="BR63" i="9"/>
  <c r="K35" i="5"/>
  <c r="N35" i="5"/>
  <c r="H36" i="5"/>
  <c r="U25" i="8"/>
  <c r="U17" i="8"/>
  <c r="U21" i="8"/>
  <c r="N36" i="5"/>
  <c r="U15" i="8"/>
  <c r="U14" i="8"/>
  <c r="U23" i="8"/>
  <c r="U20" i="8"/>
  <c r="U13" i="8"/>
  <c r="U10" i="8"/>
  <c r="K36" i="5"/>
  <c r="U22" i="8"/>
  <c r="U19" i="8"/>
  <c r="U11" i="8"/>
  <c r="U24" i="8"/>
  <c r="U18" i="8"/>
  <c r="U16" i="8"/>
  <c r="U12" i="8"/>
  <c r="E36" i="5"/>
  <c r="S14" i="8"/>
  <c r="C39" i="5"/>
  <c r="AN37" i="9" s="1"/>
  <c r="BK7" i="9" l="1"/>
  <c r="R9" i="5" s="1"/>
  <c r="BL7" i="9"/>
  <c r="BL10" i="9"/>
  <c r="BL16" i="9"/>
  <c r="BL12" i="9"/>
  <c r="BS65" i="9" a="1"/>
  <c r="BS65" i="9" s="1"/>
  <c r="BW65" i="9" s="1"/>
  <c r="BK41" i="9"/>
  <c r="BS60" i="9" a="1"/>
  <c r="BS60" i="9" s="1"/>
  <c r="BW60" i="9" s="1"/>
  <c r="BS66" i="9" a="1"/>
  <c r="BS66" i="9" s="1"/>
  <c r="BW66" i="9" s="1"/>
  <c r="BK14" i="9"/>
  <c r="R16" i="5" s="1"/>
  <c r="BS61" i="9" a="1"/>
  <c r="BS61" i="9" s="1"/>
  <c r="BW61" i="9" s="1"/>
  <c r="BS58" i="9" a="1"/>
  <c r="BS58" i="9" s="1"/>
  <c r="BW58" i="9" s="1"/>
  <c r="BS62" i="9" a="1"/>
  <c r="BS62" i="9" s="1"/>
  <c r="BW62" i="9" s="1"/>
  <c r="BS63" i="9" a="1"/>
  <c r="BS63" i="9" s="1"/>
  <c r="BW63" i="9" s="1"/>
  <c r="BS59" i="9" a="1"/>
  <c r="BS59" i="9" s="1"/>
  <c r="BW59" i="9" s="1"/>
  <c r="BS64" i="9" a="1"/>
  <c r="BS64" i="9" s="1"/>
  <c r="BW64" i="9" s="1"/>
  <c r="BK36" i="9"/>
  <c r="BK20" i="9"/>
  <c r="R22" i="5" s="1"/>
  <c r="BL11" i="9"/>
  <c r="Q13" i="5" s="1"/>
  <c r="BK53" i="9"/>
  <c r="BK15" i="9"/>
  <c r="R17" i="5" s="1"/>
  <c r="BK52" i="9"/>
  <c r="BK30" i="9"/>
  <c r="R32" i="5" s="1"/>
  <c r="BL15" i="9"/>
  <c r="Q17" i="5" s="1"/>
  <c r="BK40" i="9"/>
  <c r="BK37" i="9"/>
  <c r="BL14" i="9"/>
  <c r="Q16" i="5" s="1"/>
  <c r="BK28" i="9"/>
  <c r="R30" i="5" s="1"/>
  <c r="BK38" i="9"/>
  <c r="BK25" i="9"/>
  <c r="R27" i="5" s="1"/>
  <c r="BK29" i="9"/>
  <c r="R31" i="5" s="1"/>
  <c r="BP57" i="9"/>
  <c r="BP7" i="9" s="1"/>
  <c r="U9" i="5" s="1"/>
  <c r="BR7" i="9"/>
  <c r="BP58" i="9"/>
  <c r="BR8" i="9"/>
  <c r="BL13" i="9"/>
  <c r="Q15" i="5" s="1"/>
  <c r="BK27" i="9"/>
  <c r="R29" i="5" s="1"/>
  <c r="BK35" i="9"/>
  <c r="R37" i="5" s="1"/>
  <c r="BR17" i="9"/>
  <c r="BQ17" i="9" s="1"/>
  <c r="T19" i="5" s="1"/>
  <c r="BR21" i="9"/>
  <c r="BQ21" i="9" s="1"/>
  <c r="T23" i="5" s="1"/>
  <c r="BR51" i="9"/>
  <c r="BQ51" i="9" s="1"/>
  <c r="BR42" i="9"/>
  <c r="BQ42" i="9" s="1"/>
  <c r="BR54" i="9"/>
  <c r="BQ54" i="9" s="1"/>
  <c r="BK34" i="9"/>
  <c r="R36" i="5" s="1"/>
  <c r="BK42" i="9"/>
  <c r="BP65" i="9"/>
  <c r="BR15" i="9"/>
  <c r="BP61" i="9"/>
  <c r="BR11" i="9"/>
  <c r="BL8" i="9"/>
  <c r="Q10" i="5" s="1"/>
  <c r="BK18" i="9"/>
  <c r="R20" i="5" s="1"/>
  <c r="BK11" i="9"/>
  <c r="R13" i="5" s="1"/>
  <c r="BK23" i="9"/>
  <c r="R25" i="5" s="1"/>
  <c r="BK21" i="9"/>
  <c r="R23" i="5" s="1"/>
  <c r="BK32" i="9"/>
  <c r="R34" i="5" s="1"/>
  <c r="BR26" i="9"/>
  <c r="BQ26" i="9" s="1"/>
  <c r="T28" i="5" s="1"/>
  <c r="BR23" i="9"/>
  <c r="BQ23" i="9" s="1"/>
  <c r="T25" i="5" s="1"/>
  <c r="BR35" i="9"/>
  <c r="BQ35" i="9" s="1"/>
  <c r="BP60" i="9"/>
  <c r="BR10" i="9"/>
  <c r="BR22" i="9"/>
  <c r="BQ22" i="9" s="1"/>
  <c r="T24" i="5" s="1"/>
  <c r="BR24" i="9"/>
  <c r="BQ24" i="9" s="1"/>
  <c r="T26" i="5" s="1"/>
  <c r="BR28" i="9"/>
  <c r="BQ28" i="9" s="1"/>
  <c r="T30" i="5" s="1"/>
  <c r="BR34" i="9"/>
  <c r="BQ34" i="9" s="1"/>
  <c r="T36" i="5" s="1"/>
  <c r="BR36" i="9"/>
  <c r="BQ36" i="9" s="1"/>
  <c r="BR45" i="9"/>
  <c r="BQ45" i="9" s="1"/>
  <c r="BR50" i="9"/>
  <c r="BQ50" i="9" s="1"/>
  <c r="BT54" i="9"/>
  <c r="BS54" i="9" a="1"/>
  <c r="BS54" i="9" s="1"/>
  <c r="BT53" i="9"/>
  <c r="BT51" i="9"/>
  <c r="BS48" i="9" a="1"/>
  <c r="BS48" i="9" s="1"/>
  <c r="BT43" i="9"/>
  <c r="BS40" i="9" a="1"/>
  <c r="BS40" i="9" s="1"/>
  <c r="BT38" i="9"/>
  <c r="BS51" i="9" a="1"/>
  <c r="BS51" i="9" s="1"/>
  <c r="BT46" i="9"/>
  <c r="BS43" i="9" a="1"/>
  <c r="BS43" i="9" s="1"/>
  <c r="BS38" i="9" a="1"/>
  <c r="BS38" i="9" s="1"/>
  <c r="BT37" i="9"/>
  <c r="BS34" i="9" a="1"/>
  <c r="BS34" i="9" s="1"/>
  <c r="BT33" i="9"/>
  <c r="BT49" i="9"/>
  <c r="BS46" i="9" a="1"/>
  <c r="BS46" i="9" s="1"/>
  <c r="BT41" i="9"/>
  <c r="BT52" i="9"/>
  <c r="BS49" i="9" a="1"/>
  <c r="BS49" i="9" s="1"/>
  <c r="BT44" i="9"/>
  <c r="BS41" i="9" a="1"/>
  <c r="BS41" i="9" s="1"/>
  <c r="BS37" i="9" a="1"/>
  <c r="BS37" i="9" s="1"/>
  <c r="BT36" i="9"/>
  <c r="BS33" i="9" a="1"/>
  <c r="BS33" i="9" s="1"/>
  <c r="BS52" i="9" a="1"/>
  <c r="BS52" i="9" s="1"/>
  <c r="BT47" i="9"/>
  <c r="BS44" i="9" a="1"/>
  <c r="BS44" i="9" s="1"/>
  <c r="BS53" i="9" a="1"/>
  <c r="BS53" i="9" s="1"/>
  <c r="BT50" i="9"/>
  <c r="BS47" i="9" a="1"/>
  <c r="BS47" i="9" s="1"/>
  <c r="BT42" i="9"/>
  <c r="BS36" i="9" a="1"/>
  <c r="BS36" i="9" s="1"/>
  <c r="BT35" i="9"/>
  <c r="BS32" i="9" a="1"/>
  <c r="BS32" i="9" s="1"/>
  <c r="BT48" i="9"/>
  <c r="BS45" i="9" a="1"/>
  <c r="BS45" i="9" s="1"/>
  <c r="BT40" i="9"/>
  <c r="BS39" i="9" a="1"/>
  <c r="BS39" i="9" s="1"/>
  <c r="BS35" i="9" a="1"/>
  <c r="BS35" i="9" s="1"/>
  <c r="BT34" i="9"/>
  <c r="BT30" i="9"/>
  <c r="BS27" i="9" a="1"/>
  <c r="BS27" i="9" s="1"/>
  <c r="BT19" i="9"/>
  <c r="BS16" i="9" a="1"/>
  <c r="BS16" i="9" s="1"/>
  <c r="BS30" i="9" a="1"/>
  <c r="BS30" i="9" s="1"/>
  <c r="BT26" i="9"/>
  <c r="BS23" i="9" a="1"/>
  <c r="BS23" i="9" s="1"/>
  <c r="BT29" i="9"/>
  <c r="BS26" i="9" a="1"/>
  <c r="BS26" i="9" s="1"/>
  <c r="BT22" i="9"/>
  <c r="BS19" i="9" a="1"/>
  <c r="BS19" i="9" s="1"/>
  <c r="BS29" i="9" a="1"/>
  <c r="BS29" i="9" s="1"/>
  <c r="BT25" i="9"/>
  <c r="BS22" i="9" a="1"/>
  <c r="BS22" i="9" s="1"/>
  <c r="BT18" i="9"/>
  <c r="BS15" i="9" a="1"/>
  <c r="BS15" i="9" s="1"/>
  <c r="BT45" i="9"/>
  <c r="BS42" i="9" a="1"/>
  <c r="BS42" i="9" s="1"/>
  <c r="BT39" i="9"/>
  <c r="BT28" i="9"/>
  <c r="BS25" i="9" a="1"/>
  <c r="BS25" i="9" s="1"/>
  <c r="BT21" i="9"/>
  <c r="BS18" i="9" a="1"/>
  <c r="BS18" i="9" s="1"/>
  <c r="BT14" i="9"/>
  <c r="BT31" i="9"/>
  <c r="BS28" i="9" a="1"/>
  <c r="BS28" i="9" s="1"/>
  <c r="BT24" i="9"/>
  <c r="BS21" i="9" a="1"/>
  <c r="BS21" i="9" s="1"/>
  <c r="BT17" i="9"/>
  <c r="BT32" i="9"/>
  <c r="BT27" i="9"/>
  <c r="BS24" i="9" a="1"/>
  <c r="BS24" i="9" s="1"/>
  <c r="BT20" i="9"/>
  <c r="BS17" i="9" a="1"/>
  <c r="BS17" i="9" s="1"/>
  <c r="BS50" i="9" a="1"/>
  <c r="BS50" i="9" s="1"/>
  <c r="BS31" i="9" a="1"/>
  <c r="BS31" i="9" s="1"/>
  <c r="BT23" i="9"/>
  <c r="BS20" i="9" a="1"/>
  <c r="BS20" i="9" s="1"/>
  <c r="BS12" i="9" a="1"/>
  <c r="BS12" i="9" s="1"/>
  <c r="BS8" i="9" a="1"/>
  <c r="BS8" i="9" s="1"/>
  <c r="BT7" i="9"/>
  <c r="BT15" i="9"/>
  <c r="BT13" i="9"/>
  <c r="BT11" i="9"/>
  <c r="BS7" i="9" a="1"/>
  <c r="BS7" i="9" s="1"/>
  <c r="BT16" i="9"/>
  <c r="BS14" i="9" a="1"/>
  <c r="BS14" i="9" s="1"/>
  <c r="BS13" i="9" a="1"/>
  <c r="BS13" i="9" s="1"/>
  <c r="BT10" i="9"/>
  <c r="BS10" i="9" a="1"/>
  <c r="BS10" i="9" s="1"/>
  <c r="BS11" i="9" a="1"/>
  <c r="BS11" i="9" s="1"/>
  <c r="BT9" i="9"/>
  <c r="BT12" i="9"/>
  <c r="BT8" i="9"/>
  <c r="BS9" i="9" a="1"/>
  <c r="BS9" i="9" s="1"/>
  <c r="BK54" i="9"/>
  <c r="BK33" i="9"/>
  <c r="R35" i="5" s="1"/>
  <c r="BP64" i="9"/>
  <c r="BR14" i="9"/>
  <c r="BK17" i="9"/>
  <c r="R19" i="5" s="1"/>
  <c r="BK12" i="9"/>
  <c r="R14" i="5" s="1"/>
  <c r="BK46" i="9"/>
  <c r="BK39" i="9"/>
  <c r="BR39" i="9"/>
  <c r="BQ39" i="9" s="1"/>
  <c r="BK50" i="9"/>
  <c r="BK10" i="9"/>
  <c r="R12" i="5" s="1"/>
  <c r="BP62" i="9"/>
  <c r="BR12" i="9"/>
  <c r="BR29" i="9"/>
  <c r="BQ29" i="9" s="1"/>
  <c r="T31" i="5" s="1"/>
  <c r="BR19" i="9"/>
  <c r="BQ19" i="9" s="1"/>
  <c r="T21" i="5" s="1"/>
  <c r="BR20" i="9"/>
  <c r="BQ20" i="9" s="1"/>
  <c r="T22" i="5" s="1"/>
  <c r="BR31" i="9"/>
  <c r="BQ31" i="9" s="1"/>
  <c r="T33" i="5" s="1"/>
  <c r="BR32" i="9"/>
  <c r="BQ32" i="9" s="1"/>
  <c r="T34" i="5" s="1"/>
  <c r="BR38" i="9"/>
  <c r="BQ38" i="9" s="1"/>
  <c r="BR46" i="9"/>
  <c r="BQ46" i="9" s="1"/>
  <c r="BR40" i="9"/>
  <c r="BQ40" i="9" s="1"/>
  <c r="BR47" i="9"/>
  <c r="BQ47" i="9" s="1"/>
  <c r="BP63" i="9"/>
  <c r="BR13" i="9"/>
  <c r="BK47" i="9"/>
  <c r="BK43" i="9"/>
  <c r="BK9" i="9"/>
  <c r="R11" i="5" s="1"/>
  <c r="BK22" i="9"/>
  <c r="R24" i="5" s="1"/>
  <c r="BR41" i="9"/>
  <c r="BQ41" i="9" s="1"/>
  <c r="BR49" i="9"/>
  <c r="BQ49" i="9" s="1"/>
  <c r="BR18" i="9"/>
  <c r="BQ18" i="9" s="1"/>
  <c r="T20" i="5" s="1"/>
  <c r="BR44" i="9"/>
  <c r="BQ44" i="9" s="1"/>
  <c r="BR33" i="9"/>
  <c r="BQ33" i="9" s="1"/>
  <c r="T35" i="5" s="1"/>
  <c r="BK26" i="9"/>
  <c r="R28" i="5" s="1"/>
  <c r="BK49" i="9"/>
  <c r="BK19" i="9"/>
  <c r="R21" i="5" s="1"/>
  <c r="BK16" i="9"/>
  <c r="R18" i="5" s="1"/>
  <c r="BP66" i="9"/>
  <c r="BR16" i="9"/>
  <c r="BL9" i="9"/>
  <c r="Q11" i="5" s="1"/>
  <c r="BR30" i="9"/>
  <c r="BQ30" i="9" s="1"/>
  <c r="T32" i="5" s="1"/>
  <c r="BR27" i="9"/>
  <c r="BQ27" i="9" s="1"/>
  <c r="T29" i="5" s="1"/>
  <c r="BR43" i="9"/>
  <c r="BQ43" i="9" s="1"/>
  <c r="BR48" i="9"/>
  <c r="BQ48" i="9" s="1"/>
  <c r="BR53" i="9"/>
  <c r="BQ53" i="9" s="1"/>
  <c r="BK44" i="9"/>
  <c r="BK24" i="9"/>
  <c r="R26" i="5" s="1"/>
  <c r="BK48" i="9"/>
  <c r="BP59" i="9"/>
  <c r="BR9" i="9"/>
  <c r="BK45" i="9"/>
  <c r="BK13" i="9"/>
  <c r="R15" i="5" s="1"/>
  <c r="BK31" i="9"/>
  <c r="R33" i="5" s="1"/>
  <c r="BK8" i="9"/>
  <c r="R10" i="5" s="1"/>
  <c r="BR25" i="9"/>
  <c r="BQ25" i="9" s="1"/>
  <c r="T27" i="5" s="1"/>
  <c r="BR52" i="9"/>
  <c r="BQ52" i="9" s="1"/>
  <c r="BR37" i="9"/>
  <c r="BQ37" i="9" s="1"/>
  <c r="CJ5" i="9"/>
  <c r="CI4" i="9"/>
  <c r="M17" i="8"/>
  <c r="J9" i="8"/>
  <c r="G9" i="8" s="1"/>
  <c r="D9" i="8" s="1"/>
  <c r="L18" i="8"/>
  <c r="M16" i="8"/>
  <c r="M13" i="8"/>
  <c r="L12" i="8"/>
  <c r="L22" i="8"/>
  <c r="M14" i="8"/>
  <c r="M22" i="8"/>
  <c r="L20" i="8"/>
  <c r="L21" i="8"/>
  <c r="L19" i="8"/>
  <c r="M19" i="8"/>
  <c r="L10" i="8"/>
  <c r="M24" i="8"/>
  <c r="M10" i="8"/>
  <c r="M23" i="8"/>
  <c r="L13" i="8"/>
  <c r="M25" i="8"/>
  <c r="L25" i="8"/>
  <c r="L17" i="8"/>
  <c r="M12" i="8"/>
  <c r="M21" i="8"/>
  <c r="L15" i="8"/>
  <c r="M18" i="8"/>
  <c r="L23" i="8"/>
  <c r="M11" i="8"/>
  <c r="L14" i="8"/>
  <c r="L24" i="8"/>
  <c r="M20" i="8"/>
  <c r="L11" i="8"/>
  <c r="L16" i="8"/>
  <c r="M15" i="8"/>
  <c r="Q14" i="5"/>
  <c r="BQ66" i="9"/>
  <c r="BQ59" i="9"/>
  <c r="BQ57" i="9"/>
  <c r="BQ7" i="9" s="1"/>
  <c r="BQ58" i="9"/>
  <c r="BQ65" i="9"/>
  <c r="BQ61" i="9"/>
  <c r="Q9" i="5"/>
  <c r="BQ60" i="9"/>
  <c r="BQ64" i="9"/>
  <c r="Q18" i="5"/>
  <c r="BQ62" i="9"/>
  <c r="BQ63" i="9"/>
  <c r="Q12" i="5"/>
  <c r="BW57" i="9"/>
  <c r="O37" i="5"/>
  <c r="L36" i="5"/>
  <c r="I36" i="5"/>
  <c r="F37" i="5"/>
  <c r="Q36" i="5"/>
  <c r="H37" i="5"/>
  <c r="Q37" i="5"/>
  <c r="E37" i="5"/>
  <c r="K37" i="5"/>
  <c r="S17" i="8"/>
  <c r="S22" i="8"/>
  <c r="S15" i="8"/>
  <c r="S24" i="8"/>
  <c r="S21" i="8"/>
  <c r="S10" i="8"/>
  <c r="S18" i="8"/>
  <c r="S12" i="8"/>
  <c r="S19" i="8"/>
  <c r="S11" i="8"/>
  <c r="S20" i="8"/>
  <c r="S16" i="8"/>
  <c r="S25" i="8"/>
  <c r="S23" i="8"/>
  <c r="S13" i="8"/>
  <c r="V18" i="8"/>
  <c r="V22" i="8"/>
  <c r="C40" i="5"/>
  <c r="AN38" i="9" s="1"/>
  <c r="BQ15" i="9" l="1"/>
  <c r="BQ16" i="9"/>
  <c r="BP43" i="9"/>
  <c r="BP45" i="9"/>
  <c r="BQ10" i="9"/>
  <c r="BP37" i="9"/>
  <c r="BP48" i="9"/>
  <c r="BQ9" i="9"/>
  <c r="T11" i="5" s="1"/>
  <c r="BP13" i="9"/>
  <c r="U15" i="5" s="1"/>
  <c r="BQ8" i="9"/>
  <c r="BP23" i="9"/>
  <c r="U25" i="5" s="1"/>
  <c r="BP8" i="9"/>
  <c r="U10" i="5" s="1"/>
  <c r="BQ11" i="9"/>
  <c r="T13" i="5" s="1"/>
  <c r="BQ13" i="9"/>
  <c r="T15" i="5" s="1"/>
  <c r="BQ14" i="9"/>
  <c r="BP16" i="9"/>
  <c r="U18" i="5" s="1"/>
  <c r="BP18" i="9"/>
  <c r="U20" i="5" s="1"/>
  <c r="BP15" i="9"/>
  <c r="U17" i="5" s="1"/>
  <c r="BP50" i="9"/>
  <c r="BP9" i="9"/>
  <c r="U11" i="5" s="1"/>
  <c r="BP10" i="9"/>
  <c r="U12" i="5" s="1"/>
  <c r="BP27" i="9"/>
  <c r="U29" i="5" s="1"/>
  <c r="BP33" i="9"/>
  <c r="U35" i="5" s="1"/>
  <c r="BP53" i="9"/>
  <c r="BP30" i="9"/>
  <c r="U32" i="5" s="1"/>
  <c r="BP29" i="9"/>
  <c r="U31" i="5" s="1"/>
  <c r="BP21" i="9"/>
  <c r="U23" i="5" s="1"/>
  <c r="BP17" i="9"/>
  <c r="U19" i="5" s="1"/>
  <c r="BP12" i="9"/>
  <c r="U14" i="5" s="1"/>
  <c r="BP36" i="9"/>
  <c r="U38" i="5" s="1"/>
  <c r="BP25" i="9"/>
  <c r="U27" i="5" s="1"/>
  <c r="BP42" i="9"/>
  <c r="BP41" i="9"/>
  <c r="BP47" i="9"/>
  <c r="BP28" i="9"/>
  <c r="U30" i="5" s="1"/>
  <c r="BP11" i="9"/>
  <c r="U13" i="5" s="1"/>
  <c r="BU58" i="9"/>
  <c r="BW8" i="9"/>
  <c r="BW31" i="9"/>
  <c r="BV31" i="9" s="1"/>
  <c r="W33" i="5" s="1"/>
  <c r="BW21" i="9"/>
  <c r="BV21" i="9" s="1"/>
  <c r="W23" i="5" s="1"/>
  <c r="BW29" i="9"/>
  <c r="BV29" i="9" s="1"/>
  <c r="W31" i="5" s="1"/>
  <c r="BW45" i="9"/>
  <c r="BV45" i="9" s="1"/>
  <c r="BW53" i="9"/>
  <c r="BV53" i="9" s="1"/>
  <c r="BW48" i="9"/>
  <c r="BV48" i="9" s="1"/>
  <c r="BP24" i="9"/>
  <c r="U26" i="5" s="1"/>
  <c r="BP54" i="9"/>
  <c r="BU59" i="9"/>
  <c r="BW9" i="9"/>
  <c r="BW50" i="9"/>
  <c r="BV50" i="9" s="1"/>
  <c r="BW19" i="9"/>
  <c r="BV19" i="9" s="1"/>
  <c r="W21" i="5" s="1"/>
  <c r="BW44" i="9"/>
  <c r="BV44" i="9" s="1"/>
  <c r="BW49" i="9"/>
  <c r="BV49" i="9" s="1"/>
  <c r="BW38" i="9"/>
  <c r="BV38" i="9" s="1"/>
  <c r="BP22" i="9"/>
  <c r="U24" i="5" s="1"/>
  <c r="BP26" i="9"/>
  <c r="U28" i="5" s="1"/>
  <c r="BP46" i="9"/>
  <c r="BP20" i="9"/>
  <c r="U22" i="5" s="1"/>
  <c r="BP14" i="9"/>
  <c r="U16" i="5" s="1"/>
  <c r="BW17" i="9"/>
  <c r="BV17" i="9" s="1"/>
  <c r="W19" i="5" s="1"/>
  <c r="BW28" i="9"/>
  <c r="BV28" i="9" s="1"/>
  <c r="W30" i="5" s="1"/>
  <c r="BW42" i="9"/>
  <c r="BV42" i="9" s="1"/>
  <c r="BW27" i="9"/>
  <c r="BV27" i="9" s="1"/>
  <c r="W29" i="5" s="1"/>
  <c r="BW32" i="9"/>
  <c r="BV32" i="9" s="1"/>
  <c r="W34" i="5" s="1"/>
  <c r="BW43" i="9"/>
  <c r="BV43" i="9" s="1"/>
  <c r="BU65" i="9"/>
  <c r="BW15" i="9"/>
  <c r="BU66" i="9"/>
  <c r="BW16" i="9"/>
  <c r="BU57" i="9"/>
  <c r="BW7" i="9"/>
  <c r="BU61" i="9"/>
  <c r="BW11" i="9"/>
  <c r="BQ12" i="9"/>
  <c r="T14" i="5" s="1"/>
  <c r="BP49" i="9"/>
  <c r="BP38" i="9"/>
  <c r="BP19" i="9"/>
  <c r="U21" i="5" s="1"/>
  <c r="BP39" i="9"/>
  <c r="BW26" i="9"/>
  <c r="BV26" i="9" s="1"/>
  <c r="BW52" i="9"/>
  <c r="BV52" i="9" s="1"/>
  <c r="BW54" i="9"/>
  <c r="BV54" i="9" s="1"/>
  <c r="BP34" i="9"/>
  <c r="U36" i="5" s="1"/>
  <c r="BP51" i="9"/>
  <c r="BU60" i="9"/>
  <c r="BW10" i="9"/>
  <c r="BW24" i="9"/>
  <c r="BV24" i="9" s="1"/>
  <c r="W26" i="5" s="1"/>
  <c r="BW36" i="9"/>
  <c r="BV36" i="9" s="1"/>
  <c r="W38" i="5" s="1"/>
  <c r="BW33" i="9"/>
  <c r="BV33" i="9" s="1"/>
  <c r="W35" i="5" s="1"/>
  <c r="BW46" i="9"/>
  <c r="BV46" i="9" s="1"/>
  <c r="BW51" i="9"/>
  <c r="BV51" i="9" s="1"/>
  <c r="BU64" i="9"/>
  <c r="BW14" i="9"/>
  <c r="BW18" i="9"/>
  <c r="BV18" i="9" s="1"/>
  <c r="W20" i="5" s="1"/>
  <c r="BW23" i="9"/>
  <c r="BV23" i="9" s="1"/>
  <c r="W25" i="5" s="1"/>
  <c r="BW35" i="9"/>
  <c r="BV35" i="9" s="1"/>
  <c r="W37" i="5" s="1"/>
  <c r="BP35" i="9"/>
  <c r="U37" i="5" s="1"/>
  <c r="BU62" i="9"/>
  <c r="BW12" i="9"/>
  <c r="BP32" i="9"/>
  <c r="U34" i="5" s="1"/>
  <c r="BW20" i="9"/>
  <c r="BV20" i="9" s="1"/>
  <c r="W22" i="5" s="1"/>
  <c r="BW22" i="9"/>
  <c r="BV22" i="9" s="1"/>
  <c r="W24" i="5" s="1"/>
  <c r="BW39" i="9"/>
  <c r="BV39" i="9" s="1"/>
  <c r="BW47" i="9"/>
  <c r="BV47" i="9" s="1"/>
  <c r="BW37" i="9"/>
  <c r="BV37" i="9" s="1"/>
  <c r="BW40" i="9"/>
  <c r="BV40" i="9" s="1"/>
  <c r="BU63" i="9"/>
  <c r="BW13" i="9"/>
  <c r="BP52" i="9"/>
  <c r="BP44" i="9"/>
  <c r="BP40" i="9"/>
  <c r="BP31" i="9"/>
  <c r="U33" i="5" s="1"/>
  <c r="BW25" i="9"/>
  <c r="BV25" i="9" s="1"/>
  <c r="W27" i="5" s="1"/>
  <c r="BW30" i="9"/>
  <c r="BV30" i="9" s="1"/>
  <c r="W32" i="5" s="1"/>
  <c r="BW41" i="9"/>
  <c r="BV41" i="9" s="1"/>
  <c r="BW34" i="9"/>
  <c r="BV34" i="9" s="1"/>
  <c r="W36" i="5" s="1"/>
  <c r="CK5" i="9"/>
  <c r="CJ4" i="9"/>
  <c r="D25" i="8"/>
  <c r="D18" i="8"/>
  <c r="D15" i="8"/>
  <c r="D17" i="8"/>
  <c r="D22" i="8"/>
  <c r="D16" i="8"/>
  <c r="D24" i="8"/>
  <c r="D21" i="8"/>
  <c r="D11" i="8"/>
  <c r="D13" i="8"/>
  <c r="D20" i="8"/>
  <c r="D19" i="8"/>
  <c r="D12" i="8"/>
  <c r="D14" i="8"/>
  <c r="D23" i="8"/>
  <c r="C24" i="8"/>
  <c r="C20" i="8"/>
  <c r="C17" i="8"/>
  <c r="C10" i="8"/>
  <c r="C19" i="8"/>
  <c r="C22" i="8"/>
  <c r="C16" i="8"/>
  <c r="C12" i="8"/>
  <c r="C23" i="8"/>
  <c r="C15" i="8"/>
  <c r="C18" i="8"/>
  <c r="D10" i="8"/>
  <c r="C14" i="8"/>
  <c r="C11" i="8"/>
  <c r="C13" i="8"/>
  <c r="C25" i="8"/>
  <c r="C21" i="8"/>
  <c r="F18" i="8"/>
  <c r="F22" i="8"/>
  <c r="F12" i="8"/>
  <c r="F24" i="8"/>
  <c r="F25" i="8"/>
  <c r="G23" i="8"/>
  <c r="G16" i="8"/>
  <c r="G18" i="8"/>
  <c r="F14" i="8"/>
  <c r="G12" i="8"/>
  <c r="G17" i="8"/>
  <c r="F16" i="8"/>
  <c r="F23" i="8"/>
  <c r="G19" i="8"/>
  <c r="G11" i="8"/>
  <c r="G15" i="8"/>
  <c r="F11" i="8"/>
  <c r="F15" i="8"/>
  <c r="F19" i="8"/>
  <c r="G21" i="8"/>
  <c r="G22" i="8"/>
  <c r="F20" i="8"/>
  <c r="F10" i="8"/>
  <c r="F13" i="8"/>
  <c r="G25" i="8"/>
  <c r="G24" i="8"/>
  <c r="G20" i="8"/>
  <c r="G14" i="8"/>
  <c r="F21" i="8"/>
  <c r="G10" i="8"/>
  <c r="G13" i="8"/>
  <c r="F17" i="8"/>
  <c r="J15" i="8"/>
  <c r="I11" i="8"/>
  <c r="J13" i="8"/>
  <c r="I15" i="8"/>
  <c r="I20" i="8"/>
  <c r="J17" i="8"/>
  <c r="J20" i="8"/>
  <c r="I14" i="8"/>
  <c r="I10" i="8"/>
  <c r="I24" i="8"/>
  <c r="I19" i="8"/>
  <c r="J21" i="8"/>
  <c r="J12" i="8"/>
  <c r="J23" i="8"/>
  <c r="J22" i="8"/>
  <c r="J18" i="8"/>
  <c r="I16" i="8"/>
  <c r="J19" i="8"/>
  <c r="J16" i="8"/>
  <c r="J25" i="8"/>
  <c r="J24" i="8"/>
  <c r="J14" i="8"/>
  <c r="I23" i="8"/>
  <c r="I12" i="8"/>
  <c r="I22" i="8"/>
  <c r="J11" i="8"/>
  <c r="I21" i="8"/>
  <c r="I17" i="8"/>
  <c r="I18" i="8"/>
  <c r="J10" i="8"/>
  <c r="I13" i="8"/>
  <c r="I25" i="8"/>
  <c r="C40" i="8"/>
  <c r="T9" i="5"/>
  <c r="T17" i="5"/>
  <c r="BV65" i="9"/>
  <c r="BV66" i="9"/>
  <c r="BV57" i="9"/>
  <c r="BV7" i="9" s="1"/>
  <c r="BV61" i="9"/>
  <c r="BV60" i="9"/>
  <c r="BV64" i="9"/>
  <c r="BV62" i="9"/>
  <c r="T16" i="5"/>
  <c r="T18" i="5"/>
  <c r="BV63" i="9"/>
  <c r="BV58" i="9"/>
  <c r="T12" i="5"/>
  <c r="T10" i="5"/>
  <c r="BV59" i="9"/>
  <c r="R38" i="5"/>
  <c r="O38" i="5"/>
  <c r="L37" i="5"/>
  <c r="I37" i="5"/>
  <c r="F38" i="5"/>
  <c r="C34" i="8"/>
  <c r="T37" i="5"/>
  <c r="W28" i="5"/>
  <c r="N37" i="5"/>
  <c r="C28" i="8"/>
  <c r="C39" i="8"/>
  <c r="C33" i="8"/>
  <c r="C37" i="8"/>
  <c r="C42" i="8"/>
  <c r="C30" i="8"/>
  <c r="C43" i="8"/>
  <c r="C38" i="8"/>
  <c r="C29" i="8"/>
  <c r="C41" i="8"/>
  <c r="C31" i="8"/>
  <c r="C35" i="8"/>
  <c r="C32" i="8"/>
  <c r="C36" i="8"/>
  <c r="E38" i="5"/>
  <c r="K38" i="5"/>
  <c r="Q38" i="5"/>
  <c r="H38" i="5"/>
  <c r="V14" i="8"/>
  <c r="V25" i="8"/>
  <c r="V11" i="8"/>
  <c r="V20" i="8"/>
  <c r="V15" i="8"/>
  <c r="V13" i="8"/>
  <c r="V17" i="8"/>
  <c r="V19" i="8"/>
  <c r="V24" i="8"/>
  <c r="V10" i="8"/>
  <c r="V16" i="8"/>
  <c r="V23" i="8"/>
  <c r="V12" i="8"/>
  <c r="V21" i="8"/>
  <c r="D39" i="8"/>
  <c r="C41" i="5"/>
  <c r="AN39" i="9" s="1"/>
  <c r="BU7" i="9" l="1"/>
  <c r="X9" i="5" s="1"/>
  <c r="BV12" i="9"/>
  <c r="W14" i="5" s="1"/>
  <c r="BV11" i="9"/>
  <c r="W13" i="5" s="1"/>
  <c r="BV9" i="9"/>
  <c r="W11" i="5" s="1"/>
  <c r="BU10" i="9"/>
  <c r="X12" i="5" s="1"/>
  <c r="BU32" i="9"/>
  <c r="X34" i="5" s="1"/>
  <c r="BU54" i="9"/>
  <c r="BU19" i="9"/>
  <c r="X21" i="5" s="1"/>
  <c r="BV8" i="9"/>
  <c r="W10" i="5" s="1"/>
  <c r="BU9" i="9"/>
  <c r="X11" i="5" s="1"/>
  <c r="BV14" i="9"/>
  <c r="W16" i="5" s="1"/>
  <c r="BU47" i="9"/>
  <c r="BU35" i="9"/>
  <c r="X37" i="5" s="1"/>
  <c r="BU8" i="9"/>
  <c r="X10" i="5" s="1"/>
  <c r="BV10" i="9"/>
  <c r="W12" i="5" s="1"/>
  <c r="BV13" i="9"/>
  <c r="W15" i="5" s="1"/>
  <c r="BU36" i="9"/>
  <c r="X38" i="5" s="1"/>
  <c r="BV16" i="9"/>
  <c r="W18" i="5" s="1"/>
  <c r="BU40" i="9"/>
  <c r="BU15" i="9"/>
  <c r="X17" i="5" s="1"/>
  <c r="BU48" i="9"/>
  <c r="BU24" i="9"/>
  <c r="X26" i="5" s="1"/>
  <c r="BU52" i="9"/>
  <c r="BU37" i="9"/>
  <c r="X39" i="5" s="1"/>
  <c r="BU12" i="9"/>
  <c r="X14" i="5" s="1"/>
  <c r="BV15" i="9"/>
  <c r="W17" i="5" s="1"/>
  <c r="BU30" i="9"/>
  <c r="X32" i="5" s="1"/>
  <c r="BU22" i="9"/>
  <c r="X24" i="5" s="1"/>
  <c r="BU33" i="9"/>
  <c r="X35" i="5" s="1"/>
  <c r="BU16" i="9"/>
  <c r="X18" i="5" s="1"/>
  <c r="BU28" i="9"/>
  <c r="X30" i="5" s="1"/>
  <c r="BU31" i="9"/>
  <c r="X33" i="5" s="1"/>
  <c r="BU44" i="9"/>
  <c r="BU13" i="9"/>
  <c r="X15" i="5" s="1"/>
  <c r="BU39" i="9"/>
  <c r="BU14" i="9"/>
  <c r="X16" i="5" s="1"/>
  <c r="BU42" i="9"/>
  <c r="BU29" i="9"/>
  <c r="X31" i="5" s="1"/>
  <c r="BU25" i="9"/>
  <c r="X27" i="5" s="1"/>
  <c r="BU51" i="9"/>
  <c r="BU21" i="9"/>
  <c r="X23" i="5" s="1"/>
  <c r="BU34" i="9"/>
  <c r="X36" i="5" s="1"/>
  <c r="BU20" i="9"/>
  <c r="X22" i="5" s="1"/>
  <c r="BU23" i="9"/>
  <c r="X25" i="5" s="1"/>
  <c r="BU46" i="9"/>
  <c r="BU26" i="9"/>
  <c r="X28" i="5" s="1"/>
  <c r="BU11" i="9"/>
  <c r="X13" i="5" s="1"/>
  <c r="BU43" i="9"/>
  <c r="BU38" i="9"/>
  <c r="BU50" i="9"/>
  <c r="BU53" i="9"/>
  <c r="BU41" i="9"/>
  <c r="BU18" i="9"/>
  <c r="X20" i="5" s="1"/>
  <c r="BU17" i="9"/>
  <c r="X19" i="5" s="1"/>
  <c r="BU49" i="9"/>
  <c r="BU45" i="9"/>
  <c r="BU27" i="9"/>
  <c r="X29" i="5" s="1"/>
  <c r="CL5" i="9"/>
  <c r="CK4" i="9"/>
  <c r="W9" i="5"/>
  <c r="U39" i="5"/>
  <c r="R39" i="5"/>
  <c r="O39" i="5"/>
  <c r="L38" i="5"/>
  <c r="I38" i="5"/>
  <c r="F39" i="5"/>
  <c r="N38" i="5"/>
  <c r="T38" i="5"/>
  <c r="F37" i="8"/>
  <c r="F32" i="8"/>
  <c r="F43" i="8"/>
  <c r="F36" i="8"/>
  <c r="F29" i="8"/>
  <c r="F40" i="8"/>
  <c r="F34" i="8"/>
  <c r="F42" i="8"/>
  <c r="F31" i="8"/>
  <c r="F28" i="8"/>
  <c r="F39" i="8"/>
  <c r="F35" i="8"/>
  <c r="F30" i="8"/>
  <c r="F33" i="8"/>
  <c r="F38" i="8"/>
  <c r="F41" i="8"/>
  <c r="H39" i="5"/>
  <c r="I32" i="8"/>
  <c r="I33" i="8"/>
  <c r="I38" i="8"/>
  <c r="I41" i="8"/>
  <c r="I31" i="8"/>
  <c r="T39" i="5"/>
  <c r="I36" i="8"/>
  <c r="I40" i="8"/>
  <c r="Q39" i="5"/>
  <c r="I35" i="8"/>
  <c r="I30" i="8"/>
  <c r="I37" i="8"/>
  <c r="I43" i="8"/>
  <c r="I39" i="8"/>
  <c r="E39" i="5"/>
  <c r="I28" i="8"/>
  <c r="I34" i="8"/>
  <c r="I29" i="8"/>
  <c r="I42" i="8"/>
  <c r="D33" i="8"/>
  <c r="D42" i="8"/>
  <c r="D35" i="8"/>
  <c r="D43" i="8"/>
  <c r="D37" i="8"/>
  <c r="D31" i="8"/>
  <c r="D28" i="8"/>
  <c r="D32" i="8"/>
  <c r="D38" i="8"/>
  <c r="D34" i="8"/>
  <c r="D40" i="8"/>
  <c r="D29" i="8"/>
  <c r="D30" i="8"/>
  <c r="D36" i="8"/>
  <c r="D41" i="8"/>
  <c r="G28" i="8"/>
  <c r="G33" i="8"/>
  <c r="C42" i="5"/>
  <c r="AN40" i="9" s="1"/>
  <c r="CM5" i="9" l="1"/>
  <c r="CL4" i="9"/>
  <c r="X40" i="5"/>
  <c r="U40" i="5"/>
  <c r="R40" i="5"/>
  <c r="O40" i="5"/>
  <c r="L39" i="5"/>
  <c r="I39" i="5"/>
  <c r="F40" i="5"/>
  <c r="W39" i="5"/>
  <c r="N39" i="5"/>
  <c r="K39" i="5"/>
  <c r="L39" i="8"/>
  <c r="L42" i="8"/>
  <c r="T40" i="5"/>
  <c r="E40" i="5"/>
  <c r="L32" i="8"/>
  <c r="L41" i="8"/>
  <c r="Q40" i="5"/>
  <c r="L37" i="8"/>
  <c r="H40" i="5"/>
  <c r="L28" i="8"/>
  <c r="L31" i="8"/>
  <c r="L36" i="8"/>
  <c r="L40" i="8"/>
  <c r="L30" i="8"/>
  <c r="L29" i="8"/>
  <c r="L35" i="8"/>
  <c r="N40" i="5"/>
  <c r="L34" i="8"/>
  <c r="L38" i="8"/>
  <c r="L43" i="8"/>
  <c r="G43" i="8"/>
  <c r="G38" i="8"/>
  <c r="G35" i="8"/>
  <c r="G36" i="8"/>
  <c r="G40" i="8"/>
  <c r="G29" i="8"/>
  <c r="G41" i="8"/>
  <c r="G37" i="8"/>
  <c r="G30" i="8"/>
  <c r="G31" i="8"/>
  <c r="G42" i="8"/>
  <c r="G32" i="8"/>
  <c r="G39" i="8"/>
  <c r="G34" i="8"/>
  <c r="J35" i="8"/>
  <c r="J30" i="8"/>
  <c r="C43" i="5"/>
  <c r="AN41" i="9" s="1"/>
  <c r="CN5" i="9" l="1"/>
  <c r="CM4" i="9"/>
  <c r="L33" i="8"/>
  <c r="X41" i="5"/>
  <c r="U41" i="5"/>
  <c r="R41" i="5"/>
  <c r="O41" i="5"/>
  <c r="L40" i="5"/>
  <c r="I40" i="5"/>
  <c r="F41" i="5"/>
  <c r="K40" i="5"/>
  <c r="W40" i="5"/>
  <c r="O29" i="8"/>
  <c r="O34" i="8"/>
  <c r="K41" i="5"/>
  <c r="O38" i="8"/>
  <c r="O42" i="8"/>
  <c r="H41" i="5"/>
  <c r="O28" i="8"/>
  <c r="E41" i="5"/>
  <c r="O33" i="8"/>
  <c r="O39" i="8"/>
  <c r="O37" i="8"/>
  <c r="O41" i="8"/>
  <c r="O30" i="8"/>
  <c r="O32" i="8"/>
  <c r="O36" i="8"/>
  <c r="O31" i="8"/>
  <c r="O35" i="8"/>
  <c r="O40" i="8"/>
  <c r="O43" i="8"/>
  <c r="W41" i="5"/>
  <c r="J37" i="8"/>
  <c r="J43" i="8"/>
  <c r="J28" i="8"/>
  <c r="J36" i="8"/>
  <c r="J32" i="8"/>
  <c r="J42" i="8"/>
  <c r="J38" i="8"/>
  <c r="J39" i="8"/>
  <c r="J33" i="8"/>
  <c r="J29" i="8"/>
  <c r="J41" i="8"/>
  <c r="J40" i="8"/>
  <c r="J34" i="8"/>
  <c r="J31" i="8"/>
  <c r="M35" i="8"/>
  <c r="M42" i="8"/>
  <c r="C44" i="5"/>
  <c r="AN42" i="9" s="1"/>
  <c r="CO5" i="9" l="1"/>
  <c r="CN4" i="9"/>
  <c r="U42" i="5"/>
  <c r="R42" i="5"/>
  <c r="O42" i="5"/>
  <c r="L41" i="5"/>
  <c r="I41" i="5"/>
  <c r="X42" i="5"/>
  <c r="F42" i="5"/>
  <c r="N41" i="5"/>
  <c r="T41" i="5"/>
  <c r="Q41" i="5"/>
  <c r="R42" i="8"/>
  <c r="R32" i="8"/>
  <c r="Q42" i="5"/>
  <c r="R31" i="8"/>
  <c r="R40" i="8"/>
  <c r="R33" i="8"/>
  <c r="R29" i="8"/>
  <c r="R41" i="8"/>
  <c r="R36" i="8"/>
  <c r="R28" i="8"/>
  <c r="R30" i="8"/>
  <c r="R39" i="8"/>
  <c r="R35" i="8"/>
  <c r="E42" i="5"/>
  <c r="R43" i="8"/>
  <c r="R38" i="8"/>
  <c r="R34" i="8"/>
  <c r="H42" i="5"/>
  <c r="M31" i="8"/>
  <c r="M40" i="8"/>
  <c r="M36" i="8"/>
  <c r="M41" i="8"/>
  <c r="M33" i="8"/>
  <c r="M28" i="8"/>
  <c r="M37" i="8"/>
  <c r="M43" i="8"/>
  <c r="M38" i="8"/>
  <c r="M39" i="8"/>
  <c r="M34" i="8"/>
  <c r="M30" i="8"/>
  <c r="M32" i="8"/>
  <c r="M29" i="8"/>
  <c r="P31" i="8"/>
  <c r="C45" i="5"/>
  <c r="AN43" i="9" s="1"/>
  <c r="CP5" i="9" l="1"/>
  <c r="CO4" i="9"/>
  <c r="R37" i="8"/>
  <c r="X43" i="5"/>
  <c r="U43" i="5"/>
  <c r="R43" i="5"/>
  <c r="O43" i="5"/>
  <c r="L42" i="5"/>
  <c r="I42" i="5"/>
  <c r="F43" i="5"/>
  <c r="W42" i="5"/>
  <c r="N42" i="5"/>
  <c r="K42" i="5"/>
  <c r="T42" i="5"/>
  <c r="U39" i="8"/>
  <c r="U33" i="8"/>
  <c r="U43" i="8"/>
  <c r="T43" i="5"/>
  <c r="U29" i="8"/>
  <c r="U41" i="8"/>
  <c r="U38" i="8"/>
  <c r="U35" i="8"/>
  <c r="U34" i="8"/>
  <c r="H43" i="5"/>
  <c r="E43" i="5"/>
  <c r="U28" i="8"/>
  <c r="U32" i="8"/>
  <c r="U42" i="8"/>
  <c r="U31" i="8"/>
  <c r="U40" i="8"/>
  <c r="U37" i="8"/>
  <c r="U30" i="8"/>
  <c r="U36" i="8"/>
  <c r="P39" i="8"/>
  <c r="P43" i="8"/>
  <c r="P33" i="8"/>
  <c r="P40" i="8"/>
  <c r="P29" i="8"/>
  <c r="P28" i="8"/>
  <c r="P32" i="8"/>
  <c r="P30" i="8"/>
  <c r="P34" i="8"/>
  <c r="P38" i="8"/>
  <c r="P41" i="8"/>
  <c r="P37" i="8"/>
  <c r="P35" i="8"/>
  <c r="P36" i="8"/>
  <c r="P42" i="8"/>
  <c r="S39" i="8"/>
  <c r="C46" i="5"/>
  <c r="AN44" i="9" s="1"/>
  <c r="CQ5" i="9" l="1"/>
  <c r="CP4" i="9"/>
  <c r="X44" i="5"/>
  <c r="U44" i="5"/>
  <c r="R44" i="5"/>
  <c r="O44" i="5"/>
  <c r="L43" i="5"/>
  <c r="I43" i="5"/>
  <c r="F44" i="5"/>
  <c r="K43" i="5"/>
  <c r="N43" i="5"/>
  <c r="Q43" i="5"/>
  <c r="W43" i="5"/>
  <c r="T44" i="5"/>
  <c r="H44" i="5"/>
  <c r="C50" i="8"/>
  <c r="E44" i="5"/>
  <c r="C58" i="8"/>
  <c r="C49" i="8"/>
  <c r="C54" i="8"/>
  <c r="C52" i="8"/>
  <c r="C48" i="8"/>
  <c r="C55" i="8"/>
  <c r="C56" i="8"/>
  <c r="C59" i="8"/>
  <c r="S33" i="8"/>
  <c r="S28" i="8"/>
  <c r="S35" i="8"/>
  <c r="S32" i="8"/>
  <c r="S37" i="8"/>
  <c r="S42" i="8"/>
  <c r="S36" i="8"/>
  <c r="S34" i="8"/>
  <c r="S38" i="8"/>
  <c r="S41" i="8"/>
  <c r="S29" i="8"/>
  <c r="S31" i="8"/>
  <c r="V43" i="8"/>
  <c r="S30" i="8"/>
  <c r="S43" i="8"/>
  <c r="S40" i="8"/>
  <c r="V31" i="8"/>
  <c r="C47" i="5"/>
  <c r="AN45" i="9" s="1"/>
  <c r="CR5" i="9" l="1"/>
  <c r="CQ4" i="9"/>
  <c r="C53" i="8"/>
  <c r="C60" i="8"/>
  <c r="C46" i="8"/>
  <c r="C47" i="8"/>
  <c r="C51" i="8"/>
  <c r="C61" i="8"/>
  <c r="C57" i="8"/>
  <c r="X45" i="5"/>
  <c r="U45" i="5"/>
  <c r="R45" i="5"/>
  <c r="O45" i="5"/>
  <c r="L44" i="5"/>
  <c r="I44" i="5"/>
  <c r="F45" i="5"/>
  <c r="W44" i="5"/>
  <c r="N44" i="5"/>
  <c r="Q44" i="5"/>
  <c r="K44" i="5"/>
  <c r="F46" i="8"/>
  <c r="F54" i="8"/>
  <c r="F48" i="8"/>
  <c r="E45" i="5"/>
  <c r="F58" i="8"/>
  <c r="F57" i="8"/>
  <c r="F60" i="8"/>
  <c r="F47" i="8"/>
  <c r="F61" i="8"/>
  <c r="H45" i="5"/>
  <c r="V36" i="8"/>
  <c r="V32" i="8"/>
  <c r="V30" i="8"/>
  <c r="V38" i="8"/>
  <c r="V34" i="8"/>
  <c r="V39" i="8"/>
  <c r="V35" i="8"/>
  <c r="V41" i="8"/>
  <c r="V37" i="8"/>
  <c r="V33" i="8"/>
  <c r="V28" i="8"/>
  <c r="V40" i="8"/>
  <c r="V29" i="8"/>
  <c r="V42" i="8"/>
  <c r="D53" i="8"/>
  <c r="D58" i="8"/>
  <c r="C48" i="5"/>
  <c r="AN46" i="9" s="1"/>
  <c r="CS5" i="9" l="1"/>
  <c r="CR4" i="9"/>
  <c r="F59" i="8"/>
  <c r="F53" i="8"/>
  <c r="F49" i="8"/>
  <c r="F51" i="8"/>
  <c r="F50" i="8"/>
  <c r="F55" i="8"/>
  <c r="F56" i="8"/>
  <c r="F52" i="8"/>
  <c r="U46" i="5"/>
  <c r="R46" i="5"/>
  <c r="O46" i="5"/>
  <c r="L45" i="5"/>
  <c r="I45" i="5"/>
  <c r="X46" i="5"/>
  <c r="F46" i="5"/>
  <c r="T45" i="5"/>
  <c r="K45" i="5"/>
  <c r="Q45" i="5"/>
  <c r="N45" i="5"/>
  <c r="W45" i="5"/>
  <c r="I50" i="8"/>
  <c r="I51" i="8"/>
  <c r="W46" i="5"/>
  <c r="H46" i="5"/>
  <c r="I49" i="8"/>
  <c r="E46" i="5"/>
  <c r="I46" i="8"/>
  <c r="I61" i="8"/>
  <c r="I56" i="8"/>
  <c r="D55" i="8"/>
  <c r="D60" i="8"/>
  <c r="D46" i="8"/>
  <c r="D61" i="8"/>
  <c r="D51" i="8"/>
  <c r="D50" i="8"/>
  <c r="D52" i="8"/>
  <c r="D59" i="8"/>
  <c r="D47" i="8"/>
  <c r="D54" i="8"/>
  <c r="D48" i="8"/>
  <c r="D57" i="8"/>
  <c r="D56" i="8"/>
  <c r="D49" i="8"/>
  <c r="C49" i="5"/>
  <c r="AN47" i="9" s="1"/>
  <c r="CT5" i="9" l="1"/>
  <c r="CS4" i="9"/>
  <c r="I57" i="8"/>
  <c r="I48" i="8"/>
  <c r="I54" i="8"/>
  <c r="I58" i="8"/>
  <c r="I55" i="8"/>
  <c r="I60" i="8"/>
  <c r="I52" i="8"/>
  <c r="I47" i="8"/>
  <c r="I53" i="8"/>
  <c r="I59" i="8"/>
  <c r="X47" i="5"/>
  <c r="U47" i="5"/>
  <c r="R47" i="5"/>
  <c r="O47" i="5"/>
  <c r="L46" i="5"/>
  <c r="I46" i="5"/>
  <c r="H47" i="5"/>
  <c r="F47" i="5"/>
  <c r="N46" i="5"/>
  <c r="T46" i="5"/>
  <c r="K46" i="5"/>
  <c r="Q46" i="5"/>
  <c r="L54" i="8"/>
  <c r="L58" i="8"/>
  <c r="E47" i="5"/>
  <c r="L53" i="8"/>
  <c r="L48" i="8"/>
  <c r="L49" i="8"/>
  <c r="L55" i="8"/>
  <c r="L61" i="8"/>
  <c r="L57" i="8"/>
  <c r="W47" i="5"/>
  <c r="L52" i="8"/>
  <c r="T47" i="5"/>
  <c r="L47" i="8"/>
  <c r="L60" i="8"/>
  <c r="L56" i="8"/>
  <c r="L59" i="8"/>
  <c r="G59" i="8"/>
  <c r="G53" i="8"/>
  <c r="G60" i="8"/>
  <c r="G54" i="8"/>
  <c r="G61" i="8"/>
  <c r="G49" i="8"/>
  <c r="G48" i="8"/>
  <c r="G50" i="8"/>
  <c r="G51" i="8"/>
  <c r="G58" i="8"/>
  <c r="G52" i="8"/>
  <c r="G46" i="8"/>
  <c r="G56" i="8"/>
  <c r="G55" i="8"/>
  <c r="G47" i="8"/>
  <c r="G57" i="8"/>
  <c r="C50" i="5"/>
  <c r="AN48" i="9" s="1"/>
  <c r="CU5" i="9" l="1"/>
  <c r="CT4" i="9"/>
  <c r="L46" i="8"/>
  <c r="L51" i="8"/>
  <c r="L50" i="8"/>
  <c r="U48" i="5"/>
  <c r="R48" i="5"/>
  <c r="O48" i="5"/>
  <c r="L47" i="5"/>
  <c r="I47" i="5"/>
  <c r="X48" i="5"/>
  <c r="F48" i="5"/>
  <c r="Q47" i="5"/>
  <c r="N47" i="5"/>
  <c r="K47" i="5"/>
  <c r="O61" i="8"/>
  <c r="O57" i="8"/>
  <c r="O60" i="8"/>
  <c r="E48" i="5"/>
  <c r="O52" i="8"/>
  <c r="O51" i="8"/>
  <c r="T48" i="5"/>
  <c r="O56" i="8"/>
  <c r="O55" i="8"/>
  <c r="O59" i="8"/>
  <c r="O54" i="8"/>
  <c r="H48" i="5"/>
  <c r="O50" i="8"/>
  <c r="O47" i="8"/>
  <c r="W48" i="5"/>
  <c r="J47" i="8"/>
  <c r="J46" i="8"/>
  <c r="J51" i="8"/>
  <c r="J56" i="8"/>
  <c r="J57" i="8"/>
  <c r="J58" i="8"/>
  <c r="J59" i="8"/>
  <c r="J54" i="8"/>
  <c r="J55" i="8"/>
  <c r="J60" i="8"/>
  <c r="J50" i="8"/>
  <c r="J61" i="8"/>
  <c r="J52" i="8"/>
  <c r="J53" i="8"/>
  <c r="J48" i="8"/>
  <c r="J49" i="8"/>
  <c r="M59" i="8"/>
  <c r="M49" i="8"/>
  <c r="C51" i="5"/>
  <c r="AN49" i="9" s="1"/>
  <c r="CV5" i="9" l="1"/>
  <c r="CU4" i="9"/>
  <c r="O53" i="8"/>
  <c r="O58" i="8"/>
  <c r="O48" i="8"/>
  <c r="O49" i="8"/>
  <c r="O46" i="8"/>
  <c r="X49" i="5"/>
  <c r="U49" i="5"/>
  <c r="R49" i="5"/>
  <c r="O49" i="5"/>
  <c r="L48" i="5"/>
  <c r="I48" i="5"/>
  <c r="F49" i="5"/>
  <c r="K48" i="5"/>
  <c r="Q48" i="5"/>
  <c r="N48" i="5"/>
  <c r="R49" i="8"/>
  <c r="R53" i="8"/>
  <c r="R61" i="8"/>
  <c r="E49" i="5"/>
  <c r="T49" i="5"/>
  <c r="H49" i="5"/>
  <c r="R58" i="8"/>
  <c r="R52" i="8"/>
  <c r="R48" i="8"/>
  <c r="R47" i="8"/>
  <c r="R60" i="8"/>
  <c r="R46" i="8"/>
  <c r="R50" i="8"/>
  <c r="M48" i="8"/>
  <c r="M56" i="8"/>
  <c r="M47" i="8"/>
  <c r="M57" i="8"/>
  <c r="M51" i="8"/>
  <c r="M58" i="8"/>
  <c r="M52" i="8"/>
  <c r="M54" i="8"/>
  <c r="M46" i="8"/>
  <c r="M53" i="8"/>
  <c r="M50" i="8"/>
  <c r="M61" i="8"/>
  <c r="M60" i="8"/>
  <c r="M55" i="8"/>
  <c r="P48" i="8"/>
  <c r="C52" i="5"/>
  <c r="AN50" i="9" s="1"/>
  <c r="CW5" i="9" l="1"/>
  <c r="CV4" i="9"/>
  <c r="R59" i="8"/>
  <c r="R54" i="8"/>
  <c r="R51" i="8"/>
  <c r="R57" i="8"/>
  <c r="R55" i="8"/>
  <c r="R56" i="8"/>
  <c r="X50" i="5"/>
  <c r="U50" i="5"/>
  <c r="R50" i="5"/>
  <c r="O50" i="5"/>
  <c r="L49" i="5"/>
  <c r="I49" i="5"/>
  <c r="F50" i="5"/>
  <c r="Q49" i="5"/>
  <c r="K49" i="5"/>
  <c r="N49" i="5"/>
  <c r="W49" i="5"/>
  <c r="U58" i="8"/>
  <c r="U55" i="8"/>
  <c r="T50" i="5"/>
  <c r="U51" i="8"/>
  <c r="U54" i="8"/>
  <c r="U59" i="8"/>
  <c r="H50" i="5"/>
  <c r="U48" i="8"/>
  <c r="U50" i="8"/>
  <c r="E50" i="5"/>
  <c r="U56" i="8"/>
  <c r="U52" i="8"/>
  <c r="P51" i="8"/>
  <c r="P49" i="8"/>
  <c r="P47" i="8"/>
  <c r="P56" i="8"/>
  <c r="P58" i="8"/>
  <c r="P53" i="8"/>
  <c r="P60" i="8"/>
  <c r="P57" i="8"/>
  <c r="P61" i="8"/>
  <c r="P54" i="8"/>
  <c r="P59" i="8"/>
  <c r="P46" i="8"/>
  <c r="P50" i="8"/>
  <c r="P52" i="8"/>
  <c r="P55" i="8"/>
  <c r="S60" i="8"/>
  <c r="S56" i="8"/>
  <c r="S58" i="8"/>
  <c r="S48" i="8"/>
  <c r="G63" i="8"/>
  <c r="C53" i="5"/>
  <c r="AN51" i="9" s="1"/>
  <c r="CX5" i="9" l="1"/>
  <c r="CW4" i="9"/>
  <c r="U57" i="8"/>
  <c r="U49" i="8"/>
  <c r="U46" i="8"/>
  <c r="U61" i="8"/>
  <c r="U60" i="8"/>
  <c r="U47" i="8"/>
  <c r="U53" i="8"/>
  <c r="U51" i="5"/>
  <c r="R51" i="5"/>
  <c r="O51" i="5"/>
  <c r="L50" i="5"/>
  <c r="I50" i="5"/>
  <c r="X51" i="5"/>
  <c r="F51" i="5"/>
  <c r="W50" i="5"/>
  <c r="Q50" i="5"/>
  <c r="N50" i="5"/>
  <c r="K50" i="5"/>
  <c r="E51" i="5"/>
  <c r="C68" i="8"/>
  <c r="C77" i="8"/>
  <c r="C78" i="8"/>
  <c r="C65" i="8"/>
  <c r="C69" i="8"/>
  <c r="C74" i="8"/>
  <c r="C71" i="8"/>
  <c r="C79" i="8"/>
  <c r="C70" i="8"/>
  <c r="W51" i="5"/>
  <c r="K51" i="5"/>
  <c r="D64" i="8"/>
  <c r="C64" i="8"/>
  <c r="C73" i="8"/>
  <c r="H51" i="5"/>
  <c r="T51" i="5"/>
  <c r="S55" i="8"/>
  <c r="S47" i="8"/>
  <c r="S51" i="8"/>
  <c r="S52" i="8"/>
  <c r="S46" i="8"/>
  <c r="S50" i="8"/>
  <c r="S49" i="8"/>
  <c r="S57" i="8"/>
  <c r="S53" i="8"/>
  <c r="S59" i="8"/>
  <c r="S54" i="8"/>
  <c r="S61" i="8"/>
  <c r="V49" i="8"/>
  <c r="V59" i="8"/>
  <c r="J63" i="8"/>
  <c r="C54" i="5"/>
  <c r="AN52" i="9" s="1"/>
  <c r="CY5" i="9" l="1"/>
  <c r="CX4" i="9"/>
  <c r="C66" i="8"/>
  <c r="C72" i="8"/>
  <c r="C76" i="8"/>
  <c r="C67" i="8"/>
  <c r="C75" i="8"/>
  <c r="U52" i="5"/>
  <c r="R52" i="5"/>
  <c r="O52" i="5"/>
  <c r="L51" i="5"/>
  <c r="I51" i="5"/>
  <c r="X52" i="5"/>
  <c r="F52" i="5"/>
  <c r="Q51" i="5"/>
  <c r="N51" i="5"/>
  <c r="Q52" i="5"/>
  <c r="H52" i="5"/>
  <c r="F74" i="8"/>
  <c r="F77" i="8"/>
  <c r="F76" i="8"/>
  <c r="F72" i="8"/>
  <c r="F73" i="8"/>
  <c r="F70" i="8"/>
  <c r="W52" i="5"/>
  <c r="F67" i="8"/>
  <c r="F66" i="8"/>
  <c r="F75" i="8"/>
  <c r="E52" i="5"/>
  <c r="V58" i="8"/>
  <c r="V51" i="8"/>
  <c r="V47" i="8"/>
  <c r="V52" i="8"/>
  <c r="V60" i="8"/>
  <c r="V50" i="8"/>
  <c r="V55" i="8"/>
  <c r="V56" i="8"/>
  <c r="V48" i="8"/>
  <c r="V53" i="8"/>
  <c r="V61" i="8"/>
  <c r="V54" i="8"/>
  <c r="V46" i="8"/>
  <c r="V57" i="8"/>
  <c r="D77" i="8"/>
  <c r="M63" i="8"/>
  <c r="C55" i="5"/>
  <c r="AN53" i="9" s="1"/>
  <c r="CZ5" i="9" l="1"/>
  <c r="CY4" i="9"/>
  <c r="F71" i="8"/>
  <c r="F69" i="8"/>
  <c r="F65" i="8"/>
  <c r="F64" i="8"/>
  <c r="F78" i="8"/>
  <c r="F79" i="8"/>
  <c r="F68" i="8"/>
  <c r="X53" i="5"/>
  <c r="U53" i="5"/>
  <c r="R53" i="5"/>
  <c r="O53" i="5"/>
  <c r="L52" i="5"/>
  <c r="I52" i="5"/>
  <c r="F53" i="5"/>
  <c r="T52" i="5"/>
  <c r="N52" i="5"/>
  <c r="K52" i="5"/>
  <c r="I66" i="8"/>
  <c r="I74" i="8"/>
  <c r="N53" i="5"/>
  <c r="I71" i="8"/>
  <c r="I79" i="8"/>
  <c r="I73" i="8"/>
  <c r="I64" i="8"/>
  <c r="W53" i="5"/>
  <c r="Q53" i="5"/>
  <c r="E53" i="5"/>
  <c r="H53" i="5"/>
  <c r="D71" i="8"/>
  <c r="D67" i="8"/>
  <c r="D73" i="8"/>
  <c r="D66" i="8"/>
  <c r="D74" i="8"/>
  <c r="D65" i="8"/>
  <c r="D68" i="8"/>
  <c r="D78" i="8"/>
  <c r="D69" i="8"/>
  <c r="D72" i="8"/>
  <c r="D75" i="8"/>
  <c r="D70" i="8"/>
  <c r="D76" i="8"/>
  <c r="D79" i="8"/>
  <c r="G79" i="8"/>
  <c r="P63" i="8"/>
  <c r="C56" i="5"/>
  <c r="AN54" i="9" s="1"/>
  <c r="DA5" i="9" l="1"/>
  <c r="CZ4" i="9"/>
  <c r="I75" i="8"/>
  <c r="I72" i="8"/>
  <c r="I70" i="8"/>
  <c r="I76" i="8"/>
  <c r="I68" i="8"/>
  <c r="I65" i="8"/>
  <c r="I77" i="8"/>
  <c r="I69" i="8"/>
  <c r="I67" i="8"/>
  <c r="I78" i="8"/>
  <c r="X54" i="5"/>
  <c r="U54" i="5"/>
  <c r="R54" i="5"/>
  <c r="O54" i="5"/>
  <c r="L53" i="5"/>
  <c r="I53" i="5"/>
  <c r="H54" i="5"/>
  <c r="F54" i="5"/>
  <c r="K53" i="5"/>
  <c r="T53" i="5"/>
  <c r="L73" i="8"/>
  <c r="L71" i="8"/>
  <c r="L76" i="8"/>
  <c r="L67" i="8"/>
  <c r="L79" i="8"/>
  <c r="L66" i="8"/>
  <c r="W54" i="5"/>
  <c r="L70" i="8"/>
  <c r="L65" i="8"/>
  <c r="E54" i="5"/>
  <c r="L68" i="8"/>
  <c r="L72" i="8"/>
  <c r="L74" i="8"/>
  <c r="L75" i="8"/>
  <c r="L77" i="8"/>
  <c r="G67" i="8"/>
  <c r="G65" i="8"/>
  <c r="G73" i="8"/>
  <c r="G76" i="8"/>
  <c r="G74" i="8"/>
  <c r="G70" i="8"/>
  <c r="G78" i="8"/>
  <c r="G69" i="8"/>
  <c r="G77" i="8"/>
  <c r="G66" i="8"/>
  <c r="G71" i="8"/>
  <c r="G68" i="8"/>
  <c r="G64" i="8"/>
  <c r="G72" i="8"/>
  <c r="G75" i="8"/>
  <c r="J69" i="8"/>
  <c r="J64" i="8"/>
  <c r="J70" i="8"/>
  <c r="S63" i="8"/>
  <c r="DB5" i="9" l="1"/>
  <c r="DA4" i="9"/>
  <c r="L64" i="8"/>
  <c r="L78" i="8"/>
  <c r="L69" i="8"/>
  <c r="X55" i="5"/>
  <c r="U55" i="5"/>
  <c r="R55" i="5"/>
  <c r="O55" i="5"/>
  <c r="L54" i="5"/>
  <c r="I54" i="5"/>
  <c r="H55" i="5"/>
  <c r="W56" i="5"/>
  <c r="T56" i="5"/>
  <c r="Q56" i="5"/>
  <c r="N56" i="5"/>
  <c r="F55" i="5"/>
  <c r="N54" i="5"/>
  <c r="Q54" i="5"/>
  <c r="T54" i="5"/>
  <c r="K54" i="5"/>
  <c r="O71" i="8"/>
  <c r="O79" i="8"/>
  <c r="O66" i="8"/>
  <c r="O69" i="8"/>
  <c r="E55" i="5"/>
  <c r="J67" i="8"/>
  <c r="J76" i="8"/>
  <c r="J72" i="8"/>
  <c r="J73" i="8"/>
  <c r="J65" i="8"/>
  <c r="J75" i="8"/>
  <c r="J77" i="8"/>
  <c r="J78" i="8"/>
  <c r="J79" i="8"/>
  <c r="J68" i="8"/>
  <c r="J71" i="8"/>
  <c r="J74" i="8"/>
  <c r="J66" i="8"/>
  <c r="M65" i="8"/>
  <c r="V63" i="8"/>
  <c r="DC5" i="9" l="1"/>
  <c r="DB4" i="9"/>
  <c r="O73" i="8"/>
  <c r="O68" i="8"/>
  <c r="O72" i="8"/>
  <c r="O74" i="8"/>
  <c r="O76" i="8"/>
  <c r="O67" i="8"/>
  <c r="O70" i="8"/>
  <c r="O65" i="8"/>
  <c r="O77" i="8"/>
  <c r="O75" i="8"/>
  <c r="O78" i="8"/>
  <c r="O64" i="8"/>
  <c r="X56" i="5"/>
  <c r="U56" i="5"/>
  <c r="R56" i="5"/>
  <c r="L56" i="5"/>
  <c r="I56" i="5"/>
  <c r="L55" i="5"/>
  <c r="K56" i="5"/>
  <c r="I55" i="5"/>
  <c r="F56" i="5"/>
  <c r="E56" i="5"/>
  <c r="O56" i="5"/>
  <c r="K55" i="5"/>
  <c r="W55" i="5"/>
  <c r="T55" i="5"/>
  <c r="Q55" i="5"/>
  <c r="N55" i="5"/>
  <c r="H56" i="5"/>
  <c r="R65" i="8"/>
  <c r="R70" i="8"/>
  <c r="R78" i="8"/>
  <c r="R75" i="8"/>
  <c r="R68" i="8"/>
  <c r="R64" i="8"/>
  <c r="R69" i="8"/>
  <c r="R73" i="8"/>
  <c r="R72" i="8"/>
  <c r="R67" i="8"/>
  <c r="R71" i="8"/>
  <c r="M79" i="8"/>
  <c r="M71" i="8"/>
  <c r="M75" i="8"/>
  <c r="M66" i="8"/>
  <c r="M76" i="8"/>
  <c r="M68" i="8"/>
  <c r="M64" i="8"/>
  <c r="M77" i="8"/>
  <c r="M72" i="8"/>
  <c r="M67" i="8"/>
  <c r="M78" i="8"/>
  <c r="M69" i="8"/>
  <c r="M73" i="8"/>
  <c r="M70" i="8"/>
  <c r="M74" i="8"/>
  <c r="P66" i="8"/>
  <c r="P75" i="8"/>
  <c r="D81" i="8"/>
  <c r="DD5" i="9" l="1"/>
  <c r="DD4" i="9" s="1"/>
  <c r="DC4" i="9"/>
  <c r="R74" i="8"/>
  <c r="R79" i="8"/>
  <c r="R77" i="8"/>
  <c r="R66" i="8"/>
  <c r="R76" i="8"/>
  <c r="U66" i="8"/>
  <c r="U69" i="8"/>
  <c r="U77" i="8"/>
  <c r="U79" i="8"/>
  <c r="U65" i="8"/>
  <c r="U78" i="8"/>
  <c r="P72" i="8"/>
  <c r="P74" i="8"/>
  <c r="P78" i="8"/>
  <c r="P65" i="8"/>
  <c r="P79" i="8"/>
  <c r="P70" i="8"/>
  <c r="P67" i="8"/>
  <c r="P64" i="8"/>
  <c r="P71" i="8"/>
  <c r="P77" i="8"/>
  <c r="P69" i="8"/>
  <c r="P76" i="8"/>
  <c r="P73" i="8"/>
  <c r="P68" i="8"/>
  <c r="S74" i="8"/>
  <c r="S73" i="8"/>
  <c r="S78" i="8"/>
  <c r="S77" i="8"/>
  <c r="S66" i="8"/>
  <c r="G81" i="8"/>
  <c r="U73" i="8" l="1"/>
  <c r="U75" i="8"/>
  <c r="U68" i="8"/>
  <c r="U71" i="8"/>
  <c r="U64" i="8"/>
  <c r="U76" i="8"/>
  <c r="U72" i="8"/>
  <c r="U70" i="8"/>
  <c r="U67" i="8"/>
  <c r="U74" i="8"/>
  <c r="C87" i="8"/>
  <c r="C90" i="8"/>
  <c r="C94" i="8"/>
  <c r="C84" i="8"/>
  <c r="C89" i="8"/>
  <c r="C93" i="8"/>
  <c r="C83" i="8"/>
  <c r="C88" i="8"/>
  <c r="C92" i="8"/>
  <c r="C86" i="8"/>
  <c r="S71" i="8"/>
  <c r="S64" i="8"/>
  <c r="S72" i="8"/>
  <c r="S75" i="8"/>
  <c r="S69" i="8"/>
  <c r="S79" i="8"/>
  <c r="S65" i="8"/>
  <c r="S76" i="8"/>
  <c r="S68" i="8"/>
  <c r="S67" i="8"/>
  <c r="S70" i="8"/>
  <c r="V72" i="8"/>
  <c r="V66" i="8"/>
  <c r="V74" i="8"/>
  <c r="V77" i="8"/>
  <c r="J81" i="8"/>
  <c r="C96" i="8" l="1"/>
  <c r="C95" i="8"/>
  <c r="C97" i="8"/>
  <c r="C82" i="8"/>
  <c r="C91" i="8"/>
  <c r="C85" i="8"/>
  <c r="F94" i="8"/>
  <c r="F91" i="8"/>
  <c r="F84" i="8"/>
  <c r="F85" i="8"/>
  <c r="F89" i="8"/>
  <c r="F93" i="8"/>
  <c r="G97" i="8"/>
  <c r="F97" i="8"/>
  <c r="F95" i="8"/>
  <c r="F83" i="8"/>
  <c r="F87" i="8"/>
  <c r="G92" i="8"/>
  <c r="F86" i="8"/>
  <c r="V68" i="8"/>
  <c r="V71" i="8"/>
  <c r="V79" i="8"/>
  <c r="V67" i="8"/>
  <c r="V65" i="8"/>
  <c r="V69" i="8"/>
  <c r="V70" i="8"/>
  <c r="V76" i="8"/>
  <c r="V78" i="8"/>
  <c r="V64" i="8"/>
  <c r="V73" i="8"/>
  <c r="V75" i="8"/>
  <c r="G93" i="8"/>
  <c r="D94" i="8"/>
  <c r="M81" i="8"/>
  <c r="F90" i="8" l="1"/>
  <c r="F88" i="8"/>
  <c r="F92" i="8"/>
  <c r="F82" i="8"/>
  <c r="F96" i="8"/>
  <c r="J97" i="8"/>
  <c r="I93" i="8"/>
  <c r="J95" i="8"/>
  <c r="L95" i="8"/>
  <c r="I92" i="8"/>
  <c r="M83" i="8"/>
  <c r="I83" i="8"/>
  <c r="I86" i="8"/>
  <c r="J86" i="8"/>
  <c r="J82" i="8"/>
  <c r="L82" i="8"/>
  <c r="I91" i="8"/>
  <c r="M87" i="8"/>
  <c r="I87" i="8"/>
  <c r="L96" i="8"/>
  <c r="M96" i="8"/>
  <c r="L90" i="8"/>
  <c r="J90" i="8"/>
  <c r="I88" i="8"/>
  <c r="J88" i="8"/>
  <c r="J84" i="8"/>
  <c r="M89" i="8"/>
  <c r="M85" i="8"/>
  <c r="L88" i="8"/>
  <c r="L87" i="8"/>
  <c r="L86" i="8"/>
  <c r="L83" i="8"/>
  <c r="L91" i="8"/>
  <c r="L93" i="8"/>
  <c r="L92" i="8"/>
  <c r="M94" i="8"/>
  <c r="J83" i="8"/>
  <c r="G95" i="8"/>
  <c r="M95" i="8"/>
  <c r="M88" i="8"/>
  <c r="G96" i="8"/>
  <c r="G90" i="8"/>
  <c r="M90" i="8"/>
  <c r="D89" i="8"/>
  <c r="M86" i="8"/>
  <c r="M82" i="8"/>
  <c r="G91" i="8"/>
  <c r="D84" i="8"/>
  <c r="M84" i="8"/>
  <c r="D87" i="8"/>
  <c r="D95" i="8"/>
  <c r="D97" i="8"/>
  <c r="D90" i="8"/>
  <c r="D88" i="8"/>
  <c r="D85" i="8"/>
  <c r="D83" i="8"/>
  <c r="D91" i="8"/>
  <c r="D86" i="8"/>
  <c r="D93" i="8"/>
  <c r="D82" i="8"/>
  <c r="D92" i="8"/>
  <c r="D96" i="8"/>
  <c r="G87" i="8"/>
  <c r="G88" i="8"/>
  <c r="J94" i="8"/>
  <c r="G94" i="8"/>
  <c r="G84" i="8"/>
  <c r="G82" i="8"/>
  <c r="G85" i="8"/>
  <c r="G86" i="8"/>
  <c r="G89" i="8"/>
  <c r="G83" i="8"/>
  <c r="P81" i="8"/>
  <c r="M97" i="8"/>
  <c r="J89" i="8" l="1"/>
  <c r="M93" i="8"/>
  <c r="J93" i="8"/>
  <c r="I96" i="8"/>
  <c r="L84" i="8"/>
  <c r="I84" i="8"/>
  <c r="M91" i="8"/>
  <c r="J91" i="8"/>
  <c r="L97" i="8"/>
  <c r="I97" i="8"/>
  <c r="M92" i="8"/>
  <c r="J92" i="8"/>
  <c r="I90" i="8"/>
  <c r="L85" i="8"/>
  <c r="I85" i="8"/>
  <c r="L94" i="8"/>
  <c r="I94" i="8"/>
  <c r="L89" i="8"/>
  <c r="I89" i="8"/>
  <c r="I95" i="8"/>
  <c r="J87" i="8"/>
  <c r="J96" i="8"/>
  <c r="J85" i="8"/>
  <c r="I82" i="8"/>
  <c r="O97" i="8"/>
  <c r="O89" i="8"/>
  <c r="O83" i="8"/>
  <c r="O96" i="8"/>
  <c r="O88" i="8"/>
  <c r="O95" i="8"/>
  <c r="O87" i="8"/>
  <c r="O94" i="8"/>
  <c r="O86" i="8"/>
  <c r="O93" i="8"/>
  <c r="O85" i="8"/>
  <c r="O92" i="8"/>
  <c r="O84" i="8"/>
  <c r="O91" i="8"/>
  <c r="O90" i="8"/>
  <c r="O82" i="8"/>
  <c r="P95" i="8"/>
  <c r="P92" i="8"/>
  <c r="S81" i="8"/>
  <c r="P87" i="8"/>
  <c r="P84" i="8"/>
  <c r="P97" i="8"/>
  <c r="P94" i="8"/>
  <c r="P89" i="8"/>
  <c r="P86" i="8"/>
  <c r="P96" i="8"/>
  <c r="P93" i="8"/>
  <c r="P88" i="8"/>
  <c r="P85" i="8"/>
  <c r="P91" i="8"/>
  <c r="P83" i="8"/>
  <c r="P82" i="8"/>
  <c r="P90" i="8"/>
  <c r="R97" i="8" l="1"/>
  <c r="R89" i="8"/>
  <c r="R96" i="8"/>
  <c r="R88" i="8"/>
  <c r="R86" i="8"/>
  <c r="R93" i="8"/>
  <c r="R95" i="8"/>
  <c r="R87" i="8"/>
  <c r="R94" i="8"/>
  <c r="R85" i="8"/>
  <c r="R92" i="8"/>
  <c r="R84" i="8"/>
  <c r="R82" i="8"/>
  <c r="R91" i="8"/>
  <c r="R83" i="8"/>
  <c r="R90" i="8"/>
  <c r="S87" i="8"/>
  <c r="S91" i="8"/>
  <c r="V81" i="8"/>
  <c r="S82" i="8"/>
  <c r="S83" i="8"/>
  <c r="S97" i="8"/>
  <c r="S94" i="8"/>
  <c r="S89" i="8"/>
  <c r="S86" i="8"/>
  <c r="S96" i="8"/>
  <c r="S93" i="8"/>
  <c r="S90" i="8"/>
  <c r="S92" i="8"/>
  <c r="S88" i="8"/>
  <c r="S85" i="8"/>
  <c r="S95" i="8"/>
  <c r="S84" i="8"/>
  <c r="D99" i="8" l="1"/>
  <c r="U97" i="8"/>
  <c r="U89" i="8"/>
  <c r="U96" i="8"/>
  <c r="U88" i="8"/>
  <c r="U95" i="8"/>
  <c r="U87" i="8"/>
  <c r="U94" i="8"/>
  <c r="U86" i="8"/>
  <c r="U93" i="8"/>
  <c r="U85" i="8"/>
  <c r="U83" i="8"/>
  <c r="U92" i="8"/>
  <c r="U84" i="8"/>
  <c r="U91" i="8"/>
  <c r="U90" i="8"/>
  <c r="U82" i="8"/>
  <c r="V87" i="8"/>
  <c r="V82" i="8"/>
  <c r="V97" i="8"/>
  <c r="V94" i="8"/>
  <c r="V89" i="8"/>
  <c r="V86" i="8"/>
  <c r="V83" i="8"/>
  <c r="V93" i="8"/>
  <c r="V95" i="8"/>
  <c r="V90" i="8"/>
  <c r="V96" i="8"/>
  <c r="V85" i="8"/>
  <c r="V88" i="8"/>
  <c r="V92" i="8"/>
  <c r="V91" i="8"/>
  <c r="V84" i="8"/>
  <c r="C100" i="8" l="1"/>
  <c r="C115" i="8"/>
  <c r="C107" i="8"/>
  <c r="C114" i="8"/>
  <c r="C106" i="8"/>
  <c r="C113" i="8"/>
  <c r="C105" i="8"/>
  <c r="C112" i="8"/>
  <c r="C104" i="8"/>
  <c r="C111" i="8"/>
  <c r="C103" i="8"/>
  <c r="C101" i="8"/>
  <c r="C110" i="8"/>
  <c r="C102" i="8"/>
  <c r="C109" i="8"/>
  <c r="C108" i="8"/>
  <c r="D115" i="8"/>
  <c r="D107" i="8"/>
  <c r="D114" i="8"/>
  <c r="D106" i="8"/>
  <c r="D101" i="8"/>
  <c r="D113" i="8"/>
  <c r="D105" i="8"/>
  <c r="D112" i="8"/>
  <c r="D104" i="8"/>
  <c r="D111" i="8"/>
  <c r="D103" i="8"/>
  <c r="D109" i="8"/>
  <c r="D110" i="8"/>
  <c r="D102" i="8"/>
  <c r="D108" i="8"/>
  <c r="D100" i="8"/>
  <c r="G99" i="8"/>
  <c r="F115" i="8" l="1"/>
  <c r="F107" i="8"/>
  <c r="F101" i="8"/>
  <c r="F114" i="8"/>
  <c r="F106" i="8"/>
  <c r="F113" i="8"/>
  <c r="F105" i="8"/>
  <c r="F112" i="8"/>
  <c r="F104" i="8"/>
  <c r="F111" i="8"/>
  <c r="F103" i="8"/>
  <c r="F110" i="8"/>
  <c r="F102" i="8"/>
  <c r="F109" i="8"/>
  <c r="F108" i="8"/>
  <c r="F100" i="8"/>
  <c r="G115" i="8"/>
  <c r="G107" i="8"/>
  <c r="G114" i="8"/>
  <c r="G106" i="8"/>
  <c r="G113" i="8"/>
  <c r="G105" i="8"/>
  <c r="G112" i="8"/>
  <c r="G104" i="8"/>
  <c r="G111" i="8"/>
  <c r="G103" i="8"/>
  <c r="G101" i="8"/>
  <c r="G110" i="8"/>
  <c r="G102" i="8"/>
  <c r="G109" i="8"/>
  <c r="G108" i="8"/>
  <c r="G100" i="8"/>
  <c r="J99" i="8"/>
  <c r="I115" i="8" l="1"/>
  <c r="I107" i="8"/>
  <c r="I114" i="8"/>
  <c r="I106" i="8"/>
  <c r="I113" i="8"/>
  <c r="I105" i="8"/>
  <c r="I112" i="8"/>
  <c r="I104" i="8"/>
  <c r="I111" i="8"/>
  <c r="I103" i="8"/>
  <c r="I101" i="8"/>
  <c r="I110" i="8"/>
  <c r="I102" i="8"/>
  <c r="I109" i="8"/>
  <c r="I108" i="8"/>
  <c r="I100" i="8"/>
  <c r="M99" i="8"/>
  <c r="J115" i="8"/>
  <c r="J107" i="8"/>
  <c r="J114" i="8"/>
  <c r="J106" i="8"/>
  <c r="J113" i="8"/>
  <c r="J105" i="8"/>
  <c r="J112" i="8"/>
  <c r="J104" i="8"/>
  <c r="J101" i="8"/>
  <c r="J108" i="8"/>
  <c r="J111" i="8"/>
  <c r="J103" i="8"/>
  <c r="J109" i="8"/>
  <c r="J100" i="8"/>
  <c r="J110" i="8"/>
  <c r="J102" i="8"/>
  <c r="L115" i="8" l="1"/>
  <c r="L107" i="8"/>
  <c r="L114" i="8"/>
  <c r="L106" i="8"/>
  <c r="L100" i="8"/>
  <c r="L113" i="8"/>
  <c r="L105" i="8"/>
  <c r="L112" i="8"/>
  <c r="L104" i="8"/>
  <c r="L101" i="8"/>
  <c r="L111" i="8"/>
  <c r="L103" i="8"/>
  <c r="L110" i="8"/>
  <c r="L102" i="8"/>
  <c r="L109" i="8"/>
  <c r="L108" i="8"/>
  <c r="P99" i="8"/>
  <c r="M115" i="8"/>
  <c r="M107" i="8"/>
  <c r="M101" i="8"/>
  <c r="M114" i="8"/>
  <c r="M106" i="8"/>
  <c r="M113" i="8"/>
  <c r="M105" i="8"/>
  <c r="M109" i="8"/>
  <c r="M112" i="8"/>
  <c r="M104" i="8"/>
  <c r="M111" i="8"/>
  <c r="M103" i="8"/>
  <c r="M110" i="8"/>
  <c r="M102" i="8"/>
  <c r="M108" i="8"/>
  <c r="M100" i="8"/>
  <c r="O115" i="8" l="1"/>
  <c r="O107" i="8"/>
  <c r="O114" i="8"/>
  <c r="O106" i="8"/>
  <c r="O113" i="8"/>
  <c r="O105" i="8"/>
  <c r="O112" i="8"/>
  <c r="O104" i="8"/>
  <c r="O111" i="8"/>
  <c r="O103" i="8"/>
  <c r="O110" i="8"/>
  <c r="O102" i="8"/>
  <c r="O109" i="8"/>
  <c r="O108" i="8"/>
  <c r="O100" i="8"/>
  <c r="O101" i="8"/>
  <c r="S99" i="8"/>
  <c r="P115" i="8"/>
  <c r="P107" i="8"/>
  <c r="P100" i="8"/>
  <c r="P114" i="8"/>
  <c r="P106" i="8"/>
  <c r="P113" i="8"/>
  <c r="P105" i="8"/>
  <c r="P112" i="8"/>
  <c r="P104" i="8"/>
  <c r="P111" i="8"/>
  <c r="P103" i="8"/>
  <c r="P110" i="8"/>
  <c r="P102" i="8"/>
  <c r="P109" i="8"/>
  <c r="P101" i="8"/>
  <c r="P108" i="8"/>
  <c r="R115" i="8" l="1"/>
  <c r="R107" i="8"/>
  <c r="R114" i="8"/>
  <c r="R106" i="8"/>
  <c r="R113" i="8"/>
  <c r="R105" i="8"/>
  <c r="R112" i="8"/>
  <c r="R104" i="8"/>
  <c r="R111" i="8"/>
  <c r="R103" i="8"/>
  <c r="R100" i="8"/>
  <c r="R110" i="8"/>
  <c r="R102" i="8"/>
  <c r="R109" i="8"/>
  <c r="R101" i="8"/>
  <c r="R108" i="8"/>
  <c r="V99" i="8"/>
  <c r="S115" i="8"/>
  <c r="S107" i="8"/>
  <c r="S101" i="8"/>
  <c r="S114" i="8"/>
  <c r="S106" i="8"/>
  <c r="S113" i="8"/>
  <c r="S105" i="8"/>
  <c r="S112" i="8"/>
  <c r="S104" i="8"/>
  <c r="S108" i="8"/>
  <c r="S111" i="8"/>
  <c r="S103" i="8"/>
  <c r="S110" i="8"/>
  <c r="S102" i="8"/>
  <c r="S109" i="8"/>
  <c r="S100" i="8"/>
  <c r="U115" i="8" l="1"/>
  <c r="U107" i="8"/>
  <c r="U114" i="8"/>
  <c r="U106" i="8"/>
  <c r="U113" i="8"/>
  <c r="U105" i="8"/>
  <c r="U112" i="8"/>
  <c r="U104" i="8"/>
  <c r="U111" i="8"/>
  <c r="U103" i="8"/>
  <c r="U110" i="8"/>
  <c r="U102" i="8"/>
  <c r="U100" i="8"/>
  <c r="U109" i="8"/>
  <c r="U101" i="8"/>
  <c r="U108" i="8"/>
  <c r="V115" i="8"/>
  <c r="V107" i="8"/>
  <c r="V114" i="8"/>
  <c r="V106" i="8"/>
  <c r="V113" i="8"/>
  <c r="V105" i="8"/>
  <c r="V112" i="8"/>
  <c r="V104" i="8"/>
  <c r="V102" i="8"/>
  <c r="V111" i="8"/>
  <c r="V103" i="8"/>
  <c r="V110" i="8"/>
  <c r="V101" i="8"/>
  <c r="V108" i="8"/>
  <c r="V100" i="8"/>
  <c r="V109" i="8"/>
</calcChain>
</file>

<file path=xl/sharedStrings.xml><?xml version="1.0" encoding="utf-8"?>
<sst xmlns="http://schemas.openxmlformats.org/spreadsheetml/2006/main" count="280" uniqueCount="154">
  <si>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</si>
  <si>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</si>
  <si>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</si>
  <si>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</si>
  <si>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</si>
  <si>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</si>
  <si>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</si>
  <si>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</si>
  <si>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</si>
  <si>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</si>
  <si>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TIME BLOCKING TEMPLATE</t>
  </si>
  <si>
    <t>EVENTS LIST</t>
  </si>
  <si>
    <t>WEEKLY VIEW</t>
  </si>
  <si>
    <t>Week</t>
  </si>
  <si>
    <t>Year</t>
  </si>
  <si>
    <t>This Week</t>
  </si>
  <si>
    <t>MONTH VIEW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</si>
  <si>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</si>
  <si>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</si>
  <si>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</si>
  <si>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</si>
  <si>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</si>
  <si>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</si>
  <si>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</si>
  <si>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</si>
  <si>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</si>
  <si>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</si>
  <si>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</si>
  <si>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</si>
  <si>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</si>
  <si>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Current Week</t>
  </si>
  <si>
    <t>This week summary</t>
  </si>
  <si>
    <t>Task Type</t>
  </si>
  <si>
    <t>Meeting</t>
  </si>
  <si>
    <t>Monday</t>
  </si>
  <si>
    <t>Chosen week</t>
  </si>
  <si>
    <t>Tuesday</t>
  </si>
  <si>
    <t>Wednesday</t>
  </si>
  <si>
    <t>Thursday</t>
  </si>
  <si>
    <t>Friday</t>
  </si>
  <si>
    <t>Saturday</t>
  </si>
  <si>
    <t>Sunday</t>
  </si>
  <si>
    <t>weekday Offset</t>
  </si>
  <si>
    <t>Step</t>
  </si>
  <si>
    <t>Week Start Day</t>
  </si>
  <si>
    <t>Call</t>
  </si>
  <si>
    <t>Reminder</t>
  </si>
  <si>
    <t>Birthday</t>
  </si>
  <si>
    <t>Holiday</t>
  </si>
  <si>
    <t>Day off</t>
  </si>
  <si>
    <t>High</t>
  </si>
  <si>
    <t>Low</t>
  </si>
  <si>
    <t>Importance</t>
  </si>
  <si>
    <t>Event Name</t>
  </si>
  <si>
    <t>Date</t>
  </si>
  <si>
    <t>Event Type</t>
  </si>
  <si>
    <t>Notes</t>
  </si>
  <si>
    <t>Notify Me</t>
  </si>
  <si>
    <t>Start Date</t>
  </si>
  <si>
    <r>
      <t xml:space="preserve">End date
</t>
    </r>
    <r>
      <rPr>
        <i/>
        <sz val="9"/>
        <color theme="1"/>
        <rFont val="Arial"/>
        <family val="2"/>
        <scheme val="minor"/>
      </rPr>
      <t>optional</t>
    </r>
  </si>
  <si>
    <t>Meeting with John</t>
  </si>
  <si>
    <t>John Smith</t>
  </si>
  <si>
    <t>Yes</t>
  </si>
  <si>
    <t>Bring project files</t>
  </si>
  <si>
    <t>Team Call</t>
  </si>
  <si>
    <t>Medium</t>
  </si>
  <si>
    <t>Discuss project updates</t>
  </si>
  <si>
    <t>Birthday Party</t>
  </si>
  <si>
    <t>Bring a gift</t>
  </si>
  <si>
    <t>Bank Holiday</t>
  </si>
  <si>
    <t>No</t>
  </si>
  <si>
    <t>Office closed</t>
  </si>
  <si>
    <t>Day Off</t>
  </si>
  <si>
    <t>Relax and unwind</t>
  </si>
  <si>
    <t>Reminder: Dentist</t>
  </si>
  <si>
    <t>Confirm appointment</t>
  </si>
  <si>
    <t>Meeting with Lisa</t>
  </si>
  <si>
    <t>Lisa Johnson</t>
  </si>
  <si>
    <t>Discuss new project</t>
  </si>
  <si>
    <t>Conference Call</t>
  </si>
  <si>
    <t>Review quarterly goals</t>
  </si>
  <si>
    <t>Lunch with Sarah</t>
  </si>
  <si>
    <t>Sarah Davis</t>
  </si>
  <si>
    <t>Discuss upcoming event</t>
  </si>
  <si>
    <t>Family Gathering</t>
  </si>
  <si>
    <t>RSVP and bring a dish</t>
  </si>
  <si>
    <t>Meeting with Mark</t>
  </si>
  <si>
    <t>Mark Thompson</t>
  </si>
  <si>
    <t>Share project updates</t>
  </si>
  <si>
    <t>Call with Client</t>
  </si>
  <si>
    <t>Discuss contract details</t>
  </si>
  <si>
    <t>Team Building</t>
  </si>
  <si>
    <t>Prepare team activities</t>
  </si>
  <si>
    <t>Birthday Celebration</t>
  </si>
  <si>
    <t>Buy a gift and send wishes</t>
  </si>
  <si>
    <t>Meeting with Alex</t>
  </si>
  <si>
    <t>Alex Turner</t>
  </si>
  <si>
    <t>Discuss marketing strategy</t>
  </si>
  <si>
    <t>Call with Supplier</t>
  </si>
  <si>
    <t>Link / Phone</t>
  </si>
  <si>
    <t>Start
Time</t>
  </si>
  <si>
    <t>End
Time</t>
  </si>
  <si>
    <t>Current week</t>
  </si>
  <si>
    <t>Week View</t>
  </si>
  <si>
    <t>Title</t>
  </si>
  <si>
    <t>End date</t>
  </si>
  <si>
    <t>S Time</t>
  </si>
  <si>
    <t>E Time</t>
  </si>
  <si>
    <t>Month Active</t>
  </si>
  <si>
    <t>Week Active</t>
  </si>
  <si>
    <t>Summary Active</t>
  </si>
  <si>
    <t>DROPDOWNS</t>
  </si>
  <si>
    <t>IMPORT &amp; FILTER EVENTS</t>
  </si>
  <si>
    <t>Whole-day Event</t>
  </si>
  <si>
    <t>Overlap?</t>
  </si>
  <si>
    <t>Start</t>
  </si>
  <si>
    <t>End</t>
  </si>
  <si>
    <t>MSG</t>
  </si>
  <si>
    <t>Show</t>
  </si>
  <si>
    <t>Event &amp; Time</t>
  </si>
  <si>
    <t>Real Index</t>
  </si>
  <si>
    <t>Type</t>
  </si>
  <si>
    <t>Overlap warning</t>
  </si>
  <si>
    <t>…</t>
  </si>
  <si>
    <t>This week reminders:</t>
  </si>
  <si>
    <t>Text</t>
  </si>
  <si>
    <t>Overlap</t>
  </si>
  <si>
    <t>ID</t>
  </si>
  <si>
    <t>Length</t>
  </si>
  <si>
    <t>Weekdays</t>
  </si>
  <si>
    <t>Start Hour</t>
  </si>
  <si>
    <t>Contact person</t>
  </si>
  <si>
    <t>Weekday</t>
  </si>
  <si>
    <t>Count list</t>
  </si>
  <si>
    <t>Show all</t>
  </si>
  <si>
    <t>Count</t>
  </si>
  <si>
    <t>Calendar View</t>
  </si>
  <si>
    <t>Daily events</t>
  </si>
  <si>
    <t>SETTINGS</t>
  </si>
  <si>
    <t>Print area count</t>
  </si>
  <si>
    <t>Project Deadline</t>
  </si>
  <si>
    <t>Submit final report</t>
  </si>
  <si>
    <t>Team Lunch</t>
  </si>
  <si>
    <t>Discuss upcoming plans</t>
  </si>
  <si>
    <t>Training Session</t>
  </si>
  <si>
    <t>Learn new skills</t>
  </si>
  <si>
    <t>Conference</t>
  </si>
  <si>
    <t>Prepare presentation</t>
  </si>
  <si>
    <t>Discuss pricing</t>
  </si>
  <si>
    <t>Family BBQ</t>
  </si>
  <si>
    <t>Bring side dish</t>
  </si>
  <si>
    <t>Meeting with David</t>
  </si>
  <si>
    <t>David Wilson</t>
  </si>
  <si>
    <t>Finalize project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</si>
</sst>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h:mm;@"/>
    <numFmt numFmtId="165" formatCode="yyyy\-mm\-dd;@"/>
    <numFmt numFmtId="166" formatCode="m/d/yy\ h:mm;@"/>
    <numFmt numFmtId="167" formatCode="d/m/yy;@"/>
  </numFmts>
  <fonts count="3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9"/>
      <color theme="1"/>
      <name val="Arial"/>
      <family val="2"/>
      <scheme val="minor"/>
    </font>
    <font>
      <i/>
      <sz val="11"/>
      <color theme="4" tint="-0.249977111117893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theme="3"/>
      <name val="Arial"/>
      <family val="2"/>
      <scheme val="minor"/>
    </font>
    <font>
      <b/>
      <i/>
      <sz val="11"/>
      <color theme="3"/>
      <name val="Arial"/>
      <family val="2"/>
      <scheme val="minor"/>
    </font>
    <font>
      <b/>
      <sz val="11"/>
      <color rgb="FF262626"/>
      <name val="Arial"/>
      <family val="2"/>
      <scheme val="minor"/>
    </font>
    <font>
      <b/>
      <i/>
      <sz val="10"/>
      <color theme="3"/>
      <name val="Arial"/>
      <family val="2"/>
      <scheme val="minor"/>
    </font>
    <font>
      <b/>
      <sz val="14"/>
      <color rgb="FF262626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264653"/>
      </left>
      <right style="thin">
        <color rgb="FF264653"/>
      </right>
      <top style="thin">
        <color rgb="FF264653"/>
      </top>
      <bottom style="thin">
        <color rgb="FF264653"/>
      </bottom>
      <diagonal/>
    </border>
    <border>
      <left style="thin">
        <color rgb="FF264653"/>
      </left>
      <right/>
      <top style="thin">
        <color rgb="FF264653"/>
      </top>
      <bottom style="thin">
        <color rgb="FF264653"/>
      </bottom>
      <diagonal/>
    </border>
    <border>
      <left/>
      <right style="thin">
        <color rgb="FF264653"/>
      </right>
      <top style="thin">
        <color rgb="FF264653"/>
      </top>
      <bottom style="thin">
        <color rgb="FF264653"/>
      </bottom>
      <diagonal/>
    </border>
    <border>
      <left/>
      <right/>
      <top/>
      <bottom style="double">
        <color rgb="FF264653"/>
      </bottom>
      <diagonal/>
    </border>
    <border>
      <left/>
      <right/>
      <top style="double">
        <color rgb="FF264653"/>
      </top>
      <bottom style="thin">
        <color rgb="FF264653"/>
      </bottom>
      <diagonal/>
    </border>
    <border>
      <left/>
      <right/>
      <top style="thin">
        <color rgb="FF264653"/>
      </top>
      <bottom style="thin">
        <color rgb="FF264653"/>
      </bottom>
      <diagonal/>
    </border>
    <border>
      <left/>
      <right/>
      <top/>
      <bottom style="thin">
        <color theme="3" tint="0.79998168889431442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medium">
        <color theme="3" tint="0.79998168889431442"/>
      </bottom>
      <diagonal/>
    </border>
    <border>
      <left style="thin">
        <color rgb="FF437C93"/>
      </left>
      <right style="thin">
        <color rgb="FF437C93"/>
      </right>
      <top style="thin">
        <color rgb="FF437C93"/>
      </top>
      <bottom style="thin">
        <color rgb="FF437C93"/>
      </bottom>
      <diagonal/>
    </border>
    <border>
      <left style="thin">
        <color rgb="FF437C93"/>
      </left>
      <right/>
      <top style="thin">
        <color rgb="FF437C93"/>
      </top>
      <bottom style="thin">
        <color rgb="FF437C93"/>
      </bottom>
      <diagonal/>
    </border>
    <border>
      <left/>
      <right style="thin">
        <color rgb="FF437C93"/>
      </right>
      <top style="thin">
        <color rgb="FF437C93"/>
      </top>
      <bottom style="thin">
        <color rgb="FF437C93"/>
      </bottom>
      <diagonal/>
    </border>
    <border>
      <left style="medium">
        <color rgb="FFEF9C89"/>
      </left>
      <right/>
      <top style="medium">
        <color rgb="FFEF9C89"/>
      </top>
      <bottom style="medium">
        <color rgb="FFEF9C89"/>
      </bottom>
      <diagonal/>
    </border>
    <border>
      <left/>
      <right/>
      <top style="medium">
        <color rgb="FFEF9C89"/>
      </top>
      <bottom style="medium">
        <color rgb="FFEF9C89"/>
      </bottom>
      <diagonal/>
    </border>
    <border>
      <left/>
      <right style="medium">
        <color rgb="FFEF9C89"/>
      </right>
      <top style="medium">
        <color rgb="FFEF9C89"/>
      </top>
      <bottom style="medium">
        <color rgb="FFEF9C89"/>
      </bottom>
      <diagonal/>
    </border>
    <border>
      <left style="medium">
        <color rgb="FFE9C46A"/>
      </left>
      <right style="medium">
        <color rgb="FFE9C46A"/>
      </right>
      <top style="medium">
        <color rgb="FFE9C46A"/>
      </top>
      <bottom style="medium">
        <color rgb="FFE9C46A"/>
      </bottom>
      <diagonal/>
    </border>
    <border>
      <left style="medium">
        <color rgb="FFE9C46A"/>
      </left>
      <right/>
      <top style="medium">
        <color rgb="FFE9C46A"/>
      </top>
      <bottom style="medium">
        <color rgb="FFE9C46A"/>
      </bottom>
      <diagonal/>
    </border>
    <border>
      <left/>
      <right style="medium">
        <color rgb="FFE9C46A"/>
      </right>
      <top style="medium">
        <color rgb="FFE9C46A"/>
      </top>
      <bottom style="medium">
        <color rgb="FFE9C46A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437C93"/>
      </right>
      <top/>
      <bottom style="thin">
        <color rgb="FF437C93"/>
      </bottom>
      <diagonal/>
    </border>
    <border>
      <left style="thin">
        <color rgb="FF437C93"/>
      </left>
      <right style="thin">
        <color rgb="FF437C93"/>
      </right>
      <top/>
      <bottom style="thin">
        <color rgb="FF437C93"/>
      </bottom>
      <diagonal/>
    </border>
    <border>
      <left style="thin">
        <color rgb="FF437C93"/>
      </left>
      <right/>
      <top/>
      <bottom style="thin">
        <color rgb="FF437C93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218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0" fontId="10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49" fontId="11" fillId="3" borderId="0" xfId="0" applyNumberFormat="1" applyFont="1" applyFill="1" applyAlignment="1">
      <alignment horizontal="left" vertical="center" indent="1"/>
    </xf>
    <xf numFmtId="0" fontId="20" fillId="4" borderId="0" xfId="0" applyFont="1" applyFill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11" fillId="3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49" fontId="24" fillId="5" borderId="0" xfId="0" applyNumberFormat="1" applyFont="1" applyFill="1" applyAlignment="1">
      <alignment horizontal="left" vertical="center" indent="1"/>
    </xf>
    <xf numFmtId="49" fontId="24" fillId="5" borderId="0" xfId="0" applyNumberFormat="1" applyFont="1" applyFill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right" vertical="center"/>
    </xf>
    <xf numFmtId="0" fontId="24" fillId="2" borderId="0" xfId="0" applyFont="1" applyFill="1" applyAlignment="1">
      <alignment horizontal="center" vertical="center"/>
    </xf>
    <xf numFmtId="0" fontId="0" fillId="0" borderId="1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/>
    <xf numFmtId="0" fontId="0" fillId="0" borderId="16" xfId="0" applyBorder="1"/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7" fillId="0" borderId="0" xfId="0" applyFont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49" fontId="24" fillId="5" borderId="0" xfId="0" applyNumberFormat="1" applyFont="1" applyFill="1" applyAlignment="1">
      <alignment horizontal="center" vertical="center"/>
    </xf>
    <xf numFmtId="0" fontId="5" fillId="2" borderId="0" xfId="1" applyFill="1" applyAlignment="1">
      <alignment horizontal="center" vertical="center"/>
    </xf>
    <xf numFmtId="0" fontId="0" fillId="0" borderId="2" xfId="0" applyBorder="1" applyAlignment="1">
      <alignment horizontal="center"/>
    </xf>
    <xf numFmtId="20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20" fontId="0" fillId="0" borderId="12" xfId="0" applyNumberFormat="1" applyBorder="1"/>
    <xf numFmtId="0" fontId="20" fillId="4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0" fillId="0" borderId="0" xfId="0" applyAlignment="1">
      <alignment shrinkToFit="1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1" fillId="0" borderId="0" xfId="0" applyFont="1" applyAlignment="1">
      <alignment horizontal="right"/>
    </xf>
    <xf numFmtId="0" fontId="11" fillId="3" borderId="0" xfId="0" applyFont="1" applyFill="1" applyAlignment="1">
      <alignment horizontal="center" vertical="center"/>
    </xf>
    <xf numFmtId="0" fontId="6" fillId="9" borderId="17" xfId="0" applyFont="1" applyFill="1" applyBorder="1"/>
    <xf numFmtId="0" fontId="6" fillId="10" borderId="17" xfId="0" applyFont="1" applyFill="1" applyBorder="1"/>
    <xf numFmtId="0" fontId="6" fillId="11" borderId="17" xfId="0" applyFont="1" applyFill="1" applyBorder="1"/>
    <xf numFmtId="0" fontId="6" fillId="12" borderId="17" xfId="0" applyFont="1" applyFill="1" applyBorder="1"/>
    <xf numFmtId="0" fontId="6" fillId="13" borderId="17" xfId="0" applyFont="1" applyFill="1" applyBorder="1"/>
    <xf numFmtId="0" fontId="6" fillId="14" borderId="17" xfId="0" applyFont="1" applyFill="1" applyBorder="1"/>
    <xf numFmtId="0" fontId="6" fillId="15" borderId="17" xfId="0" applyFont="1" applyFill="1" applyBorder="1"/>
    <xf numFmtId="0" fontId="6" fillId="16" borderId="17" xfId="0" applyFont="1" applyFill="1" applyBorder="1"/>
    <xf numFmtId="0" fontId="6" fillId="17" borderId="17" xfId="0" applyFont="1" applyFill="1" applyBorder="1"/>
    <xf numFmtId="0" fontId="6" fillId="18" borderId="17" xfId="0" applyFont="1" applyFill="1" applyBorder="1"/>
    <xf numFmtId="0" fontId="33" fillId="0" borderId="20" xfId="0" applyFont="1" applyBorder="1"/>
    <xf numFmtId="0" fontId="33" fillId="0" borderId="20" xfId="0" applyFont="1" applyBorder="1" applyAlignment="1">
      <alignment horizontal="center"/>
    </xf>
    <xf numFmtId="0" fontId="34" fillId="0" borderId="22" xfId="0" applyFont="1" applyBorder="1" applyAlignment="1">
      <alignment horizontal="left"/>
    </xf>
    <xf numFmtId="0" fontId="33" fillId="12" borderId="17" xfId="0" applyFont="1" applyFill="1" applyBorder="1" applyAlignment="1">
      <alignment horizontal="centerContinuous"/>
    </xf>
    <xf numFmtId="0" fontId="33" fillId="12" borderId="18" xfId="0" applyFont="1" applyFill="1" applyBorder="1" applyAlignment="1">
      <alignment horizontal="centerContinuous"/>
    </xf>
    <xf numFmtId="0" fontId="33" fillId="12" borderId="19" xfId="0" applyFont="1" applyFill="1" applyBorder="1" applyAlignment="1">
      <alignment horizontal="centerContinuous"/>
    </xf>
    <xf numFmtId="0" fontId="33" fillId="12" borderId="17" xfId="0" applyFont="1" applyFill="1" applyBorder="1" applyAlignment="1">
      <alignment horizontal="center"/>
    </xf>
    <xf numFmtId="0" fontId="35" fillId="0" borderId="20" xfId="0" applyFont="1" applyBorder="1" applyAlignment="1">
      <alignment horizontal="centerContinuous"/>
    </xf>
    <xf numFmtId="0" fontId="11" fillId="3" borderId="0" xfId="0" applyFont="1" applyFill="1" applyAlignment="1">
      <alignment horizontal="left" vertical="center" indent="2"/>
    </xf>
    <xf numFmtId="49" fontId="24" fillId="5" borderId="0" xfId="0" applyNumberFormat="1" applyFont="1" applyFill="1" applyAlignment="1">
      <alignment horizontal="left" vertical="center" indent="2"/>
    </xf>
    <xf numFmtId="0" fontId="11" fillId="3" borderId="0" xfId="0" applyFont="1" applyFill="1" applyAlignment="1">
      <alignment horizontal="left" vertical="center" indent="5"/>
    </xf>
    <xf numFmtId="49" fontId="24" fillId="5" borderId="0" xfId="0" applyNumberFormat="1" applyFont="1" applyFill="1" applyAlignment="1">
      <alignment horizontal="left" vertical="center" indent="5"/>
    </xf>
    <xf numFmtId="167" fontId="30" fillId="8" borderId="25" xfId="0" applyNumberFormat="1" applyFont="1" applyFill="1" applyBorder="1" applyAlignment="1">
      <alignment horizontal="center" vertical="center"/>
    </xf>
    <xf numFmtId="167" fontId="30" fillId="8" borderId="25" xfId="0" applyNumberFormat="1" applyFont="1" applyFill="1" applyBorder="1" applyAlignment="1">
      <alignment horizontal="center" vertical="center" shrinkToFit="1"/>
    </xf>
    <xf numFmtId="0" fontId="0" fillId="19" borderId="25" xfId="0" applyFill="1" applyBorder="1"/>
    <xf numFmtId="0" fontId="37" fillId="18" borderId="29" xfId="0" applyFont="1" applyFill="1" applyBorder="1" applyAlignment="1">
      <alignment horizontal="centerContinuous" vertical="center"/>
    </xf>
    <xf numFmtId="0" fontId="37" fillId="18" borderId="30" xfId="0" applyFont="1" applyFill="1" applyBorder="1" applyAlignment="1">
      <alignment horizontal="centerContinuous" vertical="center"/>
    </xf>
    <xf numFmtId="0" fontId="11" fillId="3" borderId="0" xfId="0" applyFont="1" applyFill="1" applyAlignment="1">
      <alignment horizontal="left" vertical="center" indent="6"/>
    </xf>
    <xf numFmtId="49" fontId="24" fillId="5" borderId="0" xfId="0" applyNumberFormat="1" applyFont="1" applyFill="1" applyAlignment="1">
      <alignment horizontal="left" vertical="center" indent="6"/>
    </xf>
    <xf numFmtId="0" fontId="30" fillId="9" borderId="0" xfId="0" applyFont="1" applyFill="1" applyAlignment="1">
      <alignment horizontal="center" vertical="center"/>
    </xf>
    <xf numFmtId="0" fontId="37" fillId="11" borderId="33" xfId="0" applyFont="1" applyFill="1" applyBorder="1" applyAlignment="1">
      <alignment horizontal="centerContinuous" vertical="center"/>
    </xf>
    <xf numFmtId="0" fontId="37" fillId="11" borderId="34" xfId="0" applyFont="1" applyFill="1" applyBorder="1" applyAlignment="1">
      <alignment horizontal="centerContinuous" vertical="center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20" fontId="37" fillId="21" borderId="23" xfId="0" applyNumberFormat="1" applyFont="1" applyFill="1" applyBorder="1" applyAlignment="1" applyProtection="1">
      <alignment horizontal="center" vertical="center"/>
      <protection locked="0"/>
    </xf>
    <xf numFmtId="0" fontId="37" fillId="21" borderId="35" xfId="0" applyFont="1" applyFill="1" applyBorder="1" applyAlignment="1">
      <alignment horizontal="centerContinuous" vertical="center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shrinkToFit="1"/>
    </xf>
    <xf numFmtId="0" fontId="0" fillId="0" borderId="0" xfId="0" applyAlignment="1" applyProtection="1">
      <alignment shrinkToFit="1"/>
      <protection hidden="1"/>
    </xf>
    <xf numFmtId="0" fontId="0" fillId="0" borderId="14" xfId="0" applyBorder="1" applyAlignment="1" applyProtection="1">
      <alignment vertical="center" shrinkToFi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vertical="center" shrinkToFit="1"/>
      <protection hidden="1"/>
    </xf>
    <xf numFmtId="20" fontId="37" fillId="21" borderId="24" xfId="0" applyNumberFormat="1" applyFont="1" applyFill="1" applyBorder="1" applyAlignment="1" applyProtection="1">
      <alignment horizontal="center" vertical="center"/>
      <protection hidden="1"/>
    </xf>
    <xf numFmtId="0" fontId="34" fillId="0" borderId="21" xfId="0" applyFont="1" applyBorder="1" applyAlignment="1" applyProtection="1">
      <alignment horizontal="center"/>
      <protection hidden="1"/>
    </xf>
    <xf numFmtId="0" fontId="34" fillId="0" borderId="22" xfId="0" applyFont="1" applyBorder="1" applyAlignment="1" applyProtection="1">
      <alignment horizontal="center"/>
      <protection hidden="1"/>
    </xf>
    <xf numFmtId="0" fontId="31" fillId="0" borderId="21" xfId="0" applyFont="1" applyBorder="1" applyProtection="1">
      <protection hidden="1"/>
    </xf>
    <xf numFmtId="0" fontId="31" fillId="0" borderId="22" xfId="0" applyFont="1" applyBorder="1" applyProtection="1">
      <protection hidden="1"/>
    </xf>
    <xf numFmtId="0" fontId="32" fillId="0" borderId="22" xfId="0" applyFont="1" applyBorder="1" applyProtection="1">
      <protection hidden="1"/>
    </xf>
    <xf numFmtId="0" fontId="30" fillId="9" borderId="0" xfId="0" applyFont="1" applyFill="1" applyAlignment="1" applyProtection="1">
      <alignment horizontal="center" vertical="center"/>
      <protection hidden="1"/>
    </xf>
    <xf numFmtId="167" fontId="30" fillId="8" borderId="25" xfId="0" applyNumberFormat="1" applyFont="1" applyFill="1" applyBorder="1" applyAlignment="1" applyProtection="1">
      <alignment horizontal="center" vertical="center"/>
      <protection hidden="1"/>
    </xf>
    <xf numFmtId="0" fontId="0" fillId="20" borderId="0" xfId="0" applyFill="1" applyAlignment="1" applyProtection="1">
      <alignment shrinkToFit="1"/>
      <protection hidden="1"/>
    </xf>
    <xf numFmtId="167" fontId="30" fillId="8" borderId="25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12" xfId="0" applyBorder="1" applyProtection="1"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14" fontId="0" fillId="0" borderId="0" xfId="0" applyNumberFormat="1" applyAlignment="1" applyProtection="1">
      <alignment shrinkToFit="1"/>
      <protection hidden="1"/>
    </xf>
    <xf numFmtId="20" fontId="0" fillId="0" borderId="12" xfId="0" applyNumberFormat="1" applyBorder="1" applyProtection="1">
      <protection hidden="1"/>
    </xf>
    <xf numFmtId="1" fontId="0" fillId="0" borderId="0" xfId="0" applyNumberFormat="1" applyProtection="1">
      <protection hidden="1"/>
    </xf>
    <xf numFmtId="164" fontId="0" fillId="0" borderId="12" xfId="0" applyNumberFormat="1" applyBorder="1" applyAlignment="1" applyProtection="1">
      <alignment horizontal="center" vertical="center"/>
      <protection hidden="1"/>
    </xf>
    <xf numFmtId="1" fontId="0" fillId="0" borderId="12" xfId="0" applyNumberFormat="1" applyBorder="1" applyAlignment="1" applyProtection="1">
      <alignment horizontal="center" vertical="center"/>
      <protection hidden="1"/>
    </xf>
    <xf numFmtId="2" fontId="0" fillId="0" borderId="12" xfId="0" applyNumberFormat="1" applyBorder="1" applyProtection="1">
      <protection hidden="1"/>
    </xf>
    <xf numFmtId="0" fontId="0" fillId="0" borderId="12" xfId="0" applyBorder="1" applyAlignment="1" applyProtection="1">
      <alignment horizontal="center"/>
      <protection hidden="1"/>
    </xf>
    <xf numFmtId="165" fontId="0" fillId="0" borderId="12" xfId="0" applyNumberFormat="1" applyBorder="1" applyAlignment="1" applyProtection="1">
      <alignment horizontal="center" vertical="center"/>
      <protection hidden="1"/>
    </xf>
    <xf numFmtId="166" fontId="0" fillId="0" borderId="12" xfId="0" applyNumberFormat="1" applyBorder="1" applyAlignment="1" applyProtection="1">
      <alignment horizontal="center" vertical="center"/>
      <protection hidden="1"/>
    </xf>
    <xf numFmtId="164" fontId="0" fillId="0" borderId="12" xfId="0" applyNumberFormat="1" applyBorder="1" applyAlignment="1" applyProtection="1">
      <alignment horizontal="center"/>
      <protection hidden="1"/>
    </xf>
    <xf numFmtId="0" fontId="27" fillId="0" borderId="12" xfId="0" applyFont="1" applyBorder="1"/>
    <xf numFmtId="0" fontId="27" fillId="0" borderId="12" xfId="0" applyFont="1" applyBorder="1" applyAlignment="1">
      <alignment wrapText="1"/>
    </xf>
    <xf numFmtId="0" fontId="27" fillId="0" borderId="12" xfId="0" applyFont="1" applyBorder="1" applyAlignment="1">
      <alignment horizontal="center" wrapText="1"/>
    </xf>
    <xf numFmtId="0" fontId="27" fillId="0" borderId="12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14" fontId="27" fillId="0" borderId="12" xfId="0" applyNumberFormat="1" applyFont="1" applyBorder="1"/>
    <xf numFmtId="0" fontId="27" fillId="0" borderId="16" xfId="0" applyFont="1" applyBorder="1"/>
    <xf numFmtId="0" fontId="27" fillId="0" borderId="12" xfId="0" applyFont="1" applyBorder="1" applyAlignment="1" applyProtection="1">
      <alignment horizontal="center" vertical="center"/>
      <protection hidden="1"/>
    </xf>
    <xf numFmtId="14" fontId="27" fillId="0" borderId="12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right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shrinkToFit="1"/>
    </xf>
    <xf numFmtId="0" fontId="27" fillId="0" borderId="36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14" fontId="27" fillId="0" borderId="36" xfId="0" applyNumberFormat="1" applyFont="1" applyBorder="1" applyAlignment="1">
      <alignment horizontal="center" vertical="center" shrinkToFit="1"/>
    </xf>
    <xf numFmtId="0" fontId="27" fillId="0" borderId="36" xfId="0" applyFont="1" applyBorder="1" applyAlignment="1">
      <alignment shrinkToFit="1"/>
    </xf>
    <xf numFmtId="14" fontId="27" fillId="0" borderId="36" xfId="0" applyNumberFormat="1" applyFont="1" applyBorder="1" applyAlignment="1">
      <alignment shrinkToFit="1"/>
    </xf>
    <xf numFmtId="14" fontId="27" fillId="0" borderId="36" xfId="0" applyNumberFormat="1" applyFont="1" applyBorder="1"/>
    <xf numFmtId="0" fontId="27" fillId="0" borderId="15" xfId="0" applyFont="1" applyBorder="1"/>
    <xf numFmtId="0" fontId="27" fillId="0" borderId="16" xfId="0" applyFont="1" applyBorder="1" applyAlignment="1" applyProtection="1">
      <alignment horizontal="center" vertical="center"/>
      <protection hidden="1"/>
    </xf>
    <xf numFmtId="14" fontId="27" fillId="0" borderId="16" xfId="0" applyNumberFormat="1" applyFont="1" applyBorder="1" applyAlignment="1" applyProtection="1">
      <alignment horizontal="center" vertical="center" shrinkToFit="1"/>
      <protection hidden="1"/>
    </xf>
    <xf numFmtId="14" fontId="27" fillId="0" borderId="16" xfId="0" applyNumberFormat="1" applyFont="1" applyBorder="1" applyAlignment="1" applyProtection="1">
      <alignment shrinkToFit="1"/>
      <protection hidden="1"/>
    </xf>
    <xf numFmtId="0" fontId="27" fillId="0" borderId="16" xfId="0" applyFont="1" applyBorder="1" applyAlignment="1">
      <alignment shrinkToFit="1"/>
    </xf>
    <xf numFmtId="0" fontId="27" fillId="0" borderId="0" xfId="0" applyFont="1"/>
    <xf numFmtId="0" fontId="27" fillId="0" borderId="0" xfId="0" applyFont="1" applyAlignment="1">
      <alignment horizontal="right" vertical="center"/>
    </xf>
    <xf numFmtId="0" fontId="0" fillId="0" borderId="12" xfId="0" applyBorder="1" applyAlignment="1" applyProtection="1">
      <alignment shrinkToFit="1"/>
      <protection hidden="1"/>
    </xf>
    <xf numFmtId="0" fontId="0" fillId="0" borderId="11" xfId="0" applyBorder="1" applyAlignment="1" applyProtection="1">
      <alignment shrinkToFit="1"/>
      <protection hidden="1"/>
    </xf>
    <xf numFmtId="0" fontId="0" fillId="0" borderId="37" xfId="0" applyBorder="1"/>
    <xf numFmtId="0" fontId="0" fillId="0" borderId="38" xfId="0" applyBorder="1" applyAlignment="1" applyProtection="1">
      <alignment shrinkToFit="1"/>
      <protection hidden="1"/>
    </xf>
    <xf numFmtId="0" fontId="0" fillId="0" borderId="39" xfId="0" applyBorder="1" applyAlignment="1" applyProtection="1">
      <alignment shrinkToFit="1"/>
      <protection hidden="1"/>
    </xf>
    <xf numFmtId="0" fontId="0" fillId="0" borderId="40" xfId="0" applyBorder="1"/>
    <xf numFmtId="0" fontId="0" fillId="0" borderId="41" xfId="0" applyBorder="1" applyAlignment="1" applyProtection="1">
      <alignment shrinkToFit="1"/>
      <protection hidden="1"/>
    </xf>
    <xf numFmtId="0" fontId="0" fillId="0" borderId="42" xfId="0" applyBorder="1"/>
    <xf numFmtId="0" fontId="0" fillId="0" borderId="43" xfId="0" applyBorder="1" applyAlignment="1" applyProtection="1">
      <alignment shrinkToFit="1"/>
      <protection hidden="1"/>
    </xf>
    <xf numFmtId="0" fontId="0" fillId="0" borderId="44" xfId="0" applyBorder="1" applyAlignment="1" applyProtection="1">
      <alignment shrinkToFit="1"/>
      <protection hidden="1"/>
    </xf>
    <xf numFmtId="0" fontId="0" fillId="0" borderId="9" xfId="0" applyBorder="1" applyAlignment="1" applyProtection="1">
      <alignment shrinkToFit="1"/>
      <protection hidden="1"/>
    </xf>
    <xf numFmtId="0" fontId="0" fillId="0" borderId="45" xfId="0" applyBorder="1" applyAlignment="1" applyProtection="1">
      <alignment shrinkToFit="1"/>
      <protection hidden="1"/>
    </xf>
    <xf numFmtId="0" fontId="27" fillId="0" borderId="12" xfId="0" applyFont="1" applyBorder="1" applyAlignment="1" applyProtection="1">
      <alignment shrinkToFit="1"/>
      <protection hidden="1"/>
    </xf>
    <xf numFmtId="14" fontId="27" fillId="0" borderId="12" xfId="0" applyNumberFormat="1" applyFont="1" applyBorder="1" applyAlignment="1" applyProtection="1">
      <alignment shrinkToFit="1"/>
      <protection hidden="1"/>
    </xf>
    <xf numFmtId="0" fontId="0" fillId="0" borderId="13" xfId="0" applyBorder="1" applyAlignment="1" applyProtection="1">
      <alignment vertical="center" shrinkToFit="1"/>
      <protection hidden="1"/>
    </xf>
    <xf numFmtId="0" fontId="0" fillId="10" borderId="23" xfId="0" applyFill="1" applyBorder="1" applyAlignment="1">
      <alignment vertical="center"/>
    </xf>
    <xf numFmtId="0" fontId="30" fillId="10" borderId="23" xfId="0" applyFont="1" applyFill="1" applyBorder="1" applyAlignment="1" applyProtection="1">
      <alignment horizontal="center" vertical="center"/>
      <protection hidden="1"/>
    </xf>
    <xf numFmtId="0" fontId="27" fillId="10" borderId="23" xfId="0" applyFont="1" applyFill="1" applyBorder="1" applyAlignment="1">
      <alignment horizontal="center" vertical="center"/>
    </xf>
    <xf numFmtId="0" fontId="0" fillId="14" borderId="46" xfId="0" applyFill="1" applyBorder="1" applyAlignment="1">
      <alignment horizontal="center" vertical="center" wrapText="1"/>
    </xf>
    <xf numFmtId="0" fontId="0" fillId="14" borderId="47" xfId="0" applyFill="1" applyBorder="1" applyAlignment="1">
      <alignment horizontal="center" vertical="center" wrapText="1"/>
    </xf>
    <xf numFmtId="0" fontId="36" fillId="17" borderId="47" xfId="0" applyFont="1" applyFill="1" applyBorder="1" applyAlignment="1">
      <alignment horizontal="center" vertical="center" wrapText="1"/>
    </xf>
    <xf numFmtId="0" fontId="36" fillId="17" borderId="48" xfId="0" applyFont="1" applyFill="1" applyBorder="1" applyAlignment="1">
      <alignment horizontal="center" vertical="center" wrapText="1"/>
    </xf>
    <xf numFmtId="0" fontId="33" fillId="0" borderId="20" xfId="0" applyFont="1" applyBorder="1" applyAlignment="1">
      <alignment horizontal="centerContinuous"/>
    </xf>
    <xf numFmtId="0" fontId="0" fillId="0" borderId="17" xfId="0" applyBorder="1" applyAlignment="1" applyProtection="1">
      <alignment horizontal="center" shrinkToFit="1"/>
      <protection locked="0"/>
    </xf>
    <xf numFmtId="0" fontId="0" fillId="0" borderId="17" xfId="0" applyBorder="1" applyAlignment="1" applyProtection="1">
      <alignment shrinkToFit="1"/>
      <protection locked="0"/>
    </xf>
    <xf numFmtId="0" fontId="0" fillId="0" borderId="28" xfId="0" applyBorder="1" applyAlignment="1" applyProtection="1">
      <alignment shrinkToFit="1"/>
      <protection locked="0"/>
    </xf>
    <xf numFmtId="165" fontId="0" fillId="0" borderId="26" xfId="0" applyNumberFormat="1" applyBorder="1" applyAlignment="1" applyProtection="1">
      <alignment horizontal="center" shrinkToFit="1"/>
      <protection locked="0"/>
    </xf>
    <xf numFmtId="164" fontId="0" fillId="0" borderId="26" xfId="0" applyNumberFormat="1" applyBorder="1" applyAlignment="1" applyProtection="1">
      <alignment horizontal="center" shrinkToFit="1"/>
      <protection locked="0"/>
    </xf>
    <xf numFmtId="0" fontId="0" fillId="0" borderId="26" xfId="0" applyBorder="1" applyAlignment="1" applyProtection="1">
      <alignment shrinkToFit="1"/>
      <protection locked="0"/>
    </xf>
    <xf numFmtId="0" fontId="0" fillId="0" borderId="26" xfId="0" applyBorder="1" applyAlignment="1" applyProtection="1">
      <alignment horizontal="center" shrinkToFit="1"/>
      <protection locked="0"/>
    </xf>
    <xf numFmtId="0" fontId="29" fillId="2" borderId="26" xfId="0" applyFont="1" applyFill="1" applyBorder="1" applyAlignment="1" applyProtection="1">
      <alignment horizontal="center" shrinkToFit="1"/>
      <protection hidden="1"/>
    </xf>
    <xf numFmtId="0" fontId="29" fillId="2" borderId="27" xfId="0" applyFont="1" applyFill="1" applyBorder="1" applyAlignment="1" applyProtection="1">
      <alignment horizontal="center" shrinkToFit="1"/>
      <protection hidden="1"/>
    </xf>
    <xf numFmtId="0" fontId="6" fillId="0" borderId="28" xfId="0" applyFont="1" applyBorder="1" applyAlignment="1" applyProtection="1">
      <alignment shrinkToFit="1"/>
      <protection locked="0"/>
    </xf>
    <xf numFmtId="165" fontId="6" fillId="0" borderId="26" xfId="0" applyNumberFormat="1" applyFont="1" applyBorder="1" applyAlignment="1" applyProtection="1">
      <alignment horizontal="center" shrinkToFit="1"/>
      <protection locked="0"/>
    </xf>
    <xf numFmtId="164" fontId="6" fillId="0" borderId="26" xfId="0" applyNumberFormat="1" applyFont="1" applyBorder="1" applyAlignment="1" applyProtection="1">
      <alignment horizontal="center" shrinkToFit="1"/>
      <protection locked="0"/>
    </xf>
    <xf numFmtId="0" fontId="6" fillId="0" borderId="26" xfId="0" applyFont="1" applyBorder="1" applyAlignment="1" applyProtection="1">
      <alignment shrinkToFit="1"/>
      <protection locked="0"/>
    </xf>
    <xf numFmtId="0" fontId="6" fillId="0" borderId="26" xfId="0" applyFont="1" applyBorder="1" applyAlignment="1" applyProtection="1">
      <alignment horizontal="center" shrinkToFit="1"/>
      <protection locked="0"/>
    </xf>
    <xf numFmtId="165" fontId="6" fillId="22" borderId="26" xfId="0" applyNumberFormat="1" applyFont="1" applyFill="1" applyBorder="1" applyAlignment="1">
      <alignment horizontal="center" shrinkToFit="1"/>
    </xf>
    <xf numFmtId="164" fontId="6" fillId="22" borderId="26" xfId="0" applyNumberFormat="1" applyFont="1" applyFill="1" applyBorder="1" applyAlignment="1">
      <alignment horizontal="center" shrinkToFit="1"/>
    </xf>
    <xf numFmtId="0" fontId="6" fillId="22" borderId="26" xfId="0" applyFont="1" applyFill="1" applyBorder="1" applyAlignment="1">
      <alignment shrinkToFit="1"/>
    </xf>
    <xf numFmtId="0" fontId="6" fillId="22" borderId="26" xfId="0" applyFont="1" applyFill="1" applyBorder="1" applyAlignment="1">
      <alignment horizontal="center" shrinkToFit="1"/>
    </xf>
    <xf numFmtId="0" fontId="29" fillId="22" borderId="26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55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border>
        <left/>
        <right/>
        <bottom/>
      </border>
    </dxf>
    <dxf>
      <font>
        <color rgb="FF264653"/>
      </font>
      <fill>
        <patternFill>
          <bgColor rgb="FF264653"/>
        </patternFill>
      </fill>
    </dxf>
    <dxf>
      <font>
        <color rgb="FF2A9D8F"/>
      </font>
      <fill>
        <patternFill>
          <bgColor rgb="FF2A9D8F"/>
        </patternFill>
      </fill>
    </dxf>
    <dxf>
      <font>
        <color rgb="FFE9C46A"/>
      </font>
      <fill>
        <patternFill>
          <bgColor rgb="FFE9C46A"/>
        </patternFill>
      </fill>
    </dxf>
    <dxf>
      <font>
        <color rgb="FFF4A261"/>
      </font>
      <fill>
        <patternFill>
          <bgColor rgb="FFF4A261"/>
        </patternFill>
      </fill>
    </dxf>
    <dxf>
      <font>
        <color rgb="FFE76F51"/>
      </font>
      <fill>
        <patternFill>
          <bgColor rgb="FFE76F51"/>
        </patternFill>
      </fill>
    </dxf>
    <dxf>
      <font>
        <color rgb="FF437C93"/>
      </font>
      <fill>
        <patternFill>
          <bgColor rgb="FF437C93"/>
        </patternFill>
      </fill>
    </dxf>
    <dxf>
      <font>
        <color rgb="FF40CCBB"/>
      </font>
      <fill>
        <patternFill>
          <bgColor rgb="FF40CCBB"/>
        </patternFill>
      </fill>
    </dxf>
    <dxf>
      <font>
        <color rgb="FFF0D798"/>
      </font>
      <fill>
        <patternFill>
          <bgColor rgb="FFF0D798"/>
        </patternFill>
      </fill>
    </dxf>
    <dxf>
      <font>
        <color rgb="FFF8C296"/>
      </font>
      <fill>
        <patternFill>
          <bgColor rgb="FFF8C296"/>
        </patternFill>
      </fill>
    </dxf>
    <dxf>
      <font>
        <color rgb="FFEF9C89"/>
      </font>
      <fill>
        <patternFill>
          <bgColor rgb="FFEF9C89"/>
        </patternFill>
      </fill>
    </dxf>
    <dxf>
      <font>
        <color auto="1"/>
      </font>
      <fill>
        <patternFill>
          <bgColor rgb="FFB2D0DC"/>
        </patternFill>
      </fill>
      <border>
        <top/>
      </border>
    </dxf>
    <dxf>
      <font>
        <color auto="1"/>
      </font>
      <fill>
        <patternFill>
          <bgColor rgb="FF9CE4DB"/>
        </patternFill>
      </fill>
      <border>
        <top/>
      </border>
    </dxf>
    <dxf>
      <font>
        <color auto="1"/>
      </font>
      <fill>
        <patternFill>
          <bgColor rgb="FFF5E5BD"/>
        </patternFill>
      </fill>
      <border>
        <top/>
      </border>
    </dxf>
    <dxf>
      <font>
        <color auto="1"/>
      </font>
      <fill>
        <patternFill>
          <bgColor rgb="FFFAD8BC"/>
        </patternFill>
      </fill>
      <border>
        <top/>
      </border>
    </dxf>
    <dxf>
      <font>
        <color auto="1"/>
      </font>
      <fill>
        <patternFill>
          <bgColor rgb="FFF5C4B9"/>
        </patternFill>
      </fill>
      <border>
        <top/>
      </border>
    </dxf>
    <dxf>
      <font>
        <color auto="1"/>
      </font>
      <fill>
        <patternFill>
          <bgColor rgb="FFC0D8E2"/>
        </patternFill>
      </fill>
      <border>
        <top/>
      </border>
    </dxf>
    <dxf>
      <font>
        <color auto="1"/>
      </font>
      <fill>
        <patternFill>
          <bgColor rgb="FFF6E7C2"/>
        </patternFill>
      </fill>
      <border>
        <top/>
      </border>
    </dxf>
    <dxf>
      <font>
        <color auto="1"/>
      </font>
      <fill>
        <patternFill>
          <bgColor rgb="FFFCE4D0"/>
        </patternFill>
      </fill>
      <border>
        <top/>
      </border>
    </dxf>
    <dxf>
      <font>
        <color auto="1"/>
      </font>
      <fill>
        <patternFill>
          <bgColor rgb="FFF7CFC5"/>
        </patternFill>
      </fill>
      <border>
        <top/>
      </border>
    </dxf>
    <dxf>
      <fill>
        <patternFill patternType="none">
          <bgColor auto="1"/>
        </patternFill>
      </fill>
      <border>
        <bottom/>
      </border>
    </dxf>
    <dxf>
      <font>
        <color rgb="FF264653"/>
      </font>
      <fill>
        <patternFill>
          <bgColor rgb="FF264653"/>
        </patternFill>
      </fill>
    </dxf>
    <dxf>
      <font>
        <color rgb="FF2A9D8F"/>
      </font>
      <fill>
        <patternFill>
          <bgColor rgb="FF2A9D8F"/>
        </patternFill>
      </fill>
    </dxf>
    <dxf>
      <font>
        <color rgb="FFE9C46A"/>
      </font>
      <fill>
        <patternFill>
          <bgColor rgb="FFE9C46A"/>
        </patternFill>
      </fill>
    </dxf>
    <dxf>
      <font>
        <color rgb="FFF4A261"/>
      </font>
      <fill>
        <patternFill>
          <bgColor rgb="FFF4A261"/>
        </patternFill>
      </fill>
    </dxf>
    <dxf>
      <font>
        <color rgb="FFE76F51"/>
      </font>
      <fill>
        <patternFill>
          <bgColor rgb="FFE76F51"/>
        </patternFill>
      </fill>
    </dxf>
    <dxf>
      <font>
        <color rgb="FF437C93"/>
      </font>
      <fill>
        <patternFill>
          <bgColor rgb="FF437C93"/>
        </patternFill>
      </fill>
    </dxf>
    <dxf>
      <font>
        <color rgb="FF40CCBB"/>
      </font>
      <fill>
        <patternFill>
          <bgColor rgb="FF40CCBB"/>
        </patternFill>
      </fill>
    </dxf>
    <dxf>
      <font>
        <color rgb="FFF0D798"/>
      </font>
      <fill>
        <patternFill>
          <bgColor rgb="FFF0D798"/>
        </patternFill>
      </fill>
    </dxf>
    <dxf>
      <font>
        <color rgb="FFF8C296"/>
      </font>
      <fill>
        <patternFill>
          <bgColor rgb="FFF8C296"/>
        </patternFill>
      </fill>
    </dxf>
    <dxf>
      <font>
        <color rgb="FFEF9C89"/>
      </font>
      <fill>
        <patternFill>
          <bgColor rgb="FFEF9C89"/>
        </patternFill>
      </fill>
    </dxf>
    <dxf>
      <fill>
        <patternFill>
          <bgColor rgb="FFFFFF00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theme="7" tint="0.79998168889431442"/>
        </patternFill>
      </fill>
    </dxf>
    <dxf>
      <font>
        <i/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border diagonalUp="0" diagonalDown="0">
        <left style="thin">
          <color rgb="FF437C93"/>
        </left>
        <right/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vertical="bottom" textRotation="0" wrapTex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numFmt numFmtId="164" formatCode="h:mm;@"/>
      <alignment horizontal="center" vertical="bottom" textRotation="0" wrapText="0" inden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numFmt numFmtId="164" formatCode="h:mm;@"/>
      <alignment horizontal="center" vertical="bottom" textRotation="0" wrapText="0" inden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numFmt numFmtId="165" formatCode="yyyy\-mm\-dd;@"/>
      <alignment horizontal="center" vertical="bottom" textRotation="0" wrapText="0" inden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numFmt numFmtId="165" formatCode="yyyy\-mm\-dd;@"/>
      <alignment horizontal="center" vertical="bottom" textRotation="0" wrapText="0" indent="0" justifyLastLine="0" shrinkToFit="1" readingOrder="0"/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/>
        <right style="thin">
          <color rgb="FF437C93"/>
        </right>
        <top style="thin">
          <color rgb="FF437C93"/>
        </top>
        <bottom style="thin">
          <color rgb="FF437C93"/>
        </bottom>
        <vertical style="thin">
          <color rgb="FF437C93"/>
        </vertical>
        <horizontal style="thin">
          <color rgb="FF437C93"/>
        </horizontal>
      </border>
      <protection locked="0" hidden="0"/>
    </dxf>
    <dxf>
      <border>
        <top style="thin">
          <color rgb="FF437C93"/>
        </top>
      </border>
    </dxf>
    <dxf>
      <border diagonalUp="0" diagonalDown="0">
        <left style="thin">
          <color rgb="FF437C93"/>
        </left>
        <right style="thin">
          <color rgb="FF437C93"/>
        </right>
        <top style="thin">
          <color rgb="FF437C93"/>
        </top>
        <bottom style="thin">
          <color rgb="FF437C93"/>
        </bottom>
      </border>
    </dxf>
    <dxf>
      <alignment vertical="bottom" textRotation="0" wrapText="0" justifyLastLine="0" shrinkToFit="1" readingOrder="0"/>
    </dxf>
    <dxf>
      <border>
        <bottom style="thin">
          <color rgb="FF437C93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rgb="FF437C93"/>
        </left>
        <right style="thin">
          <color rgb="FF437C93"/>
        </right>
        <top/>
        <bottom/>
        <vertical style="thin">
          <color rgb="FF437C93"/>
        </vertical>
        <horizontal style="thin">
          <color rgb="FF437C93"/>
        </horizontal>
      </border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CCCCCC"/>
      <color rgb="FFF6E7C2"/>
      <color rgb="FF437C93"/>
      <color rgb="FFF8C296"/>
      <color rgb="FFF4A261"/>
      <color rgb="FF2A9D8F"/>
      <color rgb="FFF7CFC5"/>
      <color rgb="FFFCE4D0"/>
      <color rgb="FFC0D8E2"/>
      <color rgb="FFF5C4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Biome" panose="020B0503030204020804" pitchFamily="34" charset="0"/>
              </a:defRPr>
            </a:pPr>
            <a:r>
              <a:rPr lang="tr-TR" sz="1050" b="1"/>
              <a:t>Hourly Time blocked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Biome" panose="020B05030302040208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483836821746607E-2"/>
          <c:y val="0.39438161740256561"/>
          <c:w val="0.88308176620351242"/>
          <c:h val="0.519820094153059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Calc!$AE$62</c:f>
              <c:strCache>
                <c:ptCount val="1"/>
                <c:pt idx="0">
                  <c:v>Meeting</c:v>
                </c:pt>
              </c:strCache>
            </c:strRef>
          </c:tx>
          <c:spPr>
            <a:solidFill>
              <a:srgbClr val="264653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Calc!$AF$62:$AL$62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32-46F7-B4F9-35B4174FE8A3}"/>
            </c:ext>
          </c:extLst>
        </c:ser>
        <c:ser>
          <c:idx val="1"/>
          <c:order val="1"/>
          <c:tx>
            <c:strRef>
              <c:f>Calc!$AE$63</c:f>
              <c:strCache>
                <c:ptCount val="1"/>
                <c:pt idx="0">
                  <c:v>Call</c:v>
                </c:pt>
              </c:strCache>
            </c:strRef>
          </c:tx>
          <c:spPr>
            <a:solidFill>
              <a:srgbClr val="2A9D8F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Calc!$AF$63:$AL$63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32-46F7-B4F9-35B4174FE8A3}"/>
            </c:ext>
          </c:extLst>
        </c:ser>
        <c:ser>
          <c:idx val="2"/>
          <c:order val="2"/>
          <c:tx>
            <c:strRef>
              <c:f>Calc!$AE$64</c:f>
              <c:strCache>
                <c:ptCount val="1"/>
                <c:pt idx="0">
                  <c:v>Reminder</c:v>
                </c:pt>
              </c:strCache>
            </c:strRef>
          </c:tx>
          <c:spPr>
            <a:solidFill>
              <a:srgbClr val="E9C46A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Calc!$AF$64:$AL$64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32-46F7-B4F9-35B4174FE8A3}"/>
            </c:ext>
          </c:extLst>
        </c:ser>
        <c:ser>
          <c:idx val="3"/>
          <c:order val="3"/>
          <c:tx>
            <c:strRef>
              <c:f>Calc!$AE$65</c:f>
              <c:strCache>
                <c:ptCount val="1"/>
                <c:pt idx="0">
                  <c:v>Birthday</c:v>
                </c:pt>
              </c:strCache>
            </c:strRef>
          </c:tx>
          <c:spPr>
            <a:solidFill>
              <a:srgbClr val="F4A261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Calc!$AF$65:$AL$65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32-46F7-B4F9-35B4174FE8A3}"/>
            </c:ext>
          </c:extLst>
        </c:ser>
        <c:ser>
          <c:idx val="4"/>
          <c:order val="4"/>
          <c:tx>
            <c:strRef>
              <c:f>Calc!$AE$66</c:f>
              <c:strCache>
                <c:ptCount val="1"/>
                <c:pt idx="0">
                  <c:v>Holiday</c:v>
                </c:pt>
              </c:strCache>
            </c:strRef>
          </c:tx>
          <c:spPr>
            <a:solidFill>
              <a:srgbClr val="E76F51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Calc!$AF$66:$AL$66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32-46F7-B4F9-35B4174FE8A3}"/>
            </c:ext>
          </c:extLst>
        </c:ser>
        <c:ser>
          <c:idx val="5"/>
          <c:order val="5"/>
          <c:tx>
            <c:strRef>
              <c:f>Calc!$AE$67</c:f>
              <c:strCache>
                <c:ptCount val="1"/>
                <c:pt idx="0">
                  <c:v>Day off</c:v>
                </c:pt>
              </c:strCache>
            </c:strRef>
          </c:tx>
          <c:spPr>
            <a:solidFill>
              <a:srgbClr val="437C93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Calc!$AF$67:$AL$67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32-46F7-B4F9-35B4174FE8A3}"/>
            </c:ext>
          </c:extLst>
        </c:ser>
        <c:ser>
          <c:idx val="6"/>
          <c:order val="6"/>
          <c:tx>
            <c:strRef>
              <c:f>Calc!$AE$68</c:f>
              <c:strCache>
                <c:ptCount val="1"/>
              </c:strCache>
            </c:strRef>
          </c:tx>
          <c:spPr>
            <a:solidFill>
              <a:srgbClr val="40CCBB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Calc!$AF$68:$AL$68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32-46F7-B4F9-35B4174FE8A3}"/>
            </c:ext>
          </c:extLst>
        </c:ser>
        <c:ser>
          <c:idx val="7"/>
          <c:order val="7"/>
          <c:tx>
            <c:strRef>
              <c:f>Calc!$AE$69</c:f>
              <c:strCache>
                <c:ptCount val="1"/>
              </c:strCache>
            </c:strRef>
          </c:tx>
          <c:spPr>
            <a:solidFill>
              <a:srgbClr val="F0D798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Calc!$AF$69:$AL$69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32-46F7-B4F9-35B4174FE8A3}"/>
            </c:ext>
          </c:extLst>
        </c:ser>
        <c:ser>
          <c:idx val="8"/>
          <c:order val="8"/>
          <c:tx>
            <c:strRef>
              <c:f>Calc!$AE$70</c:f>
              <c:strCache>
                <c:ptCount val="1"/>
              </c:strCache>
            </c:strRef>
          </c:tx>
          <c:spPr>
            <a:solidFill>
              <a:srgbClr val="F8C296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Calc!$AF$70:$AL$70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332-46F7-B4F9-35B4174FE8A3}"/>
            </c:ext>
          </c:extLst>
        </c:ser>
        <c:ser>
          <c:idx val="9"/>
          <c:order val="9"/>
          <c:tx>
            <c:strRef>
              <c:f>Calc!$AE$71</c:f>
              <c:strCache>
                <c:ptCount val="1"/>
              </c:strCache>
            </c:strRef>
          </c:tx>
          <c:spPr>
            <a:solidFill>
              <a:srgbClr val="EF9C89"/>
            </a:solidFill>
            <a:ln>
              <a:noFill/>
            </a:ln>
            <a:effectLst/>
          </c:spPr>
          <c:invertIfNegative val="0"/>
          <c:cat>
            <c:strRef>
              <c:f>Calc!$AF$61:$AL$61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Calc!$AF$71:$AL$71</c:f>
              <c:numCache>
                <c:formatCode>h:mm;@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332-46F7-B4F9-35B4174FE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54166207"/>
        <c:axId val="254176287"/>
      </c:barChart>
      <c:catAx>
        <c:axId val="2541662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54176287"/>
        <c:crosses val="autoZero"/>
        <c:auto val="1"/>
        <c:lblAlgn val="ctr"/>
        <c:lblOffset val="100"/>
        <c:noMultiLvlLbl val="0"/>
      </c:catAx>
      <c:valAx>
        <c:axId val="254176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r>
                  <a:rPr lang="tr-TR"/>
                  <a:t>Total Hours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entury Gothic" panose="020B0502020202020204" pitchFamily="34" charset="0"/>
                  <a:ea typeface="+mn-ea"/>
                  <a:cs typeface="Biome" panose="020B0503030204020804" pitchFamily="34" charset="0"/>
                </a:defRPr>
              </a:pPr>
              <a:endParaRPr lang="en-US"/>
            </a:p>
          </c:txPr>
        </c:title>
        <c:numFmt formatCode="h:mm;@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Biome" panose="020B0503030204020804" pitchFamily="34" charset="0"/>
              </a:defRPr>
            </a:pPr>
            <a:endParaRPr lang="en-US"/>
          </a:p>
        </c:txPr>
        <c:crossAx val="254166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5698398126760491"/>
          <c:y val="0.18698232139095494"/>
          <c:w val="0.68997665594692503"/>
          <c:h val="0.136749793398473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Biome" panose="020B05030302040208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DFAF1"/>
    </a:solidFill>
    <a:ln w="9525" cap="flat" cmpd="sng" algn="ctr">
      <a:noFill/>
      <a:round/>
    </a:ln>
    <a:effectLst/>
  </c:spPr>
  <c:txPr>
    <a:bodyPr/>
    <a:lstStyle/>
    <a:p>
      <a:pPr>
        <a:defRPr>
          <a:latin typeface="Century Gothic" panose="020B0502020202020204" pitchFamily="34" charset="0"/>
          <a:cs typeface="Biome" panose="020B05030302040208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Biome" panose="020B0503030204020804" pitchFamily="34" charset="0"/>
              </a:defRPr>
            </a:pPr>
            <a:r>
              <a:rPr lang="tr-TR" sz="1050" b="1"/>
              <a:t>Daily</a:t>
            </a:r>
            <a:r>
              <a:rPr lang="tr-TR" sz="1050" b="1" baseline="0"/>
              <a:t> Events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Biome" panose="020B05030302040208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483836821746607E-2"/>
          <c:y val="0.29747922134733157"/>
          <c:w val="0.88308176620351242"/>
          <c:h val="0.447587139018791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Calc!$AE$74</c:f>
              <c:strCache>
                <c:ptCount val="1"/>
                <c:pt idx="0">
                  <c:v>Meeting</c:v>
                </c:pt>
              </c:strCache>
            </c:strRef>
          </c:tx>
          <c:spPr>
            <a:solidFill>
              <a:srgbClr val="264653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Calc!$AF$74:$AL$74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32-46F7-B4F9-35B4174FE8A3}"/>
            </c:ext>
          </c:extLst>
        </c:ser>
        <c:ser>
          <c:idx val="1"/>
          <c:order val="1"/>
          <c:tx>
            <c:strRef>
              <c:f>Calc!$AE$75</c:f>
              <c:strCache>
                <c:ptCount val="1"/>
                <c:pt idx="0">
                  <c:v>Call</c:v>
                </c:pt>
              </c:strCache>
            </c:strRef>
          </c:tx>
          <c:spPr>
            <a:solidFill>
              <a:srgbClr val="2A9D8F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Calc!$AF$75:$AL$75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32-46F7-B4F9-35B4174FE8A3}"/>
            </c:ext>
          </c:extLst>
        </c:ser>
        <c:ser>
          <c:idx val="2"/>
          <c:order val="2"/>
          <c:tx>
            <c:strRef>
              <c:f>Calc!$AE$76</c:f>
              <c:strCache>
                <c:ptCount val="1"/>
                <c:pt idx="0">
                  <c:v>Reminder</c:v>
                </c:pt>
              </c:strCache>
            </c:strRef>
          </c:tx>
          <c:spPr>
            <a:solidFill>
              <a:srgbClr val="E9C46A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Calc!$AF$76:$AL$76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32-46F7-B4F9-35B4174FE8A3}"/>
            </c:ext>
          </c:extLst>
        </c:ser>
        <c:ser>
          <c:idx val="3"/>
          <c:order val="3"/>
          <c:tx>
            <c:strRef>
              <c:f>Calc!$AE$77</c:f>
              <c:strCache>
                <c:ptCount val="1"/>
                <c:pt idx="0">
                  <c:v>Birthday</c:v>
                </c:pt>
              </c:strCache>
            </c:strRef>
          </c:tx>
          <c:spPr>
            <a:solidFill>
              <a:srgbClr val="F4A261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Calc!$AF$77:$AL$77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32-46F7-B4F9-35B4174FE8A3}"/>
            </c:ext>
          </c:extLst>
        </c:ser>
        <c:ser>
          <c:idx val="4"/>
          <c:order val="4"/>
          <c:tx>
            <c:strRef>
              <c:f>Calc!$AE$78</c:f>
              <c:strCache>
                <c:ptCount val="1"/>
                <c:pt idx="0">
                  <c:v>Holiday</c:v>
                </c:pt>
              </c:strCache>
            </c:strRef>
          </c:tx>
          <c:spPr>
            <a:solidFill>
              <a:srgbClr val="E76F51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Calc!$AF$78:$AL$78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32-46F7-B4F9-35B4174FE8A3}"/>
            </c:ext>
          </c:extLst>
        </c:ser>
        <c:ser>
          <c:idx val="5"/>
          <c:order val="5"/>
          <c:tx>
            <c:strRef>
              <c:f>Calc!$AE$79</c:f>
              <c:strCache>
                <c:ptCount val="1"/>
                <c:pt idx="0">
                  <c:v>Day off</c:v>
                </c:pt>
              </c:strCache>
            </c:strRef>
          </c:tx>
          <c:spPr>
            <a:solidFill>
              <a:srgbClr val="437C93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Calc!$AF$79:$AL$79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32-46F7-B4F9-35B4174FE8A3}"/>
            </c:ext>
          </c:extLst>
        </c:ser>
        <c:ser>
          <c:idx val="6"/>
          <c:order val="6"/>
          <c:tx>
            <c:strRef>
              <c:f>Calc!$AE$80</c:f>
              <c:strCache>
                <c:ptCount val="1"/>
              </c:strCache>
            </c:strRef>
          </c:tx>
          <c:spPr>
            <a:solidFill>
              <a:srgbClr val="40CCBB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Calc!$AF$80:$AL$80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32-46F7-B4F9-35B4174FE8A3}"/>
            </c:ext>
          </c:extLst>
        </c:ser>
        <c:ser>
          <c:idx val="7"/>
          <c:order val="7"/>
          <c:tx>
            <c:strRef>
              <c:f>Calc!$AE$81</c:f>
              <c:strCache>
                <c:ptCount val="1"/>
              </c:strCache>
            </c:strRef>
          </c:tx>
          <c:spPr>
            <a:solidFill>
              <a:srgbClr val="F0D798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Calc!$AF$81:$AL$81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32-46F7-B4F9-35B4174FE8A3}"/>
            </c:ext>
          </c:extLst>
        </c:ser>
        <c:ser>
          <c:idx val="8"/>
          <c:order val="8"/>
          <c:tx>
            <c:strRef>
              <c:f>Calc!$AE$82</c:f>
              <c:strCache>
                <c:ptCount val="1"/>
              </c:strCache>
            </c:strRef>
          </c:tx>
          <c:spPr>
            <a:solidFill>
              <a:srgbClr val="F8C296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Calc!$AF$82:$AL$82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332-46F7-B4F9-35B4174FE8A3}"/>
            </c:ext>
          </c:extLst>
        </c:ser>
        <c:ser>
          <c:idx val="9"/>
          <c:order val="9"/>
          <c:tx>
            <c:strRef>
              <c:f>Calc!$AE$83</c:f>
              <c:strCache>
                <c:ptCount val="1"/>
              </c:strCache>
            </c:strRef>
          </c:tx>
          <c:spPr>
            <a:solidFill>
              <a:srgbClr val="EF9C89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Biome" panose="020B05030302040208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Calc!$AF$73:$AL$73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Calc!$AF$83:$AL$83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332-46F7-B4F9-35B4174FE8A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254166207"/>
        <c:axId val="254176287"/>
      </c:barChart>
      <c:catAx>
        <c:axId val="2541662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Biome" panose="020B0503030204020804" pitchFamily="34" charset="0"/>
              </a:defRPr>
            </a:pPr>
            <a:endParaRPr lang="en-US"/>
          </a:p>
        </c:txPr>
        <c:crossAx val="254176287"/>
        <c:crosses val="autoZero"/>
        <c:auto val="1"/>
        <c:lblAlgn val="ctr"/>
        <c:lblOffset val="100"/>
        <c:noMultiLvlLbl val="0"/>
      </c:catAx>
      <c:valAx>
        <c:axId val="254176287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Biome" panose="020B0503030204020804" pitchFamily="34" charset="0"/>
              </a:defRPr>
            </a:pPr>
            <a:endParaRPr lang="en-US"/>
          </a:p>
        </c:txPr>
        <c:crossAx val="2541662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DFAF1"/>
    </a:solidFill>
    <a:ln w="9525" cap="flat" cmpd="sng" algn="ctr">
      <a:noFill/>
      <a:round/>
    </a:ln>
    <a:effectLst/>
  </c:spPr>
  <c:txPr>
    <a:bodyPr/>
    <a:lstStyle/>
    <a:p>
      <a:pPr>
        <a:defRPr>
          <a:latin typeface="Century Gothic" panose="020B0502020202020204" pitchFamily="34" charset="0"/>
          <a:cs typeface="Biome" panose="020B05030302040208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.xml"/><Relationship Id="rId13" Type="http://schemas.openxmlformats.org/officeDocument/2006/relationships/image" Target="../media/image4.png"/><Relationship Id="rId7" Type="http://schemas.openxmlformats.org/officeDocument/2006/relationships/hyperlink" Target="#MonthView!A9"/><Relationship Id="rId1" Type="http://schemas.openxmlformats.org/officeDocument/2006/relationships/image" Target="../media/image1.png"/><Relationship Id="rId6" Type="http://schemas.openxmlformats.org/officeDocument/2006/relationships/hyperlink" Target="#WeeklyView!A9"/><Relationship Id="rId11" Type="http://schemas.openxmlformats.org/officeDocument/2006/relationships/image" Target="../media/image3.png"/><Relationship Id="rId5" Type="http://schemas.openxmlformats.org/officeDocument/2006/relationships/hyperlink" Target="#EventsList!A7"/><Relationship Id="rId4" Type="http://schemas.openxmlformats.org/officeDocument/2006/relationships/image" Target="../media/image2.png"/><Relationship Id="rId9" Type="http://schemas.openxmlformats.org/officeDocument/2006/relationships/chart" Target="../charts/chart2.xml"/><Relationship Id="rId14" Type="http://schemas.microsoft.com/office/2007/relationships/hdphoto" Target="../media/hdphoto1.wdp"/><Relationship Id="rId15" Type="http://schemas.openxmlformats.org/officeDocument/2006/relationships/image" Target="../media/image7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5" Type="http://schemas.openxmlformats.org/officeDocument/2006/relationships/image" Target="../media/image1.png"/><Relationship Id="rId4" Type="http://schemas.openxmlformats.org/officeDocument/2006/relationships/image" Target="../media/image2.png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2.png"/><Relationship Id="rId6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5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125999</xdr:colOff>
      <xdr:row>1</xdr:row>
      <xdr:rowOff>56590</xdr:rowOff>
    </xdr:from>
    <xdr:to>
      <xdr:col>3</xdr:col>
      <xdr:colOff>72224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3649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276224</xdr:colOff>
      <xdr:row>6</xdr:row>
      <xdr:rowOff>28575</xdr:rowOff>
    </xdr:from>
    <xdr:to>
      <xdr:col>10</xdr:col>
      <xdr:colOff>85724</xdr:colOff>
      <xdr:row>7</xdr:row>
      <xdr:rowOff>190500</xdr:rowOff>
    </xdr:to>
    <xdr:sp macro="" textlink="">
      <xdr:nvSpPr>
        <xdr:cNvPr id="6" name="Rectangle: Rounded Corners 5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5E8E35EC-4C43-D5EC-1BB4-CE9A832843C1}"/>
            </a:ext>
          </a:extLst>
        </xdr:cNvPr>
        <xdr:cNvSpPr/>
      </xdr:nvSpPr>
      <xdr:spPr>
        <a:xfrm>
          <a:off x="7210424" y="971550"/>
          <a:ext cx="2981325" cy="409575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800" b="1"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ADD</a:t>
          </a:r>
          <a:r>
            <a:rPr lang="tr-TR" sz="1800" b="1" baseline="0"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EVENT</a:t>
          </a:r>
          <a:endParaRPr lang="en-US" sz="1800" b="1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6</xdr:col>
      <xdr:colOff>0</xdr:colOff>
      <xdr:row>9</xdr:row>
      <xdr:rowOff>1</xdr:rowOff>
    </xdr:from>
    <xdr:to>
      <xdr:col>10</xdr:col>
      <xdr:colOff>0</xdr:colOff>
      <xdr:row>16</xdr:row>
      <xdr:rowOff>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43FCE25C-A435-F237-9C07-06CAA983E5BC}"/>
            </a:ext>
          </a:extLst>
        </xdr:cNvPr>
        <xdr:cNvSpPr/>
      </xdr:nvSpPr>
      <xdr:spPr>
        <a:xfrm>
          <a:off x="7210425" y="1581151"/>
          <a:ext cx="2895600" cy="1333499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600" b="1"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CALENDAR</a:t>
          </a:r>
          <a:endParaRPr lang="en-US" sz="1600" b="1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6</xdr:col>
      <xdr:colOff>249187</xdr:colOff>
      <xdr:row>11</xdr:row>
      <xdr:rowOff>66675</xdr:rowOff>
    </xdr:from>
    <xdr:to>
      <xdr:col>7</xdr:col>
      <xdr:colOff>919612</xdr:colOff>
      <xdr:row>15</xdr:row>
      <xdr:rowOff>24675</xdr:rowOff>
    </xdr:to>
    <xdr:sp macro="" textlink="">
      <xdr:nvSpPr>
        <xdr:cNvPr id="9" name="Rectangle: Rounded Corners 8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58B9288D-B347-7D85-0D7A-BFAB78E02404}"/>
            </a:ext>
          </a:extLst>
        </xdr:cNvPr>
        <xdr:cNvSpPr/>
      </xdr:nvSpPr>
      <xdr:spPr>
        <a:xfrm>
          <a:off x="7459612" y="2028825"/>
          <a:ext cx="1080000" cy="7200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WEEKLY</a:t>
          </a:r>
        </a:p>
        <a:p>
          <a:pPr algn="ctr"/>
          <a:r>
            <a:rPr lang="tr-TR" sz="12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VIEW</a:t>
          </a:r>
          <a:endParaRPr lang="en-US" sz="12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8</xdr:col>
      <xdr:colOff>42412</xdr:colOff>
      <xdr:row>11</xdr:row>
      <xdr:rowOff>66675</xdr:rowOff>
    </xdr:from>
    <xdr:to>
      <xdr:col>9</xdr:col>
      <xdr:colOff>865237</xdr:colOff>
      <xdr:row>15</xdr:row>
      <xdr:rowOff>24675</xdr:rowOff>
    </xdr:to>
    <xdr:sp macro="" textlink="">
      <xdr:nvSpPr>
        <xdr:cNvPr id="10" name="Rectangle: Rounded Corners 9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DD2B1A7F-9C45-34B8-AF80-172D155E96BE}"/>
            </a:ext>
          </a:extLst>
        </xdr:cNvPr>
        <xdr:cNvSpPr/>
      </xdr:nvSpPr>
      <xdr:spPr>
        <a:xfrm>
          <a:off x="8776837" y="2028825"/>
          <a:ext cx="1080000" cy="7200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MONTHLY</a:t>
          </a:r>
        </a:p>
        <a:p>
          <a:pPr algn="ctr"/>
          <a:r>
            <a:rPr lang="tr-TR" sz="12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VIEW</a:t>
          </a:r>
          <a:endParaRPr lang="en-US" sz="12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2</xdr:col>
      <xdr:colOff>0</xdr:colOff>
      <xdr:row>7</xdr:row>
      <xdr:rowOff>28800</xdr:rowOff>
    </xdr:from>
    <xdr:to>
      <xdr:col>4</xdr:col>
      <xdr:colOff>1238249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F2ED2A-2B84-4D0F-97D8-E030EE6A6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238125</xdr:colOff>
      <xdr:row>14</xdr:row>
      <xdr:rowOff>114300</xdr:rowOff>
    </xdr:from>
    <xdr:to>
      <xdr:col>4</xdr:col>
      <xdr:colOff>1228724</xdr:colOff>
      <xdr:row>20</xdr:row>
      <xdr:rowOff>142876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8C67794-AE14-D6F7-218A-8F2F86F333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oneCellAnchor>
    <xdr:from>
      <xdr:col>6</xdr:col>
      <xdr:colOff>0</xdr:colOff>
      <xdr:row>31</xdr:row>
      <xdr:rowOff>0</xdr:rowOff>
    </xdr:from>
    <xdr:ext cx="324000" cy="288000"/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8D1FCADA-3D33-4145-BBB7-1338F807CCD3}"/>
            </a:ext>
          </a:extLst>
        </xdr:cNvPr>
        <xdr:cNvSpPr/>
      </xdr:nvSpPr>
      <xdr:spPr>
        <a:xfrm>
          <a:off x="7210425" y="5753100"/>
          <a:ext cx="324000" cy="288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8</xdr:col>
      <xdr:colOff>0</xdr:colOff>
      <xdr:row>1</xdr:row>
      <xdr:rowOff>104775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1</xdr:row>
      <xdr:rowOff>57150</xdr:rowOff>
    </xdr:from>
    <xdr:to>
      <xdr:col>10</xdr:col>
      <xdr:colOff>129600</xdr:colOff>
      <xdr:row>2</xdr:row>
      <xdr:rowOff>259500</xdr:rowOff>
    </xdr:to>
    <xdr:grpSp>
      <xdr:nvGrpSpPr>
        <xdr:cNvPr id="6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F5BAC017-23E2-434D-A9EB-8CCC11182EE9}"/>
            </a:ext>
          </a:extLst>
        </xdr:cNvPr>
        <xdr:cNvGrpSpPr/>
      </xdr:nvGrpSpPr>
      <xdr:grpSpPr>
        <a:xfrm>
          <a:off x="7696200" y="14287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5AC8147-5556-27B0-C7B2-2797E7FBAB5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468B73B-9B8D-5D8C-9728-C1F3767CBB0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11700</xdr:colOff>
      <xdr:row>1</xdr:row>
      <xdr:rowOff>56590</xdr:rowOff>
    </xdr:from>
    <xdr:to>
      <xdr:col>2</xdr:col>
      <xdr:colOff>443700</xdr:colOff>
      <xdr:row>2</xdr:row>
      <xdr:rowOff>240940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40EF8CB1-F93F-4C0E-BDFE-3D7B73C6F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3650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14</xdr:col>
      <xdr:colOff>183020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155432</xdr:colOff>
      <xdr:row>7</xdr:row>
      <xdr:rowOff>13918</xdr:rowOff>
    </xdr:from>
    <xdr:ext cx="288000" cy="288000"/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E783D169-2676-4E5E-92A0-C829F864692E}"/>
            </a:ext>
          </a:extLst>
        </xdr:cNvPr>
        <xdr:cNvSpPr/>
      </xdr:nvSpPr>
      <xdr:spPr>
        <a:xfrm rot="16200000">
          <a:off x="517382" y="1261693"/>
          <a:ext cx="288000" cy="288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twoCellAnchor editAs="oneCell">
    <xdr:from>
      <xdr:col>14</xdr:col>
      <xdr:colOff>841950</xdr:colOff>
      <xdr:row>1</xdr:row>
      <xdr:rowOff>57150</xdr:rowOff>
    </xdr:from>
    <xdr:to>
      <xdr:col>17</xdr:col>
      <xdr:colOff>95250</xdr:colOff>
      <xdr:row>2</xdr:row>
      <xdr:rowOff>259500</xdr:rowOff>
    </xdr:to>
    <xdr:grpSp>
      <xdr:nvGrpSpPr>
        <xdr:cNvPr id="18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2396E9F-D925-4F39-98F5-09D9B98EA010}"/>
            </a:ext>
          </a:extLst>
        </xdr:cNvPr>
        <xdr:cNvGrpSpPr/>
      </xdr:nvGrpSpPr>
      <xdr:grpSpPr>
        <a:xfrm>
          <a:off x="7290375" y="142875"/>
          <a:ext cx="1044000" cy="450000"/>
          <a:chOff x="6972831" y="127063"/>
          <a:chExt cx="1044000" cy="450000"/>
        </a:xfrm>
      </xdr:grpSpPr>
      <xdr:sp macro="" textlink="">
        <xdr:nvSpPr>
          <xdr:cNvPr id="19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4B7A74C-96FB-FB3E-722F-D0225156F4B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1" name="Picture 20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CAA9469-AE1C-FFC5-E645-7C24C484E1F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11700</xdr:colOff>
      <xdr:row>1</xdr:row>
      <xdr:rowOff>56590</xdr:rowOff>
    </xdr:from>
    <xdr:to>
      <xdr:col>2</xdr:col>
      <xdr:colOff>443700</xdr:colOff>
      <xdr:row>2</xdr:row>
      <xdr:rowOff>240940</xdr:rowOff>
    </xdr:to>
    <xdr:pic>
      <xdr:nvPicPr>
        <xdr:cNvPr id="23" name="mainicon">
          <a:extLst>
            <a:ext uri="{FF2B5EF4-FFF2-40B4-BE49-F238E27FC236}">
              <a16:creationId xmlns:a16="http://schemas.microsoft.com/office/drawing/2014/main" id="{36BF9007-0145-4716-BD07-8EA7DA7F5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3650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23</xdr:col>
      <xdr:colOff>87770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1184850</xdr:colOff>
      <xdr:row>1</xdr:row>
      <xdr:rowOff>57150</xdr:rowOff>
    </xdr:from>
    <xdr:to>
      <xdr:col>15</xdr:col>
      <xdr:colOff>352425</xdr:colOff>
      <xdr:row>2</xdr:row>
      <xdr:rowOff>259500</xdr:rowOff>
    </xdr:to>
    <xdr:grpSp>
      <xdr:nvGrpSpPr>
        <xdr:cNvPr id="18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154689BD-A825-4393-8D99-B9BA6C9CACBF}"/>
            </a:ext>
          </a:extLst>
        </xdr:cNvPr>
        <xdr:cNvGrpSpPr/>
      </xdr:nvGrpSpPr>
      <xdr:grpSpPr>
        <a:xfrm>
          <a:off x="7290375" y="142875"/>
          <a:ext cx="1044000" cy="450000"/>
          <a:chOff x="6972831" y="127063"/>
          <a:chExt cx="1044000" cy="450000"/>
        </a:xfrm>
      </xdr:grpSpPr>
      <xdr:sp macro="" textlink="">
        <xdr:nvSpPr>
          <xdr:cNvPr id="19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D798ECC-913C-F31E-64BB-2F3ACEE9ABF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D987100-5E26-9321-468A-6AAC615CEF1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11700</xdr:colOff>
      <xdr:row>1</xdr:row>
      <xdr:rowOff>56590</xdr:rowOff>
    </xdr:from>
    <xdr:to>
      <xdr:col>3</xdr:col>
      <xdr:colOff>329400</xdr:colOff>
      <xdr:row>2</xdr:row>
      <xdr:rowOff>240940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ED3097D3-C795-416E-AA84-703D70FAA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3650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21</xdr:col>
      <xdr:colOff>173495</xdr:colOff>
      <xdr:row>1</xdr:row>
      <xdr:rowOff>104775</xdr:rowOff>
    </xdr:from>
    <xdr:ext cx="1014221" cy="291600"/>
    <xdr:pic>
      <xdr:nvPicPr>
        <xdr:cNvPr id="102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7A05C0-D64A-4425-95BF-D62536C40D5E}" name="EventsDB" displayName="EventsDB" ref="C6:O36" totalsRowShown="0" headerRowDxfId="54" dataDxfId="52" headerRowBorderDxfId="53" tableBorderDxfId="51" totalsRowBorderDxfId="50">
  <autoFilter ref="C6:O36" xr:uid="{607A05C0-D64A-4425-95BF-D62536C40D5E}"/>
  <tableColumns count="13">
    <tableColumn id="1" xr3:uid="{2EA147FB-D6BB-4DCD-940E-E0CBEFB9E8A5}" name="Event Name" dataDxfId="49"/>
    <tableColumn id="2" xr3:uid="{3BBB69EC-E8CB-42FC-BDD6-CA252F84B83C}" name="Start Date" dataDxfId="48"/>
    <tableColumn id="11" xr3:uid="{E379BCF1-CD85-4C76-A63C-1165CD4E26BE}" name="End date_x000a_optional" dataDxfId="47"/>
    <tableColumn id="3" xr3:uid="{17A6C88E-B905-4488-A3A4-7569890E674D}" name="Start_x000a_Time" dataDxfId="46"/>
    <tableColumn id="4" xr3:uid="{0B921AAD-AF80-43BE-A679-2EF4A1390CC2}" name="End_x000a_Time" dataDxfId="45"/>
    <tableColumn id="5" xr3:uid="{9A6882CC-6472-4B1B-BF05-8364D640A81D}" name="Event Type" dataDxfId="44"/>
    <tableColumn id="6" xr3:uid="{25DCE6D5-39DA-47E5-BFEE-1458BA8F2BF8}" name="Importance" dataDxfId="43"/>
    <tableColumn id="7" xr3:uid="{742D6578-FCD2-4A4E-BD77-782F3A92FB63}" name="Link / Phone" dataDxfId="42"/>
    <tableColumn id="8" xr3:uid="{68E9EAFF-8434-41F0-8CC9-317E4A9C8674}" name="Contact person" dataDxfId="41"/>
    <tableColumn id="10" xr3:uid="{A0E3880C-0D5C-4A11-863C-706B5375CB05}" name="Notes" dataDxfId="40"/>
    <tableColumn id="14" xr3:uid="{918A1600-9267-4B48-AFA3-212E4654F27B}" name="Notify Me" dataDxfId="39"/>
    <tableColumn id="12" xr3:uid="{306B09DD-BEB3-4343-863C-0BC7C0F9DC4B}" name="Weekday" dataDxfId="38">
      <calculatedColumnFormula>IF(ISNUMBER(D7),LEFT(INDEX(weekDays,WEEKDAY(D7,weekOffset+1),1),3),"")</calculatedColumnFormula>
    </tableColumn>
    <tableColumn id="13" xr3:uid="{883E86CC-F56F-463C-8C5B-45F2A3DDA863}" name="Overlap warning" dataDxfId="37">
      <calculatedColumnFormula>INDEX(Calc!$AC$3:$AC$1002,ROW()-ROW($O$6),1)</calculatedColumnFormula>
    </tableColumn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L36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7" customWidth="1"/>
    <col min="3" max="3" width="3.5703125" style="7" bestFit="1" customWidth="1"/>
    <col min="4" max="4" width="74.42578125" style="7" customWidth="1"/>
    <col min="5" max="5" width="18.5703125" style="63" customWidth="1"/>
    <col min="6" max="6" width="4.140625" style="7" customWidth="1"/>
    <col min="7" max="7" width="6.140625" style="7" customWidth="1"/>
    <col min="8" max="8" width="16.7109375" style="7" customWidth="1"/>
    <col min="9" max="9" width="3.85546875" style="7" customWidth="1"/>
    <col min="10" max="10" width="16.7109375" style="7" customWidth="1"/>
    <col min="11" max="12" width="3.7109375" style="7" customWidth="1"/>
    <col min="13" max="16384" width="8.85546875" style="7"/>
  </cols>
  <sheetData>
    <row r="1" spans="1:12" s="1" customFormat="1" ht="6.75" customHeight="1" x14ac:dyDescent="0.25">
      <c r="B1" s="2"/>
      <c r="C1" s="2"/>
      <c r="E1" s="3"/>
    </row>
    <row r="2" spans="1:12" s="22" customFormat="1" ht="20.100000000000001" customHeight="1" x14ac:dyDescent="0.25">
      <c r="B2" s="20"/>
      <c r="C2" s="20"/>
      <c r="D2" s="100" t="s">
        <v>10</v>
      </c>
      <c r="E2" s="81"/>
      <c r="F2" s="23"/>
      <c r="G2" s="23"/>
      <c r="H2" s="21"/>
      <c r="I2" s="21"/>
      <c r="J2" s="21"/>
      <c r="K2" s="23"/>
      <c r="L2" s="24"/>
    </row>
    <row r="3" spans="1:12" s="42" customFormat="1" ht="24" customHeight="1" x14ac:dyDescent="0.25">
      <c r="B3" s="43"/>
      <c r="C3" s="43"/>
      <c r="D3" s="101" t="s">
        <v>0</v>
      </c>
      <c r="E3" s="58"/>
      <c r="F3" s="45"/>
      <c r="G3" s="45"/>
      <c r="H3" s="46"/>
      <c r="I3" s="46"/>
      <c r="J3" s="46"/>
      <c r="K3" s="45"/>
      <c r="L3" s="47"/>
    </row>
    <row r="4" spans="1:12" ht="4.9000000000000004" customHeight="1" x14ac:dyDescent="0.25">
      <c r="A4" s="6"/>
      <c r="B4" s="6"/>
      <c r="C4" s="6"/>
      <c r="D4" s="6"/>
      <c r="E4" s="59"/>
      <c r="F4" s="6"/>
      <c r="G4" s="6"/>
      <c r="H4" s="6"/>
      <c r="I4" s="6"/>
      <c r="J4" s="6"/>
      <c r="K4" s="6"/>
      <c r="L4" s="6"/>
    </row>
    <row r="5" spans="1:12" ht="4.9000000000000004" customHeight="1" x14ac:dyDescent="0.25">
      <c r="A5" s="6"/>
      <c r="B5" s="6"/>
      <c r="C5" s="6"/>
      <c r="D5" s="6"/>
      <c r="E5" s="59"/>
      <c r="F5" s="6"/>
      <c r="G5" s="6"/>
      <c r="H5" s="6"/>
      <c r="I5" s="6"/>
      <c r="J5" s="6"/>
      <c r="K5" s="6"/>
      <c r="L5" s="6"/>
    </row>
    <row r="6" spans="1:12" x14ac:dyDescent="0.25">
      <c r="A6" s="6"/>
      <c r="B6" s="8"/>
      <c r="C6" s="9"/>
      <c r="D6" s="9"/>
      <c r="E6" s="60"/>
      <c r="F6" s="9"/>
      <c r="G6" s="9"/>
      <c r="H6" s="9"/>
      <c r="I6" s="9"/>
      <c r="J6" s="9"/>
      <c r="K6" s="10"/>
      <c r="L6" s="6"/>
    </row>
    <row r="7" spans="1:12" ht="19.5" thickBot="1" x14ac:dyDescent="0.35">
      <c r="B7" s="11"/>
      <c r="C7" s="99" t="s">
        <v>31</v>
      </c>
      <c r="D7" s="99"/>
      <c r="E7" s="99"/>
      <c r="F7"/>
      <c r="G7"/>
      <c r="H7"/>
      <c r="I7"/>
      <c r="J7"/>
      <c r="K7" s="12"/>
    </row>
    <row r="8" spans="1:12" ht="15.75" thickTop="1" x14ac:dyDescent="0.25">
      <c r="B8" s="11"/>
      <c r="C8"/>
      <c r="D8"/>
      <c r="E8" s="49"/>
      <c r="F8"/>
      <c r="G8"/>
      <c r="H8"/>
      <c r="I8"/>
      <c r="J8"/>
      <c r="K8" s="12"/>
    </row>
    <row r="9" spans="1:12" x14ac:dyDescent="0.25">
      <c r="B9" s="11"/>
      <c r="C9"/>
      <c r="D9"/>
      <c r="E9" s="49"/>
      <c r="F9"/>
      <c r="G9"/>
      <c r="H9"/>
      <c r="I9"/>
      <c r="J9"/>
      <c r="K9" s="12"/>
    </row>
    <row r="10" spans="1:12" x14ac:dyDescent="0.25">
      <c r="B10" s="11"/>
      <c r="C10"/>
      <c r="D10"/>
      <c r="E10" s="49"/>
      <c r="F10"/>
      <c r="G10"/>
      <c r="H10"/>
      <c r="I10"/>
      <c r="J10"/>
      <c r="K10" s="12"/>
    </row>
    <row r="11" spans="1:12" x14ac:dyDescent="0.25">
      <c r="B11" s="11"/>
      <c r="C11"/>
      <c r="D11"/>
      <c r="E11" s="49"/>
      <c r="F11"/>
      <c r="G11"/>
      <c r="H11"/>
      <c r="I11"/>
      <c r="J11"/>
      <c r="K11" s="12"/>
    </row>
    <row r="12" spans="1:12" x14ac:dyDescent="0.25">
      <c r="B12" s="11"/>
      <c r="C12"/>
      <c r="D12"/>
      <c r="E12" s="49"/>
      <c r="F12"/>
      <c r="G12"/>
      <c r="H12"/>
      <c r="I12"/>
      <c r="J12"/>
      <c r="K12" s="12"/>
    </row>
    <row r="13" spans="1:12" x14ac:dyDescent="0.25">
      <c r="B13" s="11"/>
      <c r="C13"/>
      <c r="D13"/>
      <c r="E13" s="49"/>
      <c r="F13"/>
      <c r="G13"/>
      <c r="H13"/>
      <c r="I13"/>
      <c r="J13"/>
      <c r="K13" s="12"/>
    </row>
    <row r="14" spans="1:12" x14ac:dyDescent="0.25">
      <c r="B14" s="11"/>
      <c r="C14"/>
      <c r="D14"/>
      <c r="E14" s="49"/>
      <c r="F14"/>
      <c r="G14"/>
      <c r="H14"/>
      <c r="I14"/>
      <c r="J14"/>
      <c r="K14" s="12"/>
    </row>
    <row r="15" spans="1:12" x14ac:dyDescent="0.25">
      <c r="B15" s="11"/>
      <c r="C15"/>
      <c r="D15"/>
      <c r="E15" s="49"/>
      <c r="F15"/>
      <c r="G15"/>
      <c r="H15"/>
      <c r="I15"/>
      <c r="J15"/>
      <c r="K15" s="12"/>
    </row>
    <row r="16" spans="1:12" x14ac:dyDescent="0.25">
      <c r="B16" s="11"/>
      <c r="C16"/>
      <c r="D16"/>
      <c r="E16" s="49"/>
      <c r="F16"/>
      <c r="G16"/>
      <c r="H16"/>
      <c r="I16"/>
      <c r="J16"/>
      <c r="K16" s="12"/>
    </row>
    <row r="17" spans="2:11" x14ac:dyDescent="0.25">
      <c r="B17" s="11"/>
      <c r="C17"/>
      <c r="D17"/>
      <c r="E17" s="49"/>
      <c r="F17"/>
      <c r="G17"/>
      <c r="H17"/>
      <c r="I17"/>
      <c r="J17"/>
      <c r="K17" s="12"/>
    </row>
    <row r="18" spans="2:11" ht="15.75" thickBot="1" x14ac:dyDescent="0.3">
      <c r="B18" s="11"/>
      <c r="C18"/>
      <c r="D18"/>
      <c r="E18" s="49"/>
      <c r="F18"/>
      <c r="G18" s="196" t="s">
        <v>138</v>
      </c>
      <c r="H18" s="196"/>
      <c r="I18" s="196"/>
      <c r="J18" s="196"/>
      <c r="K18" s="12"/>
    </row>
    <row r="19" spans="2:11" ht="9.9499999999999993" customHeight="1" thickTop="1" x14ac:dyDescent="0.25">
      <c r="B19" s="11"/>
      <c r="C19"/>
      <c r="D19"/>
      <c r="E19" s="49"/>
      <c r="F19"/>
      <c r="G19"/>
      <c r="H19"/>
      <c r="I19"/>
      <c r="J19"/>
      <c r="K19" s="12"/>
    </row>
    <row r="20" spans="2:11" x14ac:dyDescent="0.25">
      <c r="B20" s="11"/>
      <c r="C20"/>
      <c r="D20"/>
      <c r="E20" s="49"/>
      <c r="F20"/>
      <c r="G20" s="96" t="s">
        <v>32</v>
      </c>
      <c r="H20" s="97"/>
      <c r="I20" s="68"/>
      <c r="J20" s="95" t="s">
        <v>44</v>
      </c>
      <c r="K20" s="12"/>
    </row>
    <row r="21" spans="2:11" x14ac:dyDescent="0.25">
      <c r="B21" s="11"/>
      <c r="C21"/>
      <c r="D21"/>
      <c r="E21" s="49"/>
      <c r="F21"/>
      <c r="G21" s="82"/>
      <c r="H21" s="198" t="s">
        <v>33</v>
      </c>
      <c r="I21"/>
      <c r="J21" s="197" t="s">
        <v>34</v>
      </c>
      <c r="K21" s="12"/>
    </row>
    <row r="22" spans="2:11" ht="15.75" thickBot="1" x14ac:dyDescent="0.3">
      <c r="B22" s="11"/>
      <c r="C22"/>
      <c r="D22" s="92" t="s">
        <v>124</v>
      </c>
      <c r="E22" s="93"/>
      <c r="F22"/>
      <c r="G22" s="83"/>
      <c r="H22" s="198" t="s">
        <v>45</v>
      </c>
      <c r="I22"/>
      <c r="J22" s="68"/>
      <c r="K22" s="12"/>
    </row>
    <row r="23" spans="2:11" ht="15.75" thickTop="1" x14ac:dyDescent="0.25">
      <c r="B23" s="11"/>
      <c r="C23" s="79">
        <v>1</v>
      </c>
      <c r="D23" s="128" t="str">
        <f t="array" aca="1" ref="D23" ca="1">IFERROR(INDEX(Calc!$S$3:$S$32,MATCH(SMALL(IF(Calc!$S$3:$S$32&lt;&gt;"",Calc!$L$3:$L$32,""),C23),Calc!$L$3:$L$32,0),1),"")</f>
        <v/>
      </c>
      <c r="E23" s="126" t="str">
        <f t="array" aca="1" ref="E23" ca="1">IFERROR(IF(TODAY()=INDEX(Calc!$T$3:$T$32,MATCH(SMALL(IF(Calc!$S$3:$S$32&lt;&gt;"",Calc!$L$3:$L$32,""),C23),Calc!$L$3:$L$32,0),1),"Today!",""),"")</f>
        <v/>
      </c>
      <c r="F23"/>
      <c r="G23" s="84"/>
      <c r="H23" s="198" t="s">
        <v>46</v>
      </c>
      <c r="I23"/>
      <c r="J23" s="98" t="s">
        <v>52</v>
      </c>
      <c r="K23" s="12"/>
    </row>
    <row r="24" spans="2:11" ht="17.100000000000001" customHeight="1" x14ac:dyDescent="0.25">
      <c r="B24" s="11"/>
      <c r="C24" s="79">
        <v>2</v>
      </c>
      <c r="D24" s="129" t="str">
        <f t="array" aca="1" ref="D24" ca="1">IFERROR(INDEX(Calc!$S$3:$S$32,MATCH(SMALL(IF(Calc!$S$3:$S$32&lt;&gt;"",Calc!$L$3:$L$32,""),C24),Calc!$L$3:$L$32,0),1),"")</f>
        <v/>
      </c>
      <c r="E24" s="127" t="str">
        <f t="array" aca="1" ref="E24" ca="1">IFERROR(IF(TODAY()=INDEX(Calc!$T$3:$T$32,MATCH(SMALL(IF(Calc!$S$3:$S$32&lt;&gt;"",Calc!$L$3:$L$32,""),C24),Calc!$L$3:$L$32,0),1),"Today!",""),"")</f>
        <v/>
      </c>
      <c r="F24"/>
      <c r="G24" s="85"/>
      <c r="H24" s="198" t="s">
        <v>47</v>
      </c>
      <c r="I24"/>
      <c r="J24" s="198" t="s">
        <v>50</v>
      </c>
      <c r="K24" s="12"/>
    </row>
    <row r="25" spans="2:11" ht="17.100000000000001" customHeight="1" x14ac:dyDescent="0.25">
      <c r="B25" s="11"/>
      <c r="C25" s="79">
        <v>3</v>
      </c>
      <c r="D25" s="129" t="str">
        <f t="array" aca="1" ref="D25" ca="1">IFERROR(INDEX(Calc!$S$3:$S$32,MATCH(SMALL(IF(Calc!$S$3:$S$32&lt;&gt;"",Calc!$L$3:$L$32,""),C25),Calc!$L$3:$L$32,0),1),"")</f>
        <v/>
      </c>
      <c r="E25" s="127" t="str">
        <f t="array" aca="1" ref="E25" ca="1">IFERROR(IF(TODAY()=INDEX(Calc!$T$3:$T$32,MATCH(SMALL(IF(Calc!$S$3:$S$32&lt;&gt;"",Calc!$L$3:$L$32,""),C25),Calc!$L$3:$L$32,0),1),"Today!",""),"")</f>
        <v/>
      </c>
      <c r="F25"/>
      <c r="G25" s="86"/>
      <c r="H25" s="198" t="s">
        <v>48</v>
      </c>
      <c r="I25"/>
      <c r="J25" s="198" t="s">
        <v>51</v>
      </c>
      <c r="K25" s="12"/>
    </row>
    <row r="26" spans="2:11" ht="17.100000000000001" customHeight="1" x14ac:dyDescent="0.25">
      <c r="B26" s="11"/>
      <c r="C26" s="79">
        <v>4</v>
      </c>
      <c r="D26" s="129" t="str">
        <f t="array" aca="1" ref="D26" ca="1">IFERROR(INDEX(Calc!$S$3:$S$32,MATCH(SMALL(IF(Calc!$S$3:$S$32&lt;&gt;"",Calc!$L$3:$L$32,""),C26),Calc!$L$3:$L$32,0),1),"")</f>
        <v/>
      </c>
      <c r="E26" s="127" t="str">
        <f t="array" aca="1" ref="E26" ca="1">IFERROR(IF(TODAY()=INDEX(Calc!$T$3:$T$32,MATCH(SMALL(IF(Calc!$S$3:$S$32&lt;&gt;"",Calc!$L$3:$L$32,""),C26),Calc!$L$3:$L$32,0),1),"Today!",""),"")</f>
        <v/>
      </c>
      <c r="F26"/>
      <c r="G26" s="87"/>
      <c r="H26" s="198" t="s">
        <v>49</v>
      </c>
      <c r="I26"/>
      <c r="J26" s="198" t="s">
        <v>65</v>
      </c>
      <c r="K26" s="12"/>
    </row>
    <row r="27" spans="2:11" ht="17.100000000000001" customHeight="1" x14ac:dyDescent="0.25">
      <c r="B27" s="11"/>
      <c r="C27" s="79">
        <v>5</v>
      </c>
      <c r="D27" s="129" t="str">
        <f t="array" aca="1" ref="D27" ca="1">IFERROR(INDEX(Calc!$S$3:$S$32,MATCH(SMALL(IF(Calc!$S$3:$S$32&lt;&gt;"",Calc!$L$3:$L$32,""),C27),Calc!$L$3:$L$32,0),1),"")</f>
        <v/>
      </c>
      <c r="E27" s="127" t="str">
        <f t="array" aca="1" ref="E27" ca="1">IFERROR(IF(TODAY()=INDEX(Calc!$T$3:$T$32,MATCH(SMALL(IF(Calc!$S$3:$S$32&lt;&gt;"",Calc!$L$3:$L$32,""),C27),Calc!$L$3:$L$32,0),1),"Today!",""),"")</f>
        <v/>
      </c>
      <c r="F27"/>
      <c r="G27" s="88"/>
      <c r="H27" s="198"/>
      <c r="I27"/>
      <c r="J27" s="198"/>
      <c r="K27" s="12"/>
    </row>
    <row r="28" spans="2:11" ht="17.100000000000001" customHeight="1" x14ac:dyDescent="0.25">
      <c r="B28" s="11"/>
      <c r="C28" s="79">
        <v>6</v>
      </c>
      <c r="D28" s="129" t="str">
        <f t="array" aca="1" ref="D28" ca="1">IFERROR(INDEX(Calc!$S$3:$S$32,MATCH(SMALL(IF(Calc!$S$3:$S$32&lt;&gt;"",Calc!$L$3:$L$32,""),C28),Calc!$L$3:$L$32,0),1),"")</f>
        <v/>
      </c>
      <c r="E28" s="127" t="str">
        <f t="array" aca="1" ref="E28" ca="1">IFERROR(IF(TODAY()=INDEX(Calc!$T$3:$T$32,MATCH(SMALL(IF(Calc!$S$3:$S$32&lt;&gt;"",Calc!$L$3:$L$32,""),C28),Calc!$L$3:$L$32,0),1),"Today!",""),"")</f>
        <v/>
      </c>
      <c r="F28"/>
      <c r="G28" s="89"/>
      <c r="H28" s="198"/>
      <c r="I28"/>
      <c r="J28" s="198"/>
      <c r="K28" s="12"/>
    </row>
    <row r="29" spans="2:11" ht="17.100000000000001" customHeight="1" x14ac:dyDescent="0.25">
      <c r="B29" s="11"/>
      <c r="C29" s="79">
        <v>7</v>
      </c>
      <c r="D29" s="129" t="str">
        <f t="array" aca="1" ref="D29" ca="1">IFERROR(INDEX(Calc!$S$3:$S$32,MATCH(SMALL(IF(Calc!$S$3:$S$32&lt;&gt;"",Calc!$L$3:$L$32,""),C29),Calc!$L$3:$L$32,0),1),"")</f>
        <v/>
      </c>
      <c r="E29" s="127" t="str">
        <f t="array" aca="1" ref="E29" ca="1">IFERROR(IF(TODAY()=INDEX(Calc!$T$3:$T$32,MATCH(SMALL(IF(Calc!$S$3:$S$32&lt;&gt;"",Calc!$L$3:$L$32,""),C29),Calc!$L$3:$L$32,0),1),"Today!",""),"")</f>
        <v/>
      </c>
      <c r="F29"/>
      <c r="G29" s="90"/>
      <c r="H29" s="198"/>
      <c r="I29"/>
      <c r="J29" s="68"/>
      <c r="K29" s="12"/>
    </row>
    <row r="30" spans="2:11" ht="17.100000000000001" customHeight="1" x14ac:dyDescent="0.25">
      <c r="B30" s="11"/>
      <c r="C30" s="79">
        <v>8</v>
      </c>
      <c r="D30" s="129" t="str">
        <f t="array" aca="1" ref="D30" ca="1">IFERROR(INDEX(Calc!$S$3:$S$32,MATCH(SMALL(IF(Calc!$S$3:$S$32&lt;&gt;"",Calc!$L$3:$L$32,""),C30),Calc!$L$3:$L$32,0),1),"")</f>
        <v/>
      </c>
      <c r="E30" s="127" t="str">
        <f t="array" aca="1" ref="E30" ca="1">IFERROR(IF(TODAY()=INDEX(Calc!$T$3:$T$32,MATCH(SMALL(IF(Calc!$S$3:$S$32&lt;&gt;"",Calc!$L$3:$L$32,""),C30),Calc!$L$3:$L$32,0),1),"Today!",""),"")</f>
        <v/>
      </c>
      <c r="F30"/>
      <c r="G30" s="91"/>
      <c r="H30" s="198"/>
      <c r="I30"/>
      <c r="J30" s="68"/>
      <c r="K30" s="12"/>
    </row>
    <row r="31" spans="2:11" ht="17.100000000000001" customHeight="1" x14ac:dyDescent="0.25">
      <c r="B31" s="11"/>
      <c r="C31" s="79">
        <v>9</v>
      </c>
      <c r="D31" s="129" t="str">
        <f t="array" aca="1" ref="D31" ca="1">IFERROR(INDEX(Calc!$S$3:$S$32,MATCH(SMALL(IF(Calc!$S$3:$S$32&lt;&gt;"",Calc!$L$3:$L$32,""),C31),Calc!$L$3:$L$32,0),1),"")</f>
        <v/>
      </c>
      <c r="E31" s="127" t="str">
        <f t="array" aca="1" ref="E31" ca="1">IFERROR(IF(TODAY()=INDEX(Calc!$T$3:$T$32,MATCH(SMALL(IF(Calc!$S$3:$S$32&lt;&gt;"",Calc!$L$3:$L$32,""),C31),Calc!$L$3:$L$32,0),1),"Today!",""),"")</f>
        <v/>
      </c>
      <c r="F31"/>
      <c r="G31" s="68"/>
      <c r="H31" s="68"/>
      <c r="I31"/>
      <c r="J31" s="68"/>
      <c r="K31" s="12"/>
    </row>
    <row r="32" spans="2:11" ht="17.100000000000001" customHeight="1" x14ac:dyDescent="0.25">
      <c r="B32" s="11"/>
      <c r="C32" s="79">
        <v>10</v>
      </c>
      <c r="D32" s="129" t="str">
        <f t="array" aca="1" ref="D32" ca="1">IFERROR(INDEX(Calc!$S$3:$S$32,MATCH(SMALL(IF(Calc!$S$3:$S$32&lt;&gt;"",Calc!$L$3:$L$32,""),C32),Calc!$L$3:$L$32,0),1),"")</f>
        <v/>
      </c>
      <c r="E32" s="127" t="str">
        <f t="array" aca="1" ref="E32" ca="1">IFERROR(IF(TODAY()=INDEX(Calc!$T$3:$T$32,MATCH(SMALL(IF(Calc!$S$3:$S$32&lt;&gt;"",Calc!$L$3:$L$32,""),C32),Calc!$L$3:$L$32,0),1),"Today!",""),"")</f>
        <v/>
      </c>
      <c r="F32"/>
      <c r="G32" s="68"/>
      <c r="H32" s="68"/>
      <c r="I32"/>
      <c r="J32" s="68"/>
      <c r="K32" s="12"/>
    </row>
    <row r="33" spans="2:11" ht="17.100000000000001" customHeight="1" x14ac:dyDescent="0.25">
      <c r="B33" s="11"/>
      <c r="C33" s="80" t="s">
        <v>123</v>
      </c>
      <c r="D33" s="130" t="str">
        <f ca="1">IF(Calc!S1&gt;10," There is " &amp;Calc!S1-10 &amp; " reminders this week! For details check Weekly View","")</f>
        <v/>
      </c>
      <c r="E33" s="94"/>
      <c r="F33"/>
      <c r="G33"/>
      <c r="H33"/>
      <c r="I33"/>
      <c r="J33"/>
      <c r="K33" s="12"/>
    </row>
    <row r="34" spans="2:11" x14ac:dyDescent="0.25">
      <c r="B34" s="13"/>
      <c r="C34" s="14"/>
      <c r="D34" s="14"/>
      <c r="E34" s="62"/>
      <c r="F34" s="14"/>
      <c r="G34" s="14"/>
      <c r="H34" s="14"/>
      <c r="I34" s="14"/>
      <c r="J34" s="14"/>
      <c r="K34" s="15"/>
    </row>
    <row r="35" spans="2:11" ht="7.15" customHeight="1" x14ac:dyDescent="0.25"/>
    <row r="36" spans="2:11" s="16" customFormat="1" ht="22.9" customHeight="1" x14ac:dyDescent="0.25">
      <c r="B36" s="17"/>
      <c r="C36" s="17"/>
      <c r="D36" s="17"/>
      <c r="E36" s="19"/>
      <c r="F36" s="18"/>
      <c r="G36" s="17"/>
      <c r="H36" s="17"/>
      <c r="I36" s="17"/>
      <c r="J36" s="17"/>
      <c r="K36" s="17"/>
    </row>
  </sheetData>
  <sheetProtection algorithmName="SHA-512" hashValue="/uMEomyMoCgaFzGdIyy+xxEYR8koQWgDvzAJ+GpgSiyB+lnQ6VBb5Rn3nLU1qkL9IktDct8C4qZJFYUobPcl4g==" saltValue="K6jErS6/4ZwQ6854uHhE8g==" spinCount="100000" sheet="1" objects="1" scenarios="1"/>
  <dataValidations count="1">
    <dataValidation type="list" allowBlank="1" showInputMessage="1" showErrorMessage="1" sqref="J21" xr:uid="{1852A403-D95D-4A85-B565-F21C14DEF4AC}">
      <formula1>"Monday,Sunday"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EC0D-7F0E-40FC-817D-8322063E2CAC}">
  <sheetPr>
    <pageSetUpPr autoPageBreaks="0" fitToPage="1"/>
  </sheetPr>
  <dimension ref="A1:Q1007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7" customWidth="1"/>
    <col min="2" max="2" width="1.7109375" style="7" customWidth="1"/>
    <col min="3" max="3" width="26.85546875" style="7" customWidth="1"/>
    <col min="4" max="5" width="12.7109375" style="63" customWidth="1"/>
    <col min="6" max="7" width="10" style="63" customWidth="1"/>
    <col min="8" max="8" width="18" style="7" customWidth="1"/>
    <col min="9" max="11" width="16.7109375" style="7" customWidth="1"/>
    <col min="12" max="12" width="34.7109375" style="7" customWidth="1"/>
    <col min="13" max="13" width="11.140625" style="63" bestFit="1" customWidth="1"/>
    <col min="14" max="14" width="14" style="7" bestFit="1" customWidth="1"/>
    <col min="15" max="15" width="24.85546875" style="63" customWidth="1"/>
    <col min="16" max="16" width="1.7109375" style="7" customWidth="1"/>
    <col min="17" max="17" width="3.7109375" style="7" customWidth="1"/>
    <col min="18" max="16384" width="8.85546875" style="7"/>
  </cols>
  <sheetData>
    <row r="1" spans="1:17" s="1" customFormat="1" ht="6.75" customHeight="1" x14ac:dyDescent="0.25">
      <c r="B1" s="2"/>
      <c r="D1" s="3"/>
      <c r="E1" s="3"/>
      <c r="F1" s="3"/>
      <c r="G1" s="3"/>
      <c r="H1" s="3"/>
      <c r="M1" s="3"/>
      <c r="O1" s="3"/>
    </row>
    <row r="2" spans="1:17" s="22" customFormat="1" ht="20.100000000000001" customHeight="1" x14ac:dyDescent="0.25">
      <c r="B2" s="20"/>
      <c r="C2" s="109" t="s">
        <v>10</v>
      </c>
      <c r="D2" s="23"/>
      <c r="E2" s="23"/>
      <c r="F2" s="23"/>
      <c r="G2" s="23"/>
      <c r="H2" s="23"/>
      <c r="I2" s="23"/>
      <c r="J2" s="23"/>
      <c r="K2" s="23"/>
      <c r="L2" s="21"/>
      <c r="M2" s="74"/>
      <c r="N2" s="21"/>
      <c r="O2" s="74"/>
      <c r="P2" s="23"/>
      <c r="Q2" s="24"/>
    </row>
    <row r="3" spans="1:17" s="42" customFormat="1" ht="24" customHeight="1" x14ac:dyDescent="0.25">
      <c r="B3" s="43"/>
      <c r="C3" s="110" t="s">
        <v>11</v>
      </c>
      <c r="D3" s="45"/>
      <c r="E3" s="45"/>
      <c r="F3" s="45"/>
      <c r="G3" s="45"/>
      <c r="H3" s="45"/>
      <c r="I3" s="45"/>
      <c r="J3" s="45"/>
      <c r="K3" s="45"/>
      <c r="L3" s="46"/>
      <c r="M3" s="75"/>
      <c r="N3" s="46"/>
      <c r="O3" s="75"/>
      <c r="P3" s="45"/>
      <c r="Q3" s="47"/>
    </row>
    <row r="4" spans="1:17" ht="4.9000000000000004" customHeight="1" x14ac:dyDescent="0.25">
      <c r="A4" s="6"/>
      <c r="B4" s="6"/>
      <c r="C4" s="6"/>
      <c r="D4" s="59"/>
      <c r="E4" s="59"/>
      <c r="F4" s="59"/>
      <c r="G4" s="59"/>
      <c r="H4" s="6"/>
      <c r="I4" s="6"/>
      <c r="J4" s="6"/>
      <c r="K4" s="6"/>
      <c r="L4" s="6"/>
      <c r="M4" s="59"/>
      <c r="N4" s="6"/>
      <c r="O4" s="59"/>
      <c r="P4" s="6"/>
      <c r="Q4" s="6"/>
    </row>
    <row r="5" spans="1:17" ht="8.1" customHeight="1" x14ac:dyDescent="0.25">
      <c r="A5" s="6"/>
      <c r="B5" s="8"/>
      <c r="C5" s="9"/>
      <c r="D5" s="60"/>
      <c r="E5" s="60"/>
      <c r="F5" s="60"/>
      <c r="G5" s="60"/>
      <c r="H5" s="9"/>
      <c r="I5" s="9"/>
      <c r="J5" s="9"/>
      <c r="K5" s="9"/>
      <c r="L5" s="9"/>
      <c r="M5" s="60"/>
      <c r="N5" s="9"/>
      <c r="O5" s="60"/>
      <c r="P5" s="10"/>
      <c r="Q5" s="6"/>
    </row>
    <row r="6" spans="1:17" s="3" customFormat="1" ht="33" customHeight="1" x14ac:dyDescent="0.25">
      <c r="B6" s="64"/>
      <c r="C6" s="192" t="s">
        <v>53</v>
      </c>
      <c r="D6" s="193" t="s">
        <v>58</v>
      </c>
      <c r="E6" s="193" t="s">
        <v>59</v>
      </c>
      <c r="F6" s="193" t="s">
        <v>100</v>
      </c>
      <c r="G6" s="193" t="s">
        <v>101</v>
      </c>
      <c r="H6" s="193" t="s">
        <v>55</v>
      </c>
      <c r="I6" s="193" t="s">
        <v>52</v>
      </c>
      <c r="J6" s="193" t="s">
        <v>99</v>
      </c>
      <c r="K6" s="193" t="s">
        <v>131</v>
      </c>
      <c r="L6" s="193" t="s">
        <v>56</v>
      </c>
      <c r="M6" s="193" t="s">
        <v>57</v>
      </c>
      <c r="N6" s="194" t="s">
        <v>132</v>
      </c>
      <c r="O6" s="195" t="s">
        <v>122</v>
      </c>
      <c r="P6" s="65"/>
    </row>
    <row r="7" spans="1:17" x14ac:dyDescent="0.25">
      <c r="B7" s="11"/>
      <c r="C7" s="199" t="s">
        <v>60</v>
      </c>
      <c r="D7" s="200">
        <v>45063</v>
      </c>
      <c r="E7" s="200"/>
      <c r="F7" s="201"/>
      <c r="G7" s="201"/>
      <c r="H7" s="202" t="s">
        <v>33</v>
      </c>
      <c r="I7" s="202" t="s">
        <v>50</v>
      </c>
      <c r="J7" s="202"/>
      <c r="K7" s="202" t="s">
        <v>61</v>
      </c>
      <c r="L7" s="202" t="s">
        <v>63</v>
      </c>
      <c r="M7" s="203" t="s">
        <v>62</v>
      </c>
      <c r="N7" s="204" t="str">
        <f t="shared" ref="N7:N36" ca="1" si="0">IF(ISNUMBER(D7),LEFT(INDEX(weekDays,WEEKDAY(D7,weekOffset+1),1),3),"")</f>
        <v>Wed</v>
      </c>
      <c r="O7" s="205" t="str">
        <f>INDEX(Calc!$AC$3:$AC$1002,ROW()-ROW($O$6),1)</f>
        <v/>
      </c>
      <c r="P7" s="12"/>
    </row>
    <row r="8" spans="1:17" x14ac:dyDescent="0.25">
      <c r="B8" s="11"/>
      <c r="C8" s="199" t="s">
        <v>64</v>
      </c>
      <c r="D8" s="200">
        <v>45060</v>
      </c>
      <c r="E8" s="200"/>
      <c r="F8" s="201">
        <v>0.60416666666666774</v>
      </c>
      <c r="G8" s="201">
        <v>0.62500000000000111</v>
      </c>
      <c r="H8" s="202" t="s">
        <v>45</v>
      </c>
      <c r="I8" s="202" t="s">
        <v>65</v>
      </c>
      <c r="J8" s="202"/>
      <c r="K8" s="202"/>
      <c r="L8" s="202" t="s">
        <v>66</v>
      </c>
      <c r="M8" s="203" t="s">
        <v>62</v>
      </c>
      <c r="N8" s="204" t="str">
        <f t="shared" ca="1" si="0"/>
        <v>Sun</v>
      </c>
      <c r="O8" s="205" t="str">
        <f>INDEX(Calc!$AC$3:$AC$1002,ROW()-ROW($O$6),1)</f>
        <v>2 more events overlaping</v>
      </c>
      <c r="P8" s="12"/>
    </row>
    <row r="9" spans="1:17" x14ac:dyDescent="0.25">
      <c r="B9" s="11"/>
      <c r="C9" s="199" t="s">
        <v>67</v>
      </c>
      <c r="D9" s="200">
        <v>45060</v>
      </c>
      <c r="E9" s="200"/>
      <c r="F9" s="201">
        <v>0.58333333333333337</v>
      </c>
      <c r="G9" s="201">
        <v>0.64583333333333337</v>
      </c>
      <c r="H9" s="202" t="s">
        <v>47</v>
      </c>
      <c r="I9" s="202" t="s">
        <v>51</v>
      </c>
      <c r="J9" s="202"/>
      <c r="K9" s="202"/>
      <c r="L9" s="202" t="s">
        <v>68</v>
      </c>
      <c r="M9" s="203" t="s">
        <v>62</v>
      </c>
      <c r="N9" s="204" t="str">
        <f t="shared" ca="1" si="0"/>
        <v>Sun</v>
      </c>
      <c r="O9" s="205" t="str">
        <f>INDEX(Calc!$AC$3:$AC$1002,ROW()-ROW($O$6),1)</f>
        <v/>
      </c>
      <c r="P9" s="12"/>
    </row>
    <row r="10" spans="1:17" x14ac:dyDescent="0.25">
      <c r="B10" s="11"/>
      <c r="C10" s="199" t="s">
        <v>69</v>
      </c>
      <c r="D10" s="200">
        <v>45065</v>
      </c>
      <c r="E10" s="200"/>
      <c r="F10" s="201"/>
      <c r="G10" s="201"/>
      <c r="H10" s="202" t="s">
        <v>46</v>
      </c>
      <c r="I10" s="202" t="s">
        <v>50</v>
      </c>
      <c r="J10" s="202"/>
      <c r="K10" s="202"/>
      <c r="L10" s="202" t="s">
        <v>71</v>
      </c>
      <c r="M10" s="203" t="s">
        <v>62</v>
      </c>
      <c r="N10" s="204" t="str">
        <f t="shared" ca="1" si="0"/>
        <v>Fri</v>
      </c>
      <c r="O10" s="205" t="str">
        <f>INDEX(Calc!$AC$3:$AC$1002,ROW()-ROW($O$6),1)</f>
        <v/>
      </c>
      <c r="P10" s="12"/>
    </row>
    <row r="11" spans="1:17" x14ac:dyDescent="0.25">
      <c r="B11" s="11"/>
      <c r="C11" s="199" t="s">
        <v>72</v>
      </c>
      <c r="D11" s="200">
        <v>45066</v>
      </c>
      <c r="E11" s="200"/>
      <c r="F11" s="201"/>
      <c r="G11" s="201"/>
      <c r="H11" s="202" t="s">
        <v>49</v>
      </c>
      <c r="I11" s="202" t="s">
        <v>65</v>
      </c>
      <c r="J11" s="202"/>
      <c r="K11" s="202"/>
      <c r="L11" s="202" t="s">
        <v>73</v>
      </c>
      <c r="M11" s="203" t="s">
        <v>70</v>
      </c>
      <c r="N11" s="204" t="str">
        <f t="shared" ca="1" si="0"/>
        <v>Sat</v>
      </c>
      <c r="O11" s="205" t="str">
        <f>INDEX(Calc!$AC$3:$AC$1002,ROW()-ROW($O$6),1)</f>
        <v/>
      </c>
      <c r="P11" s="12"/>
    </row>
    <row r="12" spans="1:17" x14ac:dyDescent="0.25">
      <c r="B12" s="11"/>
      <c r="C12" s="199" t="s">
        <v>74</v>
      </c>
      <c r="D12" s="200">
        <v>45062</v>
      </c>
      <c r="E12" s="200"/>
      <c r="F12" s="201">
        <v>0.41666666666666741</v>
      </c>
      <c r="G12" s="201">
        <v>0.50000000000000089</v>
      </c>
      <c r="H12" s="202" t="s">
        <v>46</v>
      </c>
      <c r="I12" s="202"/>
      <c r="J12" s="202"/>
      <c r="K12" s="202"/>
      <c r="L12" s="202" t="s">
        <v>75</v>
      </c>
      <c r="M12" s="203" t="s">
        <v>62</v>
      </c>
      <c r="N12" s="204" t="str">
        <f t="shared" ca="1" si="0"/>
        <v>Tue</v>
      </c>
      <c r="O12" s="205" t="str">
        <f>INDEX(Calc!$AC$3:$AC$1002,ROW()-ROW($O$6),1)</f>
        <v/>
      </c>
      <c r="P12" s="12"/>
    </row>
    <row r="13" spans="1:17" x14ac:dyDescent="0.25">
      <c r="B13" s="11"/>
      <c r="C13" s="199" t="s">
        <v>76</v>
      </c>
      <c r="D13" s="200">
        <v>45061</v>
      </c>
      <c r="E13" s="200"/>
      <c r="F13" s="201">
        <v>0.47916666666666752</v>
      </c>
      <c r="G13" s="201">
        <v>0.52083333333333426</v>
      </c>
      <c r="H13" s="202" t="s">
        <v>33</v>
      </c>
      <c r="I13" s="202" t="s">
        <v>50</v>
      </c>
      <c r="J13" s="202"/>
      <c r="K13" s="202" t="s">
        <v>77</v>
      </c>
      <c r="L13" s="202" t="s">
        <v>78</v>
      </c>
      <c r="M13" s="203" t="s">
        <v>62</v>
      </c>
      <c r="N13" s="204" t="str">
        <f t="shared" ca="1" si="0"/>
        <v>Mon</v>
      </c>
      <c r="O13" s="205" t="str">
        <f>INDEX(Calc!$AC$3:$AC$1002,ROW()-ROW($O$6),1)</f>
        <v/>
      </c>
      <c r="P13" s="12"/>
    </row>
    <row r="14" spans="1:17" x14ac:dyDescent="0.25">
      <c r="B14" s="11"/>
      <c r="C14" s="199" t="s">
        <v>79</v>
      </c>
      <c r="D14" s="200">
        <v>45065</v>
      </c>
      <c r="E14" s="200"/>
      <c r="F14" s="201">
        <v>0.62500000000000111</v>
      </c>
      <c r="G14" s="201">
        <v>0.66666666666666785</v>
      </c>
      <c r="H14" s="202" t="s">
        <v>45</v>
      </c>
      <c r="I14" s="202" t="s">
        <v>65</v>
      </c>
      <c r="J14" s="202"/>
      <c r="K14" s="202"/>
      <c r="L14" s="202" t="s">
        <v>80</v>
      </c>
      <c r="M14" s="203" t="s">
        <v>70</v>
      </c>
      <c r="N14" s="204" t="str">
        <f t="shared" ca="1" si="0"/>
        <v>Fri</v>
      </c>
      <c r="O14" s="205" t="str">
        <f>INDEX(Calc!$AC$3:$AC$1002,ROW()-ROW($O$6),1)</f>
        <v>2 more events overlaping</v>
      </c>
      <c r="P14" s="12"/>
    </row>
    <row r="15" spans="1:17" x14ac:dyDescent="0.25">
      <c r="B15" s="11"/>
      <c r="C15" s="199" t="s">
        <v>81</v>
      </c>
      <c r="D15" s="200">
        <v>45074</v>
      </c>
      <c r="E15" s="200"/>
      <c r="F15" s="201">
        <v>0.52083333333333426</v>
      </c>
      <c r="G15" s="201">
        <v>0.562500000000001</v>
      </c>
      <c r="H15" s="202" t="s">
        <v>33</v>
      </c>
      <c r="I15" s="202"/>
      <c r="J15" s="202"/>
      <c r="K15" s="202" t="s">
        <v>82</v>
      </c>
      <c r="L15" s="202" t="s">
        <v>83</v>
      </c>
      <c r="M15" s="203" t="s">
        <v>62</v>
      </c>
      <c r="N15" s="204" t="str">
        <f t="shared" ca="1" si="0"/>
        <v>Sun</v>
      </c>
      <c r="O15" s="205" t="str">
        <f>INDEX(Calc!$AC$3:$AC$1002,ROW()-ROW($O$6),1)</f>
        <v/>
      </c>
      <c r="P15" s="12"/>
    </row>
    <row r="16" spans="1:17" x14ac:dyDescent="0.25">
      <c r="B16" s="11"/>
      <c r="C16" s="199" t="s">
        <v>84</v>
      </c>
      <c r="D16" s="200">
        <v>45075</v>
      </c>
      <c r="E16" s="200">
        <v>45078</v>
      </c>
      <c r="F16" s="201"/>
      <c r="G16" s="201"/>
      <c r="H16" s="202" t="s">
        <v>46</v>
      </c>
      <c r="I16" s="202" t="s">
        <v>50</v>
      </c>
      <c r="J16" s="202"/>
      <c r="K16" s="202"/>
      <c r="L16" s="202" t="s">
        <v>85</v>
      </c>
      <c r="M16" s="203" t="s">
        <v>62</v>
      </c>
      <c r="N16" s="204" t="str">
        <f t="shared" ca="1" si="0"/>
        <v>Mon</v>
      </c>
      <c r="O16" s="205" t="str">
        <f>INDEX(Calc!$AC$3:$AC$1002,ROW()-ROW($O$6),1)</f>
        <v/>
      </c>
      <c r="P16" s="12"/>
    </row>
    <row r="17" spans="2:16" x14ac:dyDescent="0.25">
      <c r="B17" s="11"/>
      <c r="C17" s="199" t="s">
        <v>86</v>
      </c>
      <c r="D17" s="200">
        <v>45078</v>
      </c>
      <c r="E17" s="200"/>
      <c r="F17" s="201">
        <v>0.39583333333333404</v>
      </c>
      <c r="G17" s="201">
        <v>0.43750000000000078</v>
      </c>
      <c r="H17" s="202" t="s">
        <v>33</v>
      </c>
      <c r="I17" s="202" t="s">
        <v>65</v>
      </c>
      <c r="J17" s="202"/>
      <c r="K17" s="202" t="s">
        <v>87</v>
      </c>
      <c r="L17" s="202" t="s">
        <v>88</v>
      </c>
      <c r="M17" s="203" t="s">
        <v>62</v>
      </c>
      <c r="N17" s="204" t="str">
        <f t="shared" ca="1" si="0"/>
        <v>Thu</v>
      </c>
      <c r="O17" s="205" t="str">
        <f>INDEX(Calc!$AC$3:$AC$1002,ROW()-ROW($O$6),1)</f>
        <v>2 more events overlaping</v>
      </c>
      <c r="P17" s="12"/>
    </row>
    <row r="18" spans="2:16" x14ac:dyDescent="0.25">
      <c r="B18" s="11"/>
      <c r="C18" s="199" t="s">
        <v>89</v>
      </c>
      <c r="D18" s="200">
        <v>45080</v>
      </c>
      <c r="E18" s="200"/>
      <c r="F18" s="201">
        <v>0.66666666666666785</v>
      </c>
      <c r="G18" s="201">
        <v>0.68750000000000122</v>
      </c>
      <c r="H18" s="202" t="s">
        <v>45</v>
      </c>
      <c r="I18" s="202" t="s">
        <v>50</v>
      </c>
      <c r="J18" s="202"/>
      <c r="K18" s="202"/>
      <c r="L18" s="202" t="s">
        <v>90</v>
      </c>
      <c r="M18" s="203" t="s">
        <v>62</v>
      </c>
      <c r="N18" s="204" t="str">
        <f t="shared" ca="1" si="0"/>
        <v>Sat</v>
      </c>
      <c r="O18" s="205" t="str">
        <f>INDEX(Calc!$AC$3:$AC$1002,ROW()-ROW($O$6),1)</f>
        <v/>
      </c>
      <c r="P18" s="12"/>
    </row>
    <row r="19" spans="2:16" x14ac:dyDescent="0.25">
      <c r="B19" s="11"/>
      <c r="C19" s="199" t="s">
        <v>91</v>
      </c>
      <c r="D19" s="200">
        <v>45081</v>
      </c>
      <c r="E19" s="200">
        <v>45084</v>
      </c>
      <c r="F19" s="201"/>
      <c r="G19" s="201"/>
      <c r="H19" s="202" t="s">
        <v>33</v>
      </c>
      <c r="I19" s="202" t="s">
        <v>65</v>
      </c>
      <c r="J19" s="202"/>
      <c r="K19" s="202"/>
      <c r="L19" s="202" t="s">
        <v>92</v>
      </c>
      <c r="M19" s="203" t="s">
        <v>70</v>
      </c>
      <c r="N19" s="204" t="str">
        <f t="shared" ca="1" si="0"/>
        <v>Sun</v>
      </c>
      <c r="O19" s="205" t="str">
        <f>INDEX(Calc!$AC$3:$AC$1002,ROW()-ROW($O$6),1)</f>
        <v/>
      </c>
      <c r="P19" s="12"/>
    </row>
    <row r="20" spans="2:16" x14ac:dyDescent="0.25">
      <c r="B20" s="11"/>
      <c r="C20" s="199" t="s">
        <v>93</v>
      </c>
      <c r="D20" s="200">
        <v>45085</v>
      </c>
      <c r="E20" s="200">
        <v>45087</v>
      </c>
      <c r="F20" s="201"/>
      <c r="G20" s="201"/>
      <c r="H20" s="202" t="s">
        <v>47</v>
      </c>
      <c r="I20" s="202" t="s">
        <v>51</v>
      </c>
      <c r="J20" s="202"/>
      <c r="K20" s="202"/>
      <c r="L20" s="202" t="s">
        <v>94</v>
      </c>
      <c r="M20" s="203" t="s">
        <v>62</v>
      </c>
      <c r="N20" s="204" t="str">
        <f t="shared" ca="1" si="0"/>
        <v>Thu</v>
      </c>
      <c r="O20" s="205" t="str">
        <f>INDEX(Calc!$AC$3:$AC$1002,ROW()-ROW($O$6),1)</f>
        <v/>
      </c>
      <c r="P20" s="12"/>
    </row>
    <row r="21" spans="2:16" x14ac:dyDescent="0.25">
      <c r="B21" s="11"/>
      <c r="C21" s="199" t="s">
        <v>69</v>
      </c>
      <c r="D21" s="200">
        <v>45088</v>
      </c>
      <c r="E21" s="200">
        <v>45089</v>
      </c>
      <c r="F21" s="201"/>
      <c r="G21" s="201"/>
      <c r="H21" s="202" t="s">
        <v>49</v>
      </c>
      <c r="I21" s="202" t="s">
        <v>50</v>
      </c>
      <c r="J21" s="202"/>
      <c r="K21" s="202"/>
      <c r="L21" s="202" t="s">
        <v>71</v>
      </c>
      <c r="M21" s="203" t="s">
        <v>70</v>
      </c>
      <c r="N21" s="204" t="str">
        <f t="shared" ca="1" si="0"/>
        <v>Sun</v>
      </c>
      <c r="O21" s="205" t="str">
        <f>INDEX(Calc!$AC$3:$AC$1002,ROW()-ROW($O$6),1)</f>
        <v/>
      </c>
      <c r="P21" s="12"/>
    </row>
    <row r="22" spans="2:16" x14ac:dyDescent="0.25">
      <c r="B22" s="11"/>
      <c r="C22" s="199" t="s">
        <v>72</v>
      </c>
      <c r="D22" s="200">
        <v>45090</v>
      </c>
      <c r="E22" s="200">
        <v>45097</v>
      </c>
      <c r="F22" s="201"/>
      <c r="G22" s="201"/>
      <c r="H22" s="202" t="s">
        <v>49</v>
      </c>
      <c r="I22" s="202" t="s">
        <v>65</v>
      </c>
      <c r="J22" s="202"/>
      <c r="K22" s="202"/>
      <c r="L22" s="202" t="s">
        <v>73</v>
      </c>
      <c r="M22" s="203" t="s">
        <v>70</v>
      </c>
      <c r="N22" s="204" t="str">
        <f t="shared" ca="1" si="0"/>
        <v>Tue</v>
      </c>
      <c r="O22" s="205" t="str">
        <f>INDEX(Calc!$AC$3:$AC$1002,ROW()-ROW($O$6),1)</f>
        <v/>
      </c>
      <c r="P22" s="12"/>
    </row>
    <row r="23" spans="2:16" x14ac:dyDescent="0.25">
      <c r="B23" s="11"/>
      <c r="C23" s="199" t="s">
        <v>95</v>
      </c>
      <c r="D23" s="200">
        <v>45090</v>
      </c>
      <c r="E23" s="200"/>
      <c r="F23" s="201">
        <v>0.58333333333333437</v>
      </c>
      <c r="G23" s="201">
        <v>0.68750000000000122</v>
      </c>
      <c r="H23" s="202" t="s">
        <v>33</v>
      </c>
      <c r="I23" s="202" t="s">
        <v>50</v>
      </c>
      <c r="J23" s="202"/>
      <c r="K23" s="202" t="s">
        <v>96</v>
      </c>
      <c r="L23" s="202" t="s">
        <v>97</v>
      </c>
      <c r="M23" s="203" t="s">
        <v>62</v>
      </c>
      <c r="N23" s="204" t="str">
        <f t="shared" ca="1" si="0"/>
        <v>Tue</v>
      </c>
      <c r="O23" s="205" t="str">
        <f>INDEX(Calc!$AC$3:$AC$1002,ROW()-ROW($O$6),1)</f>
        <v>2 more events overlaping</v>
      </c>
      <c r="P23" s="12"/>
    </row>
    <row r="24" spans="2:16" x14ac:dyDescent="0.25">
      <c r="B24" s="11"/>
      <c r="C24" s="199" t="s">
        <v>98</v>
      </c>
      <c r="D24" s="200">
        <v>45078</v>
      </c>
      <c r="E24" s="200"/>
      <c r="F24" s="201">
        <v>0.47916666666666752</v>
      </c>
      <c r="G24" s="201">
        <v>0.50000000000000089</v>
      </c>
      <c r="H24" s="202" t="s">
        <v>45</v>
      </c>
      <c r="I24" s="202" t="s">
        <v>65</v>
      </c>
      <c r="J24" s="202"/>
      <c r="K24" s="202"/>
      <c r="L24" s="202"/>
      <c r="M24" s="203" t="s">
        <v>70</v>
      </c>
      <c r="N24" s="204" t="str">
        <f t="shared" ca="1" si="0"/>
        <v>Thu</v>
      </c>
      <c r="O24" s="205" t="str">
        <f>INDEX(Calc!$AC$3:$AC$1002,ROW()-ROW($O$6),1)</f>
        <v>2 more events overlaping</v>
      </c>
      <c r="P24" s="12"/>
    </row>
    <row r="25" spans="2:16" x14ac:dyDescent="0.25">
      <c r="B25" s="11"/>
      <c r="C25" s="199" t="s">
        <v>140</v>
      </c>
      <c r="D25" s="200">
        <v>45067</v>
      </c>
      <c r="E25" s="200">
        <v>45067</v>
      </c>
      <c r="F25" s="201"/>
      <c r="G25" s="201"/>
      <c r="H25" s="202" t="s">
        <v>46</v>
      </c>
      <c r="I25" s="202" t="s">
        <v>50</v>
      </c>
      <c r="J25" s="202"/>
      <c r="K25" s="202"/>
      <c r="L25" s="202" t="s">
        <v>141</v>
      </c>
      <c r="M25" s="203" t="s">
        <v>62</v>
      </c>
      <c r="N25" s="204" t="str">
        <f t="shared" ca="1" si="0"/>
        <v>Sun</v>
      </c>
      <c r="O25" s="205" t="str">
        <f>INDEX(Calc!$AC$3:$AC$1002,ROW()-ROW($O$6),1)</f>
        <v/>
      </c>
      <c r="P25" s="12"/>
    </row>
    <row r="26" spans="2:16" x14ac:dyDescent="0.25">
      <c r="B26" s="11"/>
      <c r="C26" s="199" t="s">
        <v>142</v>
      </c>
      <c r="D26" s="200">
        <v>45068</v>
      </c>
      <c r="E26" s="200"/>
      <c r="F26" s="201">
        <v>0.5</v>
      </c>
      <c r="G26" s="201">
        <v>0.54166666666666663</v>
      </c>
      <c r="H26" s="202" t="s">
        <v>33</v>
      </c>
      <c r="I26" s="202" t="s">
        <v>65</v>
      </c>
      <c r="J26" s="202"/>
      <c r="K26" s="202"/>
      <c r="L26" s="202" t="s">
        <v>143</v>
      </c>
      <c r="M26" s="203" t="s">
        <v>62</v>
      </c>
      <c r="N26" s="204" t="str">
        <f t="shared" ca="1" si="0"/>
        <v>Mon</v>
      </c>
      <c r="O26" s="205" t="str">
        <f>INDEX(Calc!$AC$3:$AC$1002,ROW()-ROW($O$6),1)</f>
        <v/>
      </c>
      <c r="P26" s="12"/>
    </row>
    <row r="27" spans="2:16" x14ac:dyDescent="0.25">
      <c r="B27" s="11"/>
      <c r="C27" s="199" t="s">
        <v>144</v>
      </c>
      <c r="D27" s="200">
        <v>45069</v>
      </c>
      <c r="E27" s="200">
        <v>45071</v>
      </c>
      <c r="F27" s="201">
        <v>0.375</v>
      </c>
      <c r="G27" s="201">
        <v>0.70833333333333337</v>
      </c>
      <c r="H27" s="202" t="s">
        <v>33</v>
      </c>
      <c r="I27" s="202" t="s">
        <v>50</v>
      </c>
      <c r="J27" s="202"/>
      <c r="K27" s="202"/>
      <c r="L27" s="202" t="s">
        <v>145</v>
      </c>
      <c r="M27" s="203" t="s">
        <v>62</v>
      </c>
      <c r="N27" s="204" t="str">
        <f t="shared" ca="1" si="0"/>
        <v>Tue</v>
      </c>
      <c r="O27" s="205" t="str">
        <f>INDEX(Calc!$AC$3:$AC$1002,ROW()-ROW($O$6),1)</f>
        <v>1 event overlap</v>
      </c>
      <c r="P27" s="12"/>
    </row>
    <row r="28" spans="2:16" x14ac:dyDescent="0.25">
      <c r="B28" s="11"/>
      <c r="C28" s="199" t="s">
        <v>146</v>
      </c>
      <c r="D28" s="200">
        <v>45070</v>
      </c>
      <c r="E28" s="200">
        <v>45072</v>
      </c>
      <c r="F28" s="201"/>
      <c r="G28" s="201"/>
      <c r="H28" s="202" t="s">
        <v>46</v>
      </c>
      <c r="I28" s="202" t="s">
        <v>51</v>
      </c>
      <c r="J28" s="202"/>
      <c r="K28" s="202"/>
      <c r="L28" s="202" t="s">
        <v>147</v>
      </c>
      <c r="M28" s="203" t="s">
        <v>70</v>
      </c>
      <c r="N28" s="204" t="str">
        <f t="shared" ca="1" si="0"/>
        <v>Wed</v>
      </c>
      <c r="O28" s="205" t="str">
        <f>INDEX(Calc!$AC$3:$AC$1002,ROW()-ROW($O$6),1)</f>
        <v>1 event overlap</v>
      </c>
      <c r="P28" s="12"/>
    </row>
    <row r="29" spans="2:16" x14ac:dyDescent="0.25">
      <c r="B29" s="11"/>
      <c r="C29" s="199" t="s">
        <v>98</v>
      </c>
      <c r="D29" s="200">
        <v>45072</v>
      </c>
      <c r="E29" s="200"/>
      <c r="F29" s="201">
        <v>0.64583333333333337</v>
      </c>
      <c r="G29" s="201">
        <v>0.66666666666666663</v>
      </c>
      <c r="H29" s="202" t="s">
        <v>45</v>
      </c>
      <c r="I29" s="202" t="s">
        <v>65</v>
      </c>
      <c r="J29" s="202"/>
      <c r="K29" s="202"/>
      <c r="L29" s="202" t="s">
        <v>148</v>
      </c>
      <c r="M29" s="203" t="s">
        <v>62</v>
      </c>
      <c r="N29" s="204" t="str">
        <f t="shared" ca="1" si="0"/>
        <v>Fri</v>
      </c>
      <c r="O29" s="205" t="str">
        <f>INDEX(Calc!$AC$3:$AC$1002,ROW()-ROW($O$6),1)</f>
        <v>2 more events overlaping</v>
      </c>
      <c r="P29" s="12"/>
    </row>
    <row r="30" spans="2:16" x14ac:dyDescent="0.25">
      <c r="B30" s="11"/>
      <c r="C30" s="199" t="s">
        <v>149</v>
      </c>
      <c r="D30" s="200">
        <v>45073</v>
      </c>
      <c r="E30" s="200"/>
      <c r="F30" s="201"/>
      <c r="G30" s="201"/>
      <c r="H30" s="202" t="s">
        <v>46</v>
      </c>
      <c r="I30" s="202" t="s">
        <v>50</v>
      </c>
      <c r="J30" s="202"/>
      <c r="K30" s="202"/>
      <c r="L30" s="202" t="s">
        <v>150</v>
      </c>
      <c r="M30" s="203" t="s">
        <v>62</v>
      </c>
      <c r="N30" s="204" t="str">
        <f t="shared" ca="1" si="0"/>
        <v>Sat</v>
      </c>
      <c r="O30" s="205" t="str">
        <f>INDEX(Calc!$AC$3:$AC$1002,ROW()-ROW($O$6),1)</f>
        <v/>
      </c>
      <c r="P30" s="12"/>
    </row>
    <row r="31" spans="2:16" x14ac:dyDescent="0.25">
      <c r="B31" s="11"/>
      <c r="C31" s="199" t="s">
        <v>151</v>
      </c>
      <c r="D31" s="200">
        <v>45074</v>
      </c>
      <c r="E31" s="200"/>
      <c r="F31" s="201">
        <v>0.45833333333333331</v>
      </c>
      <c r="G31" s="201">
        <v>0.5</v>
      </c>
      <c r="H31" s="202" t="s">
        <v>33</v>
      </c>
      <c r="I31" s="202" t="s">
        <v>51</v>
      </c>
      <c r="J31" s="202"/>
      <c r="K31" s="202" t="s">
        <v>152</v>
      </c>
      <c r="L31" s="202" t="s">
        <v>153</v>
      </c>
      <c r="M31" s="203" t="s">
        <v>62</v>
      </c>
      <c r="N31" s="204" t="str">
        <f t="shared" ca="1" si="0"/>
        <v>Sun</v>
      </c>
      <c r="O31" s="205" t="str">
        <f>INDEX(Calc!$AC$3:$AC$1002,ROW()-ROW($O$6),1)</f>
        <v/>
      </c>
      <c r="P31" s="12"/>
    </row>
    <row r="32" spans="2:16" x14ac:dyDescent="0.25">
      <c r="B32" s="67"/>
      <c r="C32" s="206"/>
      <c r="D32" s="207"/>
      <c r="E32" s="207"/>
      <c r="F32" s="208"/>
      <c r="G32" s="208"/>
      <c r="H32" s="209"/>
      <c r="I32" s="209"/>
      <c r="J32" s="209"/>
      <c r="K32" s="209"/>
      <c r="L32" s="209"/>
      <c r="M32" s="210"/>
      <c r="N32" s="204" t="str">
        <f t="shared" si="0"/>
        <v/>
      </c>
      <c r="O32" s="205" t="str">
        <f>INDEX(Calc!$AC$3:$AC$1002,ROW()-ROW($O$6),1)</f>
        <v/>
      </c>
      <c r="P32" s="69"/>
    </row>
    <row r="33" spans="2:16" x14ac:dyDescent="0.25">
      <c r="B33" s="67"/>
      <c r="C33" s="206"/>
      <c r="D33" s="207"/>
      <c r="E33" s="207"/>
      <c r="F33" s="208"/>
      <c r="G33" s="208"/>
      <c r="H33" s="209"/>
      <c r="I33" s="209"/>
      <c r="J33" s="209"/>
      <c r="K33" s="209"/>
      <c r="L33" s="209"/>
      <c r="M33" s="210"/>
      <c r="N33" s="204" t="str">
        <f t="shared" si="0"/>
        <v/>
      </c>
      <c r="O33" s="205" t="str">
        <f>INDEX(Calc!$AC$3:$AC$1002,ROW()-ROW($O$6),1)</f>
        <v/>
      </c>
      <c r="P33" s="69"/>
    </row>
    <row r="34" spans="2:16" x14ac:dyDescent="0.25">
      <c r="B34" s="67"/>
      <c r="C34" s="206"/>
      <c r="D34" s="207"/>
      <c r="E34" s="207"/>
      <c r="F34" s="208"/>
      <c r="G34" s="208"/>
      <c r="H34" s="209"/>
      <c r="I34" s="209"/>
      <c r="J34" s="209"/>
      <c r="K34" s="209"/>
      <c r="L34" s="209"/>
      <c r="M34" s="210"/>
      <c r="N34" s="204" t="str">
        <f t="shared" si="0"/>
        <v/>
      </c>
      <c r="O34" s="205" t="str">
        <f>INDEX(Calc!$AC$3:$AC$1002,ROW()-ROW($O$6),1)</f>
        <v/>
      </c>
      <c r="P34" s="69"/>
    </row>
    <row r="35" spans="2:16" x14ac:dyDescent="0.25">
      <c r="B35" s="67"/>
      <c r="C35" s="206"/>
      <c r="D35" s="207"/>
      <c r="E35" s="207"/>
      <c r="F35" s="208"/>
      <c r="G35" s="208"/>
      <c r="H35" s="209"/>
      <c r="I35" s="209"/>
      <c r="J35" s="209"/>
      <c r="K35" s="209"/>
      <c r="L35" s="209"/>
      <c r="M35" s="210"/>
      <c r="N35" s="204" t="str">
        <f t="shared" si="0"/>
        <v/>
      </c>
      <c r="O35" s="205" t="str">
        <f>INDEX(Calc!$AC$3:$AC$1002,ROW()-ROW($O$6),1)</f>
        <v/>
      </c>
      <c r="P35" s="69"/>
    </row>
    <row r="36" spans="2:16" x14ac:dyDescent="0.25">
      <c r="B36" s="67"/>
      <c r="C36" s="206"/>
      <c r="D36" s="207"/>
      <c r="E36" s="207"/>
      <c r="F36" s="208"/>
      <c r="G36" s="208"/>
      <c r="H36" s="209"/>
      <c r="I36" s="209"/>
      <c r="J36" s="209"/>
      <c r="K36" s="209"/>
      <c r="L36" s="209"/>
      <c r="M36" s="210"/>
      <c r="N36" s="204" t="str">
        <f t="shared" si="0"/>
        <v/>
      </c>
      <c r="O36" s="205" t="str">
        <f>INDEX(Calc!$AC$3:$AC$1002,ROW()-ROW($O$6),1)</f>
        <v/>
      </c>
      <c r="P36" s="69"/>
    </row>
    <row r="37" spans="2:16" x14ac:dyDescent="0.25">
      <c r="B37" s="67"/>
      <c r="C37" s="213"/>
      <c r="D37" s="211"/>
      <c r="E37" s="211"/>
      <c r="F37" s="212"/>
      <c r="G37" s="212"/>
      <c r="H37" s="213"/>
      <c r="I37" s="213"/>
      <c r="J37" s="213"/>
      <c r="K37" s="213"/>
      <c r="L37" s="213"/>
      <c r="M37" s="214"/>
      <c r="N37" s="215"/>
      <c r="O37" s="215"/>
      <c r="P37" s="69"/>
    </row>
    <row r="38" spans="2:16" x14ac:dyDescent="0.25">
      <c r="B38" s="67"/>
      <c r="C38" s="213"/>
      <c r="D38" s="211"/>
      <c r="E38" s="211"/>
      <c r="F38" s="212"/>
      <c r="G38" s="212"/>
      <c r="H38" s="213"/>
      <c r="I38" s="213"/>
      <c r="J38" s="213"/>
      <c r="K38" s="213"/>
      <c r="L38" s="213"/>
      <c r="M38" s="214"/>
      <c r="N38" s="215"/>
      <c r="O38" s="215"/>
      <c r="P38" s="69"/>
    </row>
    <row r="39" spans="2:16" x14ac:dyDescent="0.25">
      <c r="B39" s="67"/>
      <c r="C39" s="213"/>
      <c r="D39" s="211"/>
      <c r="E39" s="211"/>
      <c r="F39" s="212"/>
      <c r="G39" s="212"/>
      <c r="H39" s="213"/>
      <c r="I39" s="213"/>
      <c r="J39" s="213"/>
      <c r="K39" s="213"/>
      <c r="L39" s="213"/>
      <c r="M39" s="214"/>
      <c r="N39" s="215"/>
      <c r="O39" s="215"/>
      <c r="P39" s="69"/>
    </row>
    <row r="40" spans="2:16" x14ac:dyDescent="0.25">
      <c r="B40" s="67"/>
      <c r="C40" s="213"/>
      <c r="D40" s="211"/>
      <c r="E40" s="211"/>
      <c r="F40" s="212"/>
      <c r="G40" s="212"/>
      <c r="H40" s="213"/>
      <c r="I40" s="213"/>
      <c r="J40" s="213"/>
      <c r="K40" s="213"/>
      <c r="L40" s="213"/>
      <c r="M40" s="214"/>
      <c r="N40" s="215"/>
      <c r="O40" s="215"/>
      <c r="P40" s="69"/>
    </row>
    <row r="41" spans="2:16" x14ac:dyDescent="0.25">
      <c r="B41" s="67"/>
      <c r="C41" s="213"/>
      <c r="D41" s="211"/>
      <c r="E41" s="211"/>
      <c r="F41" s="212"/>
      <c r="G41" s="212"/>
      <c r="H41" s="213"/>
      <c r="I41" s="213"/>
      <c r="J41" s="213"/>
      <c r="K41" s="213"/>
      <c r="L41" s="213"/>
      <c r="M41" s="214"/>
      <c r="N41" s="215"/>
      <c r="O41" s="215"/>
      <c r="P41" s="69"/>
    </row>
    <row r="42" spans="2:16" x14ac:dyDescent="0.25">
      <c r="B42" s="67"/>
      <c r="C42" s="213"/>
      <c r="D42" s="211"/>
      <c r="E42" s="211"/>
      <c r="F42" s="212"/>
      <c r="G42" s="212"/>
      <c r="H42" s="213"/>
      <c r="I42" s="213"/>
      <c r="J42" s="213"/>
      <c r="K42" s="213"/>
      <c r="L42" s="213"/>
      <c r="M42" s="214"/>
      <c r="N42" s="215"/>
      <c r="O42" s="215"/>
      <c r="P42" s="69"/>
    </row>
    <row r="43" spans="2:16" x14ac:dyDescent="0.25">
      <c r="B43" s="67"/>
      <c r="C43" s="213"/>
      <c r="D43" s="211"/>
      <c r="E43" s="211"/>
      <c r="F43" s="212"/>
      <c r="G43" s="212"/>
      <c r="H43" s="213"/>
      <c r="I43" s="213"/>
      <c r="J43" s="213"/>
      <c r="K43" s="213"/>
      <c r="L43" s="213"/>
      <c r="M43" s="214"/>
      <c r="N43" s="215"/>
      <c r="O43" s="215"/>
      <c r="P43" s="69"/>
    </row>
    <row r="44" spans="2:16" x14ac:dyDescent="0.25">
      <c r="B44" s="67"/>
      <c r="C44" s="213"/>
      <c r="D44" s="211"/>
      <c r="E44" s="211"/>
      <c r="F44" s="212"/>
      <c r="G44" s="212"/>
      <c r="H44" s="213"/>
      <c r="I44" s="213"/>
      <c r="J44" s="213"/>
      <c r="K44" s="213"/>
      <c r="L44" s="213"/>
      <c r="M44" s="214"/>
      <c r="N44" s="215"/>
      <c r="O44" s="215"/>
      <c r="P44" s="69"/>
    </row>
    <row r="45" spans="2:16" x14ac:dyDescent="0.25">
      <c r="B45" s="67"/>
      <c r="C45" s="213"/>
      <c r="D45" s="211"/>
      <c r="E45" s="211"/>
      <c r="F45" s="212"/>
      <c r="G45" s="212"/>
      <c r="H45" s="213"/>
      <c r="I45" s="213"/>
      <c r="J45" s="213"/>
      <c r="K45" s="213"/>
      <c r="L45" s="213"/>
      <c r="M45" s="214"/>
      <c r="N45" s="215"/>
      <c r="O45" s="215"/>
      <c r="P45" s="69"/>
    </row>
    <row r="46" spans="2:16" x14ac:dyDescent="0.25">
      <c r="B46" s="67"/>
      <c r="C46" s="213"/>
      <c r="D46" s="211"/>
      <c r="E46" s="211"/>
      <c r="F46" s="212"/>
      <c r="G46" s="212"/>
      <c r="H46" s="213"/>
      <c r="I46" s="213"/>
      <c r="J46" s="213"/>
      <c r="K46" s="213"/>
      <c r="L46" s="213"/>
      <c r="M46" s="214"/>
      <c r="N46" s="215"/>
      <c r="O46" s="215"/>
      <c r="P46" s="69"/>
    </row>
    <row r="47" spans="2:16" x14ac:dyDescent="0.25">
      <c r="B47" s="67"/>
      <c r="C47" s="213"/>
      <c r="D47" s="211"/>
      <c r="E47" s="211"/>
      <c r="F47" s="212"/>
      <c r="G47" s="212"/>
      <c r="H47" s="213"/>
      <c r="I47" s="213"/>
      <c r="J47" s="213"/>
      <c r="K47" s="213"/>
      <c r="L47" s="213"/>
      <c r="M47" s="214"/>
      <c r="N47" s="215"/>
      <c r="O47" s="215"/>
      <c r="P47" s="69"/>
    </row>
    <row r="48" spans="2:16" x14ac:dyDescent="0.25">
      <c r="B48" s="67"/>
      <c r="C48" s="213"/>
      <c r="D48" s="211"/>
      <c r="E48" s="211"/>
      <c r="F48" s="212"/>
      <c r="G48" s="212"/>
      <c r="H48" s="213"/>
      <c r="I48" s="213"/>
      <c r="J48" s="213"/>
      <c r="K48" s="213"/>
      <c r="L48" s="213"/>
      <c r="M48" s="214"/>
      <c r="N48" s="215"/>
      <c r="O48" s="215"/>
      <c r="P48" s="69"/>
    </row>
    <row r="49" spans="2:16" x14ac:dyDescent="0.25">
      <c r="B49" s="67"/>
      <c r="C49" s="213"/>
      <c r="D49" s="211"/>
      <c r="E49" s="211"/>
      <c r="F49" s="212"/>
      <c r="G49" s="212"/>
      <c r="H49" s="213"/>
      <c r="I49" s="213"/>
      <c r="J49" s="213"/>
      <c r="K49" s="213"/>
      <c r="L49" s="213"/>
      <c r="M49" s="214"/>
      <c r="N49" s="215"/>
      <c r="O49" s="215"/>
      <c r="P49" s="69"/>
    </row>
    <row r="50" spans="2:16" x14ac:dyDescent="0.25">
      <c r="B50" s="67"/>
      <c r="C50" s="213"/>
      <c r="D50" s="211"/>
      <c r="E50" s="211"/>
      <c r="F50" s="212"/>
      <c r="G50" s="212"/>
      <c r="H50" s="213"/>
      <c r="I50" s="213"/>
      <c r="J50" s="213"/>
      <c r="K50" s="213"/>
      <c r="L50" s="213"/>
      <c r="M50" s="214"/>
      <c r="N50" s="215"/>
      <c r="O50" s="215"/>
      <c r="P50" s="69"/>
    </row>
    <row r="51" spans="2:16" x14ac:dyDescent="0.25">
      <c r="B51" s="67"/>
      <c r="C51" s="213"/>
      <c r="D51" s="211"/>
      <c r="E51" s="211"/>
      <c r="F51" s="212"/>
      <c r="G51" s="212"/>
      <c r="H51" s="213"/>
      <c r="I51" s="213"/>
      <c r="J51" s="213"/>
      <c r="K51" s="213"/>
      <c r="L51" s="213"/>
      <c r="M51" s="214"/>
      <c r="N51" s="215"/>
      <c r="O51" s="215"/>
      <c r="P51" s="69"/>
    </row>
    <row r="52" spans="2:16" x14ac:dyDescent="0.25">
      <c r="B52" s="67"/>
      <c r="C52" s="213"/>
      <c r="D52" s="211"/>
      <c r="E52" s="211"/>
      <c r="F52" s="212"/>
      <c r="G52" s="212"/>
      <c r="H52" s="213"/>
      <c r="I52" s="213"/>
      <c r="J52" s="213"/>
      <c r="K52" s="213"/>
      <c r="L52" s="213"/>
      <c r="M52" s="214"/>
      <c r="N52" s="215"/>
      <c r="O52" s="215"/>
      <c r="P52" s="69"/>
    </row>
    <row r="53" spans="2:16" x14ac:dyDescent="0.25">
      <c r="B53" s="67"/>
      <c r="C53" s="213"/>
      <c r="D53" s="211"/>
      <c r="E53" s="211"/>
      <c r="F53" s="212"/>
      <c r="G53" s="212"/>
      <c r="H53" s="213"/>
      <c r="I53" s="213"/>
      <c r="J53" s="213"/>
      <c r="K53" s="213"/>
      <c r="L53" s="213"/>
      <c r="M53" s="214"/>
      <c r="N53" s="215"/>
      <c r="O53" s="215"/>
      <c r="P53" s="69"/>
    </row>
    <row r="54" spans="2:16" x14ac:dyDescent="0.25">
      <c r="B54" s="67"/>
      <c r="C54" s="213"/>
      <c r="D54" s="211"/>
      <c r="E54" s="211"/>
      <c r="F54" s="212"/>
      <c r="G54" s="212"/>
      <c r="H54" s="213"/>
      <c r="I54" s="213"/>
      <c r="J54" s="213"/>
      <c r="K54" s="213"/>
      <c r="L54" s="213"/>
      <c r="M54" s="214"/>
      <c r="N54" s="215"/>
      <c r="O54" s="215"/>
      <c r="P54" s="69"/>
    </row>
    <row r="55" spans="2:16" x14ac:dyDescent="0.25">
      <c r="B55" s="67"/>
      <c r="C55" s="213"/>
      <c r="D55" s="211"/>
      <c r="E55" s="211"/>
      <c r="F55" s="212"/>
      <c r="G55" s="212"/>
      <c r="H55" s="213"/>
      <c r="I55" s="213"/>
      <c r="J55" s="213"/>
      <c r="K55" s="213"/>
      <c r="L55" s="213"/>
      <c r="M55" s="214"/>
      <c r="N55" s="215"/>
      <c r="O55" s="215"/>
      <c r="P55" s="69"/>
    </row>
    <row r="56" spans="2:16" x14ac:dyDescent="0.25">
      <c r="B56" s="67"/>
      <c r="C56" s="213"/>
      <c r="D56" s="211"/>
      <c r="E56" s="211"/>
      <c r="F56" s="212"/>
      <c r="G56" s="212"/>
      <c r="H56" s="213"/>
      <c r="I56" s="213"/>
      <c r="J56" s="213"/>
      <c r="K56" s="213"/>
      <c r="L56" s="213"/>
      <c r="M56" s="214"/>
      <c r="N56" s="215"/>
      <c r="O56" s="215"/>
      <c r="P56" s="69"/>
    </row>
    <row r="57" spans="2:16" x14ac:dyDescent="0.25">
      <c r="B57" s="67"/>
      <c r="C57" s="213"/>
      <c r="D57" s="211"/>
      <c r="E57" s="211"/>
      <c r="F57" s="212"/>
      <c r="G57" s="212"/>
      <c r="H57" s="213"/>
      <c r="I57" s="213"/>
      <c r="J57" s="213"/>
      <c r="K57" s="213"/>
      <c r="L57" s="213"/>
      <c r="M57" s="214"/>
      <c r="N57" s="215"/>
      <c r="O57" s="215"/>
      <c r="P57" s="69"/>
    </row>
    <row r="58" spans="2:16" x14ac:dyDescent="0.25">
      <c r="B58" s="67"/>
      <c r="C58" s="213"/>
      <c r="D58" s="211"/>
      <c r="E58" s="211"/>
      <c r="F58" s="212"/>
      <c r="G58" s="212"/>
      <c r="H58" s="213"/>
      <c r="I58" s="213"/>
      <c r="J58" s="213"/>
      <c r="K58" s="213"/>
      <c r="L58" s="213"/>
      <c r="M58" s="214"/>
      <c r="N58" s="215"/>
      <c r="O58" s="215"/>
      <c r="P58" s="69"/>
    </row>
    <row r="59" spans="2:16" x14ac:dyDescent="0.25">
      <c r="B59" s="67"/>
      <c r="C59" s="213"/>
      <c r="D59" s="211"/>
      <c r="E59" s="211"/>
      <c r="F59" s="212"/>
      <c r="G59" s="212"/>
      <c r="H59" s="213"/>
      <c r="I59" s="213"/>
      <c r="J59" s="213"/>
      <c r="K59" s="213"/>
      <c r="L59" s="213"/>
      <c r="M59" s="214"/>
      <c r="N59" s="215"/>
      <c r="O59" s="215"/>
      <c r="P59" s="69"/>
    </row>
    <row r="60" spans="2:16" x14ac:dyDescent="0.25">
      <c r="B60" s="67"/>
      <c r="C60" s="213"/>
      <c r="D60" s="211"/>
      <c r="E60" s="211"/>
      <c r="F60" s="212"/>
      <c r="G60" s="212"/>
      <c r="H60" s="213"/>
      <c r="I60" s="213"/>
      <c r="J60" s="213"/>
      <c r="K60" s="213"/>
      <c r="L60" s="213"/>
      <c r="M60" s="214"/>
      <c r="N60" s="215"/>
      <c r="O60" s="215"/>
      <c r="P60" s="69"/>
    </row>
    <row r="61" spans="2:16" x14ac:dyDescent="0.25">
      <c r="B61" s="67"/>
      <c r="C61" s="213"/>
      <c r="D61" s="211"/>
      <c r="E61" s="211"/>
      <c r="F61" s="212"/>
      <c r="G61" s="212"/>
      <c r="H61" s="213"/>
      <c r="I61" s="213"/>
      <c r="J61" s="213"/>
      <c r="K61" s="213"/>
      <c r="L61" s="213"/>
      <c r="M61" s="214"/>
      <c r="N61" s="215"/>
      <c r="O61" s="215"/>
      <c r="P61" s="69"/>
    </row>
    <row r="62" spans="2:16" x14ac:dyDescent="0.25">
      <c r="B62" s="67"/>
      <c r="C62" s="213"/>
      <c r="D62" s="211"/>
      <c r="E62" s="211"/>
      <c r="F62" s="212"/>
      <c r="G62" s="212"/>
      <c r="H62" s="213"/>
      <c r="I62" s="213"/>
      <c r="J62" s="213"/>
      <c r="K62" s="213"/>
      <c r="L62" s="213"/>
      <c r="M62" s="214"/>
      <c r="N62" s="215"/>
      <c r="O62" s="215"/>
      <c r="P62" s="69"/>
    </row>
    <row r="63" spans="2:16" x14ac:dyDescent="0.25">
      <c r="B63" s="67"/>
      <c r="C63" s="213"/>
      <c r="D63" s="211"/>
      <c r="E63" s="211"/>
      <c r="F63" s="212"/>
      <c r="G63" s="212"/>
      <c r="H63" s="213"/>
      <c r="I63" s="213"/>
      <c r="J63" s="213"/>
      <c r="K63" s="213"/>
      <c r="L63" s="213"/>
      <c r="M63" s="214"/>
      <c r="N63" s="215"/>
      <c r="O63" s="215"/>
      <c r="P63" s="69"/>
    </row>
    <row r="64" spans="2:16" x14ac:dyDescent="0.25">
      <c r="B64" s="67"/>
      <c r="C64" s="213"/>
      <c r="D64" s="211"/>
      <c r="E64" s="211"/>
      <c r="F64" s="212"/>
      <c r="G64" s="212"/>
      <c r="H64" s="213"/>
      <c r="I64" s="213"/>
      <c r="J64" s="213"/>
      <c r="K64" s="213"/>
      <c r="L64" s="213"/>
      <c r="M64" s="214"/>
      <c r="N64" s="215"/>
      <c r="O64" s="215"/>
      <c r="P64" s="69"/>
    </row>
    <row r="65" spans="2:16" x14ac:dyDescent="0.25">
      <c r="B65" s="67"/>
      <c r="C65" s="213"/>
      <c r="D65" s="211"/>
      <c r="E65" s="211"/>
      <c r="F65" s="212"/>
      <c r="G65" s="212"/>
      <c r="H65" s="213"/>
      <c r="I65" s="213"/>
      <c r="J65" s="213"/>
      <c r="K65" s="213"/>
      <c r="L65" s="213"/>
      <c r="M65" s="214"/>
      <c r="N65" s="215"/>
      <c r="O65" s="215"/>
      <c r="P65" s="69"/>
    </row>
    <row r="66" spans="2:16" x14ac:dyDescent="0.25">
      <c r="B66" s="67"/>
      <c r="C66" s="213"/>
      <c r="D66" s="211"/>
      <c r="E66" s="211"/>
      <c r="F66" s="212"/>
      <c r="G66" s="212"/>
      <c r="H66" s="213"/>
      <c r="I66" s="213"/>
      <c r="J66" s="213"/>
      <c r="K66" s="213"/>
      <c r="L66" s="213"/>
      <c r="M66" s="214"/>
      <c r="N66" s="215"/>
      <c r="O66" s="215"/>
      <c r="P66" s="69"/>
    </row>
    <row r="67" spans="2:16" x14ac:dyDescent="0.25">
      <c r="B67" s="67"/>
      <c r="C67" s="213"/>
      <c r="D67" s="211"/>
      <c r="E67" s="211"/>
      <c r="F67" s="212"/>
      <c r="G67" s="212"/>
      <c r="H67" s="213"/>
      <c r="I67" s="213"/>
      <c r="J67" s="213"/>
      <c r="K67" s="213"/>
      <c r="L67" s="213"/>
      <c r="M67" s="214"/>
      <c r="N67" s="215"/>
      <c r="O67" s="215"/>
      <c r="P67" s="69"/>
    </row>
    <row r="68" spans="2:16" x14ac:dyDescent="0.25">
      <c r="B68" s="67"/>
      <c r="C68" s="213"/>
      <c r="D68" s="211"/>
      <c r="E68" s="211"/>
      <c r="F68" s="212"/>
      <c r="G68" s="212"/>
      <c r="H68" s="213"/>
      <c r="I68" s="213"/>
      <c r="J68" s="213"/>
      <c r="K68" s="213"/>
      <c r="L68" s="213"/>
      <c r="M68" s="214"/>
      <c r="N68" s="215"/>
      <c r="O68" s="215"/>
      <c r="P68" s="69"/>
    </row>
    <row r="69" spans="2:16" x14ac:dyDescent="0.25">
      <c r="B69" s="67"/>
      <c r="C69" s="213"/>
      <c r="D69" s="211"/>
      <c r="E69" s="211"/>
      <c r="F69" s="212"/>
      <c r="G69" s="212"/>
      <c r="H69" s="213"/>
      <c r="I69" s="213"/>
      <c r="J69" s="213"/>
      <c r="K69" s="213"/>
      <c r="L69" s="213"/>
      <c r="M69" s="214"/>
      <c r="N69" s="215"/>
      <c r="O69" s="215"/>
      <c r="P69" s="69"/>
    </row>
    <row r="70" spans="2:16" x14ac:dyDescent="0.25">
      <c r="B70" s="67"/>
      <c r="C70" s="213"/>
      <c r="D70" s="211"/>
      <c r="E70" s="211"/>
      <c r="F70" s="212"/>
      <c r="G70" s="212"/>
      <c r="H70" s="213"/>
      <c r="I70" s="213"/>
      <c r="J70" s="213"/>
      <c r="K70" s="213"/>
      <c r="L70" s="213"/>
      <c r="M70" s="214"/>
      <c r="N70" s="215"/>
      <c r="O70" s="215"/>
      <c r="P70" s="69"/>
    </row>
    <row r="71" spans="2:16" x14ac:dyDescent="0.25">
      <c r="B71" s="67"/>
      <c r="C71" s="213"/>
      <c r="D71" s="211"/>
      <c r="E71" s="211"/>
      <c r="F71" s="212"/>
      <c r="G71" s="212"/>
      <c r="H71" s="213"/>
      <c r="I71" s="213"/>
      <c r="J71" s="213"/>
      <c r="K71" s="213"/>
      <c r="L71" s="213"/>
      <c r="M71" s="214"/>
      <c r="N71" s="215"/>
      <c r="O71" s="215"/>
      <c r="P71" s="69"/>
    </row>
    <row r="72" spans="2:16" x14ac:dyDescent="0.25">
      <c r="B72" s="67"/>
      <c r="C72" s="213"/>
      <c r="D72" s="211"/>
      <c r="E72" s="211"/>
      <c r="F72" s="212"/>
      <c r="G72" s="212"/>
      <c r="H72" s="213"/>
      <c r="I72" s="213"/>
      <c r="J72" s="213"/>
      <c r="K72" s="213"/>
      <c r="L72" s="213"/>
      <c r="M72" s="214"/>
      <c r="N72" s="215"/>
      <c r="O72" s="215"/>
      <c r="P72" s="69"/>
    </row>
    <row r="73" spans="2:16" x14ac:dyDescent="0.25">
      <c r="B73" s="67"/>
      <c r="C73" s="213"/>
      <c r="D73" s="211"/>
      <c r="E73" s="211"/>
      <c r="F73" s="212"/>
      <c r="G73" s="212"/>
      <c r="H73" s="213"/>
      <c r="I73" s="213"/>
      <c r="J73" s="213"/>
      <c r="K73" s="213"/>
      <c r="L73" s="213"/>
      <c r="M73" s="214"/>
      <c r="N73" s="215"/>
      <c r="O73" s="215"/>
      <c r="P73" s="69"/>
    </row>
    <row r="74" spans="2:16" x14ac:dyDescent="0.25">
      <c r="B74" s="67"/>
      <c r="C74" s="213"/>
      <c r="D74" s="211"/>
      <c r="E74" s="211"/>
      <c r="F74" s="212"/>
      <c r="G74" s="212"/>
      <c r="H74" s="213"/>
      <c r="I74" s="213"/>
      <c r="J74" s="213"/>
      <c r="K74" s="213"/>
      <c r="L74" s="213"/>
      <c r="M74" s="214"/>
      <c r="N74" s="215"/>
      <c r="O74" s="215"/>
      <c r="P74" s="69"/>
    </row>
    <row r="75" spans="2:16" x14ac:dyDescent="0.25">
      <c r="B75" s="67"/>
      <c r="C75" s="213"/>
      <c r="D75" s="211"/>
      <c r="E75" s="211"/>
      <c r="F75" s="212"/>
      <c r="G75" s="212"/>
      <c r="H75" s="213"/>
      <c r="I75" s="213"/>
      <c r="J75" s="213"/>
      <c r="K75" s="213"/>
      <c r="L75" s="213"/>
      <c r="M75" s="214"/>
      <c r="N75" s="215"/>
      <c r="O75" s="215"/>
      <c r="P75" s="69"/>
    </row>
    <row r="76" spans="2:16" x14ac:dyDescent="0.25">
      <c r="B76" s="67"/>
      <c r="C76" s="213"/>
      <c r="D76" s="211"/>
      <c r="E76" s="211"/>
      <c r="F76" s="212"/>
      <c r="G76" s="212"/>
      <c r="H76" s="213"/>
      <c r="I76" s="213"/>
      <c r="J76" s="213"/>
      <c r="K76" s="213"/>
      <c r="L76" s="213"/>
      <c r="M76" s="214"/>
      <c r="N76" s="215"/>
      <c r="O76" s="215"/>
      <c r="P76" s="69"/>
    </row>
    <row r="77" spans="2:16" x14ac:dyDescent="0.25">
      <c r="B77" s="67"/>
      <c r="C77" s="213"/>
      <c r="D77" s="211"/>
      <c r="E77" s="211"/>
      <c r="F77" s="212"/>
      <c r="G77" s="212"/>
      <c r="H77" s="213"/>
      <c r="I77" s="213"/>
      <c r="J77" s="213"/>
      <c r="K77" s="213"/>
      <c r="L77" s="213"/>
      <c r="M77" s="214"/>
      <c r="N77" s="215"/>
      <c r="O77" s="215"/>
      <c r="P77" s="69"/>
    </row>
    <row r="78" spans="2:16" x14ac:dyDescent="0.25">
      <c r="B78" s="67"/>
      <c r="C78" s="213"/>
      <c r="D78" s="211"/>
      <c r="E78" s="211"/>
      <c r="F78" s="212"/>
      <c r="G78" s="212"/>
      <c r="H78" s="213"/>
      <c r="I78" s="213"/>
      <c r="J78" s="213"/>
      <c r="K78" s="213"/>
      <c r="L78" s="213"/>
      <c r="M78" s="214"/>
      <c r="N78" s="215"/>
      <c r="O78" s="215"/>
      <c r="P78" s="69"/>
    </row>
    <row r="79" spans="2:16" x14ac:dyDescent="0.25">
      <c r="B79" s="67"/>
      <c r="C79" s="213"/>
      <c r="D79" s="211"/>
      <c r="E79" s="211"/>
      <c r="F79" s="212"/>
      <c r="G79" s="212"/>
      <c r="H79" s="213"/>
      <c r="I79" s="213"/>
      <c r="J79" s="213"/>
      <c r="K79" s="213"/>
      <c r="L79" s="213"/>
      <c r="M79" s="214"/>
      <c r="N79" s="215"/>
      <c r="O79" s="215"/>
      <c r="P79" s="69"/>
    </row>
    <row r="80" spans="2:16" x14ac:dyDescent="0.25">
      <c r="B80" s="67"/>
      <c r="C80" s="213"/>
      <c r="D80" s="211"/>
      <c r="E80" s="211"/>
      <c r="F80" s="212"/>
      <c r="G80" s="212"/>
      <c r="H80" s="213"/>
      <c r="I80" s="213"/>
      <c r="J80" s="213"/>
      <c r="K80" s="213"/>
      <c r="L80" s="213"/>
      <c r="M80" s="214"/>
      <c r="N80" s="215"/>
      <c r="O80" s="215"/>
      <c r="P80" s="69"/>
    </row>
    <row r="81" spans="2:16" x14ac:dyDescent="0.25">
      <c r="B81" s="67"/>
      <c r="C81" s="213"/>
      <c r="D81" s="211"/>
      <c r="E81" s="211"/>
      <c r="F81" s="212"/>
      <c r="G81" s="212"/>
      <c r="H81" s="213"/>
      <c r="I81" s="213"/>
      <c r="J81" s="213"/>
      <c r="K81" s="213"/>
      <c r="L81" s="213"/>
      <c r="M81" s="214"/>
      <c r="N81" s="215"/>
      <c r="O81" s="215"/>
      <c r="P81" s="69"/>
    </row>
    <row r="82" spans="2:16" x14ac:dyDescent="0.25">
      <c r="B82" s="67"/>
      <c r="C82" s="213"/>
      <c r="D82" s="211"/>
      <c r="E82" s="211"/>
      <c r="F82" s="212"/>
      <c r="G82" s="212"/>
      <c r="H82" s="213"/>
      <c r="I82" s="213"/>
      <c r="J82" s="213"/>
      <c r="K82" s="213"/>
      <c r="L82" s="213"/>
      <c r="M82" s="214"/>
      <c r="N82" s="215"/>
      <c r="O82" s="215"/>
      <c r="P82" s="69"/>
    </row>
    <row r="83" spans="2:16" x14ac:dyDescent="0.25">
      <c r="B83" s="67"/>
      <c r="C83" s="213"/>
      <c r="D83" s="211"/>
      <c r="E83" s="211"/>
      <c r="F83" s="212"/>
      <c r="G83" s="212"/>
      <c r="H83" s="213"/>
      <c r="I83" s="213"/>
      <c r="J83" s="213"/>
      <c r="K83" s="213"/>
      <c r="L83" s="213"/>
      <c r="M83" s="214"/>
      <c r="N83" s="215"/>
      <c r="O83" s="215"/>
      <c r="P83" s="69"/>
    </row>
    <row r="84" spans="2:16" x14ac:dyDescent="0.25">
      <c r="B84" s="67"/>
      <c r="C84" s="213"/>
      <c r="D84" s="211"/>
      <c r="E84" s="211"/>
      <c r="F84" s="212"/>
      <c r="G84" s="212"/>
      <c r="H84" s="213"/>
      <c r="I84" s="213"/>
      <c r="J84" s="213"/>
      <c r="K84" s="213"/>
      <c r="L84" s="213"/>
      <c r="M84" s="214"/>
      <c r="N84" s="215"/>
      <c r="O84" s="215"/>
      <c r="P84" s="69"/>
    </row>
    <row r="85" spans="2:16" x14ac:dyDescent="0.25">
      <c r="B85" s="67"/>
      <c r="C85" s="213"/>
      <c r="D85" s="211"/>
      <c r="E85" s="211"/>
      <c r="F85" s="212"/>
      <c r="G85" s="212"/>
      <c r="H85" s="213"/>
      <c r="I85" s="213"/>
      <c r="J85" s="213"/>
      <c r="K85" s="213"/>
      <c r="L85" s="213"/>
      <c r="M85" s="214"/>
      <c r="N85" s="215"/>
      <c r="O85" s="215"/>
      <c r="P85" s="69"/>
    </row>
    <row r="86" spans="2:16" x14ac:dyDescent="0.25">
      <c r="B86" s="67"/>
      <c r="C86" s="213"/>
      <c r="D86" s="211"/>
      <c r="E86" s="211"/>
      <c r="F86" s="212"/>
      <c r="G86" s="212"/>
      <c r="H86" s="213"/>
      <c r="I86" s="213"/>
      <c r="J86" s="213"/>
      <c r="K86" s="213"/>
      <c r="L86" s="213"/>
      <c r="M86" s="214"/>
      <c r="N86" s="215"/>
      <c r="O86" s="215"/>
      <c r="P86" s="69"/>
    </row>
    <row r="87" spans="2:16" x14ac:dyDescent="0.25">
      <c r="B87" s="67"/>
      <c r="C87" s="213"/>
      <c r="D87" s="211"/>
      <c r="E87" s="211"/>
      <c r="F87" s="212"/>
      <c r="G87" s="212"/>
      <c r="H87" s="213"/>
      <c r="I87" s="213"/>
      <c r="J87" s="213"/>
      <c r="K87" s="213"/>
      <c r="L87" s="213"/>
      <c r="M87" s="214"/>
      <c r="N87" s="215"/>
      <c r="O87" s="215"/>
      <c r="P87" s="69"/>
    </row>
    <row r="88" spans="2:16" x14ac:dyDescent="0.25">
      <c r="B88" s="67"/>
      <c r="C88" s="213"/>
      <c r="D88" s="211"/>
      <c r="E88" s="211"/>
      <c r="F88" s="212"/>
      <c r="G88" s="212"/>
      <c r="H88" s="213"/>
      <c r="I88" s="213"/>
      <c r="J88" s="213"/>
      <c r="K88" s="213"/>
      <c r="L88" s="213"/>
      <c r="M88" s="214"/>
      <c r="N88" s="215"/>
      <c r="O88" s="215"/>
      <c r="P88" s="69"/>
    </row>
    <row r="89" spans="2:16" x14ac:dyDescent="0.25">
      <c r="B89" s="67"/>
      <c r="C89" s="213"/>
      <c r="D89" s="211"/>
      <c r="E89" s="211"/>
      <c r="F89" s="212"/>
      <c r="G89" s="212"/>
      <c r="H89" s="213"/>
      <c r="I89" s="213"/>
      <c r="J89" s="213"/>
      <c r="K89" s="213"/>
      <c r="L89" s="213"/>
      <c r="M89" s="214"/>
      <c r="N89" s="215"/>
      <c r="O89" s="215"/>
      <c r="P89" s="69"/>
    </row>
    <row r="90" spans="2:16" x14ac:dyDescent="0.25">
      <c r="B90" s="67"/>
      <c r="C90" s="213"/>
      <c r="D90" s="211"/>
      <c r="E90" s="211"/>
      <c r="F90" s="212"/>
      <c r="G90" s="212"/>
      <c r="H90" s="213"/>
      <c r="I90" s="213"/>
      <c r="J90" s="213"/>
      <c r="K90" s="213"/>
      <c r="L90" s="213"/>
      <c r="M90" s="214"/>
      <c r="N90" s="215"/>
      <c r="O90" s="215"/>
      <c r="P90" s="69"/>
    </row>
    <row r="91" spans="2:16" x14ac:dyDescent="0.25">
      <c r="B91" s="67"/>
      <c r="C91" s="213"/>
      <c r="D91" s="211"/>
      <c r="E91" s="211"/>
      <c r="F91" s="212"/>
      <c r="G91" s="212"/>
      <c r="H91" s="213"/>
      <c r="I91" s="213"/>
      <c r="J91" s="213"/>
      <c r="K91" s="213"/>
      <c r="L91" s="213"/>
      <c r="M91" s="214"/>
      <c r="N91" s="215"/>
      <c r="O91" s="215"/>
      <c r="P91" s="69"/>
    </row>
    <row r="92" spans="2:16" x14ac:dyDescent="0.25">
      <c r="B92" s="67"/>
      <c r="C92" s="213"/>
      <c r="D92" s="211"/>
      <c r="E92" s="211"/>
      <c r="F92" s="212"/>
      <c r="G92" s="212"/>
      <c r="H92" s="213"/>
      <c r="I92" s="213"/>
      <c r="J92" s="213"/>
      <c r="K92" s="213"/>
      <c r="L92" s="213"/>
      <c r="M92" s="214"/>
      <c r="N92" s="215"/>
      <c r="O92" s="215"/>
      <c r="P92" s="69"/>
    </row>
    <row r="93" spans="2:16" x14ac:dyDescent="0.25">
      <c r="B93" s="67"/>
      <c r="C93" s="213"/>
      <c r="D93" s="211"/>
      <c r="E93" s="211"/>
      <c r="F93" s="212"/>
      <c r="G93" s="212"/>
      <c r="H93" s="213"/>
      <c r="I93" s="213"/>
      <c r="J93" s="213"/>
      <c r="K93" s="213"/>
      <c r="L93" s="213"/>
      <c r="M93" s="214"/>
      <c r="N93" s="215"/>
      <c r="O93" s="215"/>
      <c r="P93" s="69"/>
    </row>
    <row r="94" spans="2:16" x14ac:dyDescent="0.25">
      <c r="B94" s="67"/>
      <c r="C94" s="213"/>
      <c r="D94" s="211"/>
      <c r="E94" s="211"/>
      <c r="F94" s="212"/>
      <c r="G94" s="212"/>
      <c r="H94" s="213"/>
      <c r="I94" s="213"/>
      <c r="J94" s="213"/>
      <c r="K94" s="213"/>
      <c r="L94" s="213"/>
      <c r="M94" s="214"/>
      <c r="N94" s="215"/>
      <c r="O94" s="215"/>
      <c r="P94" s="69"/>
    </row>
    <row r="95" spans="2:16" x14ac:dyDescent="0.25">
      <c r="B95" s="67"/>
      <c r="C95" s="213"/>
      <c r="D95" s="211"/>
      <c r="E95" s="211"/>
      <c r="F95" s="212"/>
      <c r="G95" s="212"/>
      <c r="H95" s="213"/>
      <c r="I95" s="213"/>
      <c r="J95" s="213"/>
      <c r="K95" s="213"/>
      <c r="L95" s="213"/>
      <c r="M95" s="214"/>
      <c r="N95" s="215"/>
      <c r="O95" s="215"/>
      <c r="P95" s="69"/>
    </row>
    <row r="96" spans="2:16" x14ac:dyDescent="0.25">
      <c r="B96" s="67"/>
      <c r="C96" s="213"/>
      <c r="D96" s="211"/>
      <c r="E96" s="211"/>
      <c r="F96" s="212"/>
      <c r="G96" s="212"/>
      <c r="H96" s="213"/>
      <c r="I96" s="213"/>
      <c r="J96" s="213"/>
      <c r="K96" s="213"/>
      <c r="L96" s="213"/>
      <c r="M96" s="214"/>
      <c r="N96" s="215"/>
      <c r="O96" s="215"/>
      <c r="P96" s="69"/>
    </row>
    <row r="97" spans="2:16" x14ac:dyDescent="0.25">
      <c r="B97" s="67"/>
      <c r="C97" s="213"/>
      <c r="D97" s="211"/>
      <c r="E97" s="211"/>
      <c r="F97" s="212"/>
      <c r="G97" s="212"/>
      <c r="H97" s="213"/>
      <c r="I97" s="213"/>
      <c r="J97" s="213"/>
      <c r="K97" s="213"/>
      <c r="L97" s="213"/>
      <c r="M97" s="214"/>
      <c r="N97" s="215"/>
      <c r="O97" s="215"/>
      <c r="P97" s="69"/>
    </row>
    <row r="98" spans="2:16" x14ac:dyDescent="0.25">
      <c r="B98" s="67"/>
      <c r="C98" s="213"/>
      <c r="D98" s="211"/>
      <c r="E98" s="211"/>
      <c r="F98" s="212"/>
      <c r="G98" s="212"/>
      <c r="H98" s="213"/>
      <c r="I98" s="213"/>
      <c r="J98" s="213"/>
      <c r="K98" s="213"/>
      <c r="L98" s="213"/>
      <c r="M98" s="214"/>
      <c r="N98" s="215"/>
      <c r="O98" s="215"/>
      <c r="P98" s="69"/>
    </row>
    <row r="99" spans="2:16" x14ac:dyDescent="0.25">
      <c r="B99" s="67"/>
      <c r="C99" s="213"/>
      <c r="D99" s="211"/>
      <c r="E99" s="211"/>
      <c r="F99" s="212"/>
      <c r="G99" s="212"/>
      <c r="H99" s="213"/>
      <c r="I99" s="213"/>
      <c r="J99" s="213"/>
      <c r="K99" s="213"/>
      <c r="L99" s="213"/>
      <c r="M99" s="214"/>
      <c r="N99" s="215"/>
      <c r="O99" s="215"/>
      <c r="P99" s="69"/>
    </row>
    <row r="100" spans="2:16" x14ac:dyDescent="0.25">
      <c r="B100" s="67"/>
      <c r="C100" s="213"/>
      <c r="D100" s="211"/>
      <c r="E100" s="211"/>
      <c r="F100" s="212"/>
      <c r="G100" s="212"/>
      <c r="H100" s="213"/>
      <c r="I100" s="213"/>
      <c r="J100" s="213"/>
      <c r="K100" s="213"/>
      <c r="L100" s="213"/>
      <c r="M100" s="214"/>
      <c r="N100" s="215"/>
      <c r="O100" s="215"/>
      <c r="P100" s="69"/>
    </row>
    <row r="101" spans="2:16" x14ac:dyDescent="0.25">
      <c r="B101" s="67"/>
      <c r="C101" s="213"/>
      <c r="D101" s="211"/>
      <c r="E101" s="211"/>
      <c r="F101" s="212"/>
      <c r="G101" s="212"/>
      <c r="H101" s="213"/>
      <c r="I101" s="213"/>
      <c r="J101" s="213"/>
      <c r="K101" s="213"/>
      <c r="L101" s="213"/>
      <c r="M101" s="214"/>
      <c r="N101" s="215"/>
      <c r="O101" s="215"/>
      <c r="P101" s="69"/>
    </row>
    <row r="102" spans="2:16" x14ac:dyDescent="0.25">
      <c r="B102" s="67"/>
      <c r="C102" s="213"/>
      <c r="D102" s="211"/>
      <c r="E102" s="211"/>
      <c r="F102" s="212"/>
      <c r="G102" s="212"/>
      <c r="H102" s="213"/>
      <c r="I102" s="213"/>
      <c r="J102" s="213"/>
      <c r="K102" s="213"/>
      <c r="L102" s="213"/>
      <c r="M102" s="214"/>
      <c r="N102" s="215"/>
      <c r="O102" s="215"/>
      <c r="P102" s="69"/>
    </row>
    <row r="103" spans="2:16" x14ac:dyDescent="0.25">
      <c r="B103" s="67"/>
      <c r="C103" s="213"/>
      <c r="D103" s="211"/>
      <c r="E103" s="211"/>
      <c r="F103" s="212"/>
      <c r="G103" s="212"/>
      <c r="H103" s="213"/>
      <c r="I103" s="213"/>
      <c r="J103" s="213"/>
      <c r="K103" s="213"/>
      <c r="L103" s="213"/>
      <c r="M103" s="214"/>
      <c r="N103" s="215"/>
      <c r="O103" s="215"/>
      <c r="P103" s="69"/>
    </row>
    <row r="104" spans="2:16" x14ac:dyDescent="0.25">
      <c r="B104" s="67"/>
      <c r="C104" s="213"/>
      <c r="D104" s="211"/>
      <c r="E104" s="211"/>
      <c r="F104" s="212"/>
      <c r="G104" s="212"/>
      <c r="H104" s="213"/>
      <c r="I104" s="213"/>
      <c r="J104" s="213"/>
      <c r="K104" s="213"/>
      <c r="L104" s="213"/>
      <c r="M104" s="214"/>
      <c r="N104" s="215"/>
      <c r="O104" s="215"/>
      <c r="P104" s="69"/>
    </row>
    <row r="105" spans="2:16" x14ac:dyDescent="0.25">
      <c r="B105" s="67"/>
      <c r="C105" s="213"/>
      <c r="D105" s="211"/>
      <c r="E105" s="211"/>
      <c r="F105" s="212"/>
      <c r="G105" s="212"/>
      <c r="H105" s="213"/>
      <c r="I105" s="213"/>
      <c r="J105" s="213"/>
      <c r="K105" s="213"/>
      <c r="L105" s="213"/>
      <c r="M105" s="214"/>
      <c r="N105" s="215"/>
      <c r="O105" s="215"/>
      <c r="P105" s="69"/>
    </row>
    <row r="106" spans="2:16" x14ac:dyDescent="0.25">
      <c r="B106" s="67"/>
      <c r="C106" s="213"/>
      <c r="D106" s="211"/>
      <c r="E106" s="211"/>
      <c r="F106" s="212"/>
      <c r="G106" s="212"/>
      <c r="H106" s="213"/>
      <c r="I106" s="213"/>
      <c r="J106" s="213"/>
      <c r="K106" s="213"/>
      <c r="L106" s="213"/>
      <c r="M106" s="214"/>
      <c r="N106" s="215"/>
      <c r="O106" s="215"/>
      <c r="P106" s="69"/>
    </row>
    <row r="107" spans="2:16" x14ac:dyDescent="0.25">
      <c r="B107" s="67"/>
      <c r="C107" s="213"/>
      <c r="D107" s="211"/>
      <c r="E107" s="211"/>
      <c r="F107" s="212"/>
      <c r="G107" s="212"/>
      <c r="H107" s="213"/>
      <c r="I107" s="213"/>
      <c r="J107" s="213"/>
      <c r="K107" s="213"/>
      <c r="L107" s="213"/>
      <c r="M107" s="214"/>
      <c r="N107" s="215"/>
      <c r="O107" s="215"/>
      <c r="P107" s="69"/>
    </row>
    <row r="108" spans="2:16" x14ac:dyDescent="0.25">
      <c r="B108" s="67"/>
      <c r="C108" s="213"/>
      <c r="D108" s="211"/>
      <c r="E108" s="211"/>
      <c r="F108" s="212"/>
      <c r="G108" s="212"/>
      <c r="H108" s="213"/>
      <c r="I108" s="213"/>
      <c r="J108" s="213"/>
      <c r="K108" s="213"/>
      <c r="L108" s="213"/>
      <c r="M108" s="214"/>
      <c r="N108" s="215"/>
      <c r="O108" s="215"/>
      <c r="P108" s="69"/>
    </row>
    <row r="109" spans="2:16" x14ac:dyDescent="0.25">
      <c r="B109" s="67"/>
      <c r="C109" s="213"/>
      <c r="D109" s="211"/>
      <c r="E109" s="211"/>
      <c r="F109" s="212"/>
      <c r="G109" s="212"/>
      <c r="H109" s="213"/>
      <c r="I109" s="213"/>
      <c r="J109" s="213"/>
      <c r="K109" s="213"/>
      <c r="L109" s="213"/>
      <c r="M109" s="214"/>
      <c r="N109" s="215"/>
      <c r="O109" s="215"/>
      <c r="P109" s="69"/>
    </row>
    <row r="110" spans="2:16" x14ac:dyDescent="0.25">
      <c r="B110" s="67"/>
      <c r="C110" s="213"/>
      <c r="D110" s="211"/>
      <c r="E110" s="211"/>
      <c r="F110" s="212"/>
      <c r="G110" s="212"/>
      <c r="H110" s="213"/>
      <c r="I110" s="213"/>
      <c r="J110" s="213"/>
      <c r="K110" s="213"/>
      <c r="L110" s="213"/>
      <c r="M110" s="214"/>
      <c r="N110" s="215"/>
      <c r="O110" s="215"/>
      <c r="P110" s="69"/>
    </row>
    <row r="111" spans="2:16" x14ac:dyDescent="0.25">
      <c r="B111" s="67"/>
      <c r="C111" s="213"/>
      <c r="D111" s="211"/>
      <c r="E111" s="211"/>
      <c r="F111" s="212"/>
      <c r="G111" s="212"/>
      <c r="H111" s="213"/>
      <c r="I111" s="213"/>
      <c r="J111" s="213"/>
      <c r="K111" s="213"/>
      <c r="L111" s="213"/>
      <c r="M111" s="214"/>
      <c r="N111" s="215"/>
      <c r="O111" s="215"/>
      <c r="P111" s="69"/>
    </row>
    <row r="112" spans="2:16" x14ac:dyDescent="0.25">
      <c r="B112" s="67"/>
      <c r="C112" s="213"/>
      <c r="D112" s="211"/>
      <c r="E112" s="211"/>
      <c r="F112" s="212"/>
      <c r="G112" s="212"/>
      <c r="H112" s="213"/>
      <c r="I112" s="213"/>
      <c r="J112" s="213"/>
      <c r="K112" s="213"/>
      <c r="L112" s="213"/>
      <c r="M112" s="214"/>
      <c r="N112" s="215"/>
      <c r="O112" s="215"/>
      <c r="P112" s="69"/>
    </row>
    <row r="113" spans="2:16" x14ac:dyDescent="0.25">
      <c r="B113" s="67"/>
      <c r="C113" s="213"/>
      <c r="D113" s="211"/>
      <c r="E113" s="211"/>
      <c r="F113" s="212"/>
      <c r="G113" s="212"/>
      <c r="H113" s="213"/>
      <c r="I113" s="213"/>
      <c r="J113" s="213"/>
      <c r="K113" s="213"/>
      <c r="L113" s="213"/>
      <c r="M113" s="214"/>
      <c r="N113" s="215"/>
      <c r="O113" s="215"/>
      <c r="P113" s="69"/>
    </row>
    <row r="114" spans="2:16" x14ac:dyDescent="0.25">
      <c r="B114" s="67"/>
      <c r="C114" s="213"/>
      <c r="D114" s="211"/>
      <c r="E114" s="211"/>
      <c r="F114" s="212"/>
      <c r="G114" s="212"/>
      <c r="H114" s="213"/>
      <c r="I114" s="213"/>
      <c r="J114" s="213"/>
      <c r="K114" s="213"/>
      <c r="L114" s="213"/>
      <c r="M114" s="214"/>
      <c r="N114" s="215"/>
      <c r="O114" s="215"/>
      <c r="P114" s="69"/>
    </row>
    <row r="115" spans="2:16" x14ac:dyDescent="0.25">
      <c r="B115" s="67"/>
      <c r="C115" s="213"/>
      <c r="D115" s="211"/>
      <c r="E115" s="211"/>
      <c r="F115" s="212"/>
      <c r="G115" s="212"/>
      <c r="H115" s="213"/>
      <c r="I115" s="213"/>
      <c r="J115" s="213"/>
      <c r="K115" s="213"/>
      <c r="L115" s="213"/>
      <c r="M115" s="214"/>
      <c r="N115" s="215"/>
      <c r="O115" s="215"/>
      <c r="P115" s="69"/>
    </row>
    <row r="116" spans="2:16" x14ac:dyDescent="0.25">
      <c r="B116" s="67"/>
      <c r="C116" s="213"/>
      <c r="D116" s="211"/>
      <c r="E116" s="211"/>
      <c r="F116" s="212"/>
      <c r="G116" s="212"/>
      <c r="H116" s="213"/>
      <c r="I116" s="213"/>
      <c r="J116" s="213"/>
      <c r="K116" s="213"/>
      <c r="L116" s="213"/>
      <c r="M116" s="214"/>
      <c r="N116" s="215"/>
      <c r="O116" s="215"/>
      <c r="P116" s="69"/>
    </row>
    <row r="117" spans="2:16" x14ac:dyDescent="0.25">
      <c r="B117" s="67"/>
      <c r="C117" s="213"/>
      <c r="D117" s="211"/>
      <c r="E117" s="211"/>
      <c r="F117" s="212"/>
      <c r="G117" s="212"/>
      <c r="H117" s="213"/>
      <c r="I117" s="213"/>
      <c r="J117" s="213"/>
      <c r="K117" s="213"/>
      <c r="L117" s="213"/>
      <c r="M117" s="214"/>
      <c r="N117" s="215"/>
      <c r="O117" s="215"/>
      <c r="P117" s="69"/>
    </row>
    <row r="118" spans="2:16" x14ac:dyDescent="0.25">
      <c r="B118" s="67"/>
      <c r="C118" s="213"/>
      <c r="D118" s="211"/>
      <c r="E118" s="211"/>
      <c r="F118" s="212"/>
      <c r="G118" s="212"/>
      <c r="H118" s="213"/>
      <c r="I118" s="213"/>
      <c r="J118" s="213"/>
      <c r="K118" s="213"/>
      <c r="L118" s="213"/>
      <c r="M118" s="214"/>
      <c r="N118" s="215"/>
      <c r="O118" s="215"/>
      <c r="P118" s="69"/>
    </row>
    <row r="119" spans="2:16" x14ac:dyDescent="0.25">
      <c r="B119" s="67"/>
      <c r="C119" s="213"/>
      <c r="D119" s="211"/>
      <c r="E119" s="211"/>
      <c r="F119" s="212"/>
      <c r="G119" s="212"/>
      <c r="H119" s="213"/>
      <c r="I119" s="213"/>
      <c r="J119" s="213"/>
      <c r="K119" s="213"/>
      <c r="L119" s="213"/>
      <c r="M119" s="214"/>
      <c r="N119" s="215"/>
      <c r="O119" s="215"/>
      <c r="P119" s="69"/>
    </row>
    <row r="120" spans="2:16" x14ac:dyDescent="0.25">
      <c r="B120" s="67"/>
      <c r="C120" s="213"/>
      <c r="D120" s="211"/>
      <c r="E120" s="211"/>
      <c r="F120" s="212"/>
      <c r="G120" s="212"/>
      <c r="H120" s="213"/>
      <c r="I120" s="213"/>
      <c r="J120" s="213"/>
      <c r="K120" s="213"/>
      <c r="L120" s="213"/>
      <c r="M120" s="214"/>
      <c r="N120" s="215"/>
      <c r="O120" s="215"/>
      <c r="P120" s="69"/>
    </row>
    <row r="121" spans="2:16" x14ac:dyDescent="0.25">
      <c r="B121" s="67"/>
      <c r="C121" s="213"/>
      <c r="D121" s="211"/>
      <c r="E121" s="211"/>
      <c r="F121" s="212"/>
      <c r="G121" s="212"/>
      <c r="H121" s="213"/>
      <c r="I121" s="213"/>
      <c r="J121" s="213"/>
      <c r="K121" s="213"/>
      <c r="L121" s="213"/>
      <c r="M121" s="214"/>
      <c r="N121" s="215"/>
      <c r="O121" s="215"/>
      <c r="P121" s="69"/>
    </row>
    <row r="122" spans="2:16" x14ac:dyDescent="0.25">
      <c r="B122" s="67"/>
      <c r="C122" s="213"/>
      <c r="D122" s="211"/>
      <c r="E122" s="211"/>
      <c r="F122" s="212"/>
      <c r="G122" s="212"/>
      <c r="H122" s="213"/>
      <c r="I122" s="213"/>
      <c r="J122" s="213"/>
      <c r="K122" s="213"/>
      <c r="L122" s="213"/>
      <c r="M122" s="214"/>
      <c r="N122" s="215"/>
      <c r="O122" s="215"/>
      <c r="P122" s="69"/>
    </row>
    <row r="123" spans="2:16" x14ac:dyDescent="0.25">
      <c r="B123" s="67"/>
      <c r="C123" s="213"/>
      <c r="D123" s="211"/>
      <c r="E123" s="211"/>
      <c r="F123" s="212"/>
      <c r="G123" s="212"/>
      <c r="H123" s="213"/>
      <c r="I123" s="213"/>
      <c r="J123" s="213"/>
      <c r="K123" s="213"/>
      <c r="L123" s="213"/>
      <c r="M123" s="214"/>
      <c r="N123" s="215"/>
      <c r="O123" s="215"/>
      <c r="P123" s="69"/>
    </row>
    <row r="124" spans="2:16" x14ac:dyDescent="0.25">
      <c r="B124" s="67"/>
      <c r="C124" s="213"/>
      <c r="D124" s="211"/>
      <c r="E124" s="211"/>
      <c r="F124" s="212"/>
      <c r="G124" s="212"/>
      <c r="H124" s="213"/>
      <c r="I124" s="213"/>
      <c r="J124" s="213"/>
      <c r="K124" s="213"/>
      <c r="L124" s="213"/>
      <c r="M124" s="214"/>
      <c r="N124" s="215"/>
      <c r="O124" s="215"/>
      <c r="P124" s="69"/>
    </row>
    <row r="125" spans="2:16" x14ac:dyDescent="0.25">
      <c r="B125" s="67"/>
      <c r="C125" s="213"/>
      <c r="D125" s="211"/>
      <c r="E125" s="211"/>
      <c r="F125" s="212"/>
      <c r="G125" s="212"/>
      <c r="H125" s="213"/>
      <c r="I125" s="213"/>
      <c r="J125" s="213"/>
      <c r="K125" s="213"/>
      <c r="L125" s="213"/>
      <c r="M125" s="214"/>
      <c r="N125" s="215"/>
      <c r="O125" s="215"/>
      <c r="P125" s="69"/>
    </row>
    <row r="126" spans="2:16" x14ac:dyDescent="0.25">
      <c r="B126" s="67"/>
      <c r="C126" s="213"/>
      <c r="D126" s="211"/>
      <c r="E126" s="211"/>
      <c r="F126" s="212"/>
      <c r="G126" s="212"/>
      <c r="H126" s="213"/>
      <c r="I126" s="213"/>
      <c r="J126" s="213"/>
      <c r="K126" s="213"/>
      <c r="L126" s="213"/>
      <c r="M126" s="214"/>
      <c r="N126" s="215"/>
      <c r="O126" s="215"/>
      <c r="P126" s="69"/>
    </row>
    <row r="127" spans="2:16" x14ac:dyDescent="0.25">
      <c r="B127" s="67"/>
      <c r="C127" s="213"/>
      <c r="D127" s="211"/>
      <c r="E127" s="211"/>
      <c r="F127" s="212"/>
      <c r="G127" s="212"/>
      <c r="H127" s="213"/>
      <c r="I127" s="213"/>
      <c r="J127" s="213"/>
      <c r="K127" s="213"/>
      <c r="L127" s="213"/>
      <c r="M127" s="214"/>
      <c r="N127" s="215"/>
      <c r="O127" s="215"/>
      <c r="P127" s="69"/>
    </row>
    <row r="128" spans="2:16" x14ac:dyDescent="0.25">
      <c r="B128" s="67"/>
      <c r="C128" s="213"/>
      <c r="D128" s="211"/>
      <c r="E128" s="211"/>
      <c r="F128" s="212"/>
      <c r="G128" s="212"/>
      <c r="H128" s="213"/>
      <c r="I128" s="213"/>
      <c r="J128" s="213"/>
      <c r="K128" s="213"/>
      <c r="L128" s="213"/>
      <c r="M128" s="214"/>
      <c r="N128" s="215"/>
      <c r="O128" s="215"/>
      <c r="P128" s="69"/>
    </row>
    <row r="129" spans="2:16" x14ac:dyDescent="0.25">
      <c r="B129" s="67"/>
      <c r="C129" s="213"/>
      <c r="D129" s="211"/>
      <c r="E129" s="211"/>
      <c r="F129" s="212"/>
      <c r="G129" s="212"/>
      <c r="H129" s="213"/>
      <c r="I129" s="213"/>
      <c r="J129" s="213"/>
      <c r="K129" s="213"/>
      <c r="L129" s="213"/>
      <c r="M129" s="214"/>
      <c r="N129" s="215"/>
      <c r="O129" s="215"/>
      <c r="P129" s="69"/>
    </row>
    <row r="130" spans="2:16" x14ac:dyDescent="0.25">
      <c r="B130" s="67"/>
      <c r="C130" s="213"/>
      <c r="D130" s="211"/>
      <c r="E130" s="211"/>
      <c r="F130" s="212"/>
      <c r="G130" s="212"/>
      <c r="H130" s="213"/>
      <c r="I130" s="213"/>
      <c r="J130" s="213"/>
      <c r="K130" s="213"/>
      <c r="L130" s="213"/>
      <c r="M130" s="214"/>
      <c r="N130" s="215"/>
      <c r="O130" s="215"/>
      <c r="P130" s="69"/>
    </row>
    <row r="131" spans="2:16" x14ac:dyDescent="0.25">
      <c r="B131" s="67"/>
      <c r="C131" s="213"/>
      <c r="D131" s="211"/>
      <c r="E131" s="211"/>
      <c r="F131" s="212"/>
      <c r="G131" s="212"/>
      <c r="H131" s="213"/>
      <c r="I131" s="213"/>
      <c r="J131" s="213"/>
      <c r="K131" s="213"/>
      <c r="L131" s="213"/>
      <c r="M131" s="214"/>
      <c r="N131" s="215"/>
      <c r="O131" s="215"/>
      <c r="P131" s="69"/>
    </row>
    <row r="132" spans="2:16" x14ac:dyDescent="0.25">
      <c r="B132" s="67"/>
      <c r="C132" s="213"/>
      <c r="D132" s="211"/>
      <c r="E132" s="211"/>
      <c r="F132" s="212"/>
      <c r="G132" s="212"/>
      <c r="H132" s="213"/>
      <c r="I132" s="213"/>
      <c r="J132" s="213"/>
      <c r="K132" s="213"/>
      <c r="L132" s="213"/>
      <c r="M132" s="214"/>
      <c r="N132" s="215"/>
      <c r="O132" s="215"/>
      <c r="P132" s="69"/>
    </row>
    <row r="133" spans="2:16" x14ac:dyDescent="0.25">
      <c r="B133" s="67"/>
      <c r="C133" s="213"/>
      <c r="D133" s="211"/>
      <c r="E133" s="211"/>
      <c r="F133" s="212"/>
      <c r="G133" s="212"/>
      <c r="H133" s="213"/>
      <c r="I133" s="213"/>
      <c r="J133" s="213"/>
      <c r="K133" s="213"/>
      <c r="L133" s="213"/>
      <c r="M133" s="214"/>
      <c r="N133" s="215"/>
      <c r="O133" s="215"/>
      <c r="P133" s="69"/>
    </row>
    <row r="134" spans="2:16" x14ac:dyDescent="0.25">
      <c r="B134" s="67"/>
      <c r="C134" s="213"/>
      <c r="D134" s="211"/>
      <c r="E134" s="211"/>
      <c r="F134" s="212"/>
      <c r="G134" s="212"/>
      <c r="H134" s="213"/>
      <c r="I134" s="213"/>
      <c r="J134" s="213"/>
      <c r="K134" s="213"/>
      <c r="L134" s="213"/>
      <c r="M134" s="214"/>
      <c r="N134" s="215"/>
      <c r="O134" s="215"/>
      <c r="P134" s="69"/>
    </row>
    <row r="135" spans="2:16" x14ac:dyDescent="0.25">
      <c r="B135" s="67"/>
      <c r="C135" s="213"/>
      <c r="D135" s="211"/>
      <c r="E135" s="211"/>
      <c r="F135" s="212"/>
      <c r="G135" s="212"/>
      <c r="H135" s="213"/>
      <c r="I135" s="213"/>
      <c r="J135" s="213"/>
      <c r="K135" s="213"/>
      <c r="L135" s="213"/>
      <c r="M135" s="214"/>
      <c r="N135" s="215"/>
      <c r="O135" s="215"/>
      <c r="P135" s="69"/>
    </row>
    <row r="136" spans="2:16" x14ac:dyDescent="0.25">
      <c r="B136" s="67"/>
      <c r="C136" s="213"/>
      <c r="D136" s="211"/>
      <c r="E136" s="211"/>
      <c r="F136" s="212"/>
      <c r="G136" s="212"/>
      <c r="H136" s="213"/>
      <c r="I136" s="213"/>
      <c r="J136" s="213"/>
      <c r="K136" s="213"/>
      <c r="L136" s="213"/>
      <c r="M136" s="214"/>
      <c r="N136" s="215"/>
      <c r="O136" s="215"/>
      <c r="P136" s="69"/>
    </row>
    <row r="137" spans="2:16" x14ac:dyDescent="0.25">
      <c r="B137" s="67"/>
      <c r="C137" s="213"/>
      <c r="D137" s="211"/>
      <c r="E137" s="211"/>
      <c r="F137" s="212"/>
      <c r="G137" s="212"/>
      <c r="H137" s="213"/>
      <c r="I137" s="213"/>
      <c r="J137" s="213"/>
      <c r="K137" s="213"/>
      <c r="L137" s="213"/>
      <c r="M137" s="214"/>
      <c r="N137" s="215"/>
      <c r="O137" s="215"/>
      <c r="P137" s="69"/>
    </row>
    <row r="138" spans="2:16" x14ac:dyDescent="0.25">
      <c r="B138" s="67"/>
      <c r="C138" s="213"/>
      <c r="D138" s="211"/>
      <c r="E138" s="211"/>
      <c r="F138" s="212"/>
      <c r="G138" s="212"/>
      <c r="H138" s="213"/>
      <c r="I138" s="213"/>
      <c r="J138" s="213"/>
      <c r="K138" s="213"/>
      <c r="L138" s="213"/>
      <c r="M138" s="214"/>
      <c r="N138" s="215"/>
      <c r="O138" s="215"/>
      <c r="P138" s="69"/>
    </row>
    <row r="139" spans="2:16" x14ac:dyDescent="0.25">
      <c r="B139" s="67"/>
      <c r="C139" s="213"/>
      <c r="D139" s="211"/>
      <c r="E139" s="211"/>
      <c r="F139" s="212"/>
      <c r="G139" s="212"/>
      <c r="H139" s="213"/>
      <c r="I139" s="213"/>
      <c r="J139" s="213"/>
      <c r="K139" s="213"/>
      <c r="L139" s="213"/>
      <c r="M139" s="214"/>
      <c r="N139" s="215"/>
      <c r="O139" s="215"/>
      <c r="P139" s="69"/>
    </row>
    <row r="140" spans="2:16" x14ac:dyDescent="0.25">
      <c r="B140" s="67"/>
      <c r="C140" s="213"/>
      <c r="D140" s="211"/>
      <c r="E140" s="211"/>
      <c r="F140" s="212"/>
      <c r="G140" s="212"/>
      <c r="H140" s="213"/>
      <c r="I140" s="213"/>
      <c r="J140" s="213"/>
      <c r="K140" s="213"/>
      <c r="L140" s="213"/>
      <c r="M140" s="214"/>
      <c r="N140" s="215"/>
      <c r="O140" s="215"/>
      <c r="P140" s="69"/>
    </row>
    <row r="141" spans="2:16" x14ac:dyDescent="0.25">
      <c r="B141" s="67"/>
      <c r="C141" s="213"/>
      <c r="D141" s="211"/>
      <c r="E141" s="211"/>
      <c r="F141" s="212"/>
      <c r="G141" s="212"/>
      <c r="H141" s="213"/>
      <c r="I141" s="213"/>
      <c r="J141" s="213"/>
      <c r="K141" s="213"/>
      <c r="L141" s="213"/>
      <c r="M141" s="214"/>
      <c r="N141" s="215"/>
      <c r="O141" s="215"/>
      <c r="P141" s="69"/>
    </row>
    <row r="142" spans="2:16" x14ac:dyDescent="0.25">
      <c r="B142" s="67"/>
      <c r="C142" s="213"/>
      <c r="D142" s="211"/>
      <c r="E142" s="211"/>
      <c r="F142" s="212"/>
      <c r="G142" s="212"/>
      <c r="H142" s="213"/>
      <c r="I142" s="213"/>
      <c r="J142" s="213"/>
      <c r="K142" s="213"/>
      <c r="L142" s="213"/>
      <c r="M142" s="214"/>
      <c r="N142" s="215"/>
      <c r="O142" s="215"/>
      <c r="P142" s="69"/>
    </row>
    <row r="143" spans="2:16" x14ac:dyDescent="0.25">
      <c r="B143" s="67"/>
      <c r="C143" s="213"/>
      <c r="D143" s="211"/>
      <c r="E143" s="211"/>
      <c r="F143" s="212"/>
      <c r="G143" s="212"/>
      <c r="H143" s="213"/>
      <c r="I143" s="213"/>
      <c r="J143" s="213"/>
      <c r="K143" s="213"/>
      <c r="L143" s="213"/>
      <c r="M143" s="214"/>
      <c r="N143" s="215"/>
      <c r="O143" s="215"/>
      <c r="P143" s="69"/>
    </row>
    <row r="144" spans="2:16" x14ac:dyDescent="0.25">
      <c r="B144" s="67"/>
      <c r="C144" s="213"/>
      <c r="D144" s="211"/>
      <c r="E144" s="211"/>
      <c r="F144" s="212"/>
      <c r="G144" s="212"/>
      <c r="H144" s="213"/>
      <c r="I144" s="213"/>
      <c r="J144" s="213"/>
      <c r="K144" s="213"/>
      <c r="L144" s="213"/>
      <c r="M144" s="214"/>
      <c r="N144" s="215"/>
      <c r="O144" s="215"/>
      <c r="P144" s="69"/>
    </row>
    <row r="145" spans="2:16" x14ac:dyDescent="0.25">
      <c r="B145" s="67"/>
      <c r="C145" s="213"/>
      <c r="D145" s="211"/>
      <c r="E145" s="211"/>
      <c r="F145" s="212"/>
      <c r="G145" s="212"/>
      <c r="H145" s="213"/>
      <c r="I145" s="213"/>
      <c r="J145" s="213"/>
      <c r="K145" s="213"/>
      <c r="L145" s="213"/>
      <c r="M145" s="214"/>
      <c r="N145" s="215"/>
      <c r="O145" s="215"/>
      <c r="P145" s="69"/>
    </row>
    <row r="146" spans="2:16" x14ac:dyDescent="0.25">
      <c r="B146" s="67"/>
      <c r="C146" s="213"/>
      <c r="D146" s="211"/>
      <c r="E146" s="211"/>
      <c r="F146" s="212"/>
      <c r="G146" s="212"/>
      <c r="H146" s="213"/>
      <c r="I146" s="213"/>
      <c r="J146" s="213"/>
      <c r="K146" s="213"/>
      <c r="L146" s="213"/>
      <c r="M146" s="214"/>
      <c r="N146" s="215"/>
      <c r="O146" s="215"/>
      <c r="P146" s="69"/>
    </row>
    <row r="147" spans="2:16" x14ac:dyDescent="0.25">
      <c r="B147" s="67"/>
      <c r="C147" s="213"/>
      <c r="D147" s="211"/>
      <c r="E147" s="211"/>
      <c r="F147" s="212"/>
      <c r="G147" s="212"/>
      <c r="H147" s="213"/>
      <c r="I147" s="213"/>
      <c r="J147" s="213"/>
      <c r="K147" s="213"/>
      <c r="L147" s="213"/>
      <c r="M147" s="214"/>
      <c r="N147" s="215"/>
      <c r="O147" s="215"/>
      <c r="P147" s="69"/>
    </row>
    <row r="148" spans="2:16" x14ac:dyDescent="0.25">
      <c r="B148" s="67"/>
      <c r="C148" s="213"/>
      <c r="D148" s="211"/>
      <c r="E148" s="211"/>
      <c r="F148" s="212"/>
      <c r="G148" s="212"/>
      <c r="H148" s="213"/>
      <c r="I148" s="213"/>
      <c r="J148" s="213"/>
      <c r="K148" s="213"/>
      <c r="L148" s="213"/>
      <c r="M148" s="214"/>
      <c r="N148" s="215"/>
      <c r="O148" s="215"/>
      <c r="P148" s="69"/>
    </row>
    <row r="149" spans="2:16" x14ac:dyDescent="0.25">
      <c r="B149" s="67"/>
      <c r="C149" s="213"/>
      <c r="D149" s="211"/>
      <c r="E149" s="211"/>
      <c r="F149" s="212"/>
      <c r="G149" s="212"/>
      <c r="H149" s="213"/>
      <c r="I149" s="213"/>
      <c r="J149" s="213"/>
      <c r="K149" s="213"/>
      <c r="L149" s="213"/>
      <c r="M149" s="214"/>
      <c r="N149" s="215"/>
      <c r="O149" s="215"/>
      <c r="P149" s="69"/>
    </row>
    <row r="150" spans="2:16" x14ac:dyDescent="0.25">
      <c r="B150" s="67"/>
      <c r="C150" s="213"/>
      <c r="D150" s="211"/>
      <c r="E150" s="211"/>
      <c r="F150" s="212"/>
      <c r="G150" s="212"/>
      <c r="H150" s="213"/>
      <c r="I150" s="213"/>
      <c r="J150" s="213"/>
      <c r="K150" s="213"/>
      <c r="L150" s="213"/>
      <c r="M150" s="214"/>
      <c r="N150" s="215"/>
      <c r="O150" s="215"/>
      <c r="P150" s="69"/>
    </row>
    <row r="151" spans="2:16" x14ac:dyDescent="0.25">
      <c r="B151" s="67"/>
      <c r="C151" s="213"/>
      <c r="D151" s="211"/>
      <c r="E151" s="211"/>
      <c r="F151" s="212"/>
      <c r="G151" s="212"/>
      <c r="H151" s="213"/>
      <c r="I151" s="213"/>
      <c r="J151" s="213"/>
      <c r="K151" s="213"/>
      <c r="L151" s="213"/>
      <c r="M151" s="214"/>
      <c r="N151" s="215"/>
      <c r="O151" s="215"/>
      <c r="P151" s="69"/>
    </row>
    <row r="152" spans="2:16" x14ac:dyDescent="0.25">
      <c r="B152" s="67"/>
      <c r="C152" s="213"/>
      <c r="D152" s="211"/>
      <c r="E152" s="211"/>
      <c r="F152" s="212"/>
      <c r="G152" s="212"/>
      <c r="H152" s="213"/>
      <c r="I152" s="213"/>
      <c r="J152" s="213"/>
      <c r="K152" s="213"/>
      <c r="L152" s="213"/>
      <c r="M152" s="214"/>
      <c r="N152" s="215"/>
      <c r="O152" s="215"/>
      <c r="P152" s="69"/>
    </row>
    <row r="153" spans="2:16" x14ac:dyDescent="0.25">
      <c r="B153" s="67"/>
      <c r="C153" s="213"/>
      <c r="D153" s="211"/>
      <c r="E153" s="211"/>
      <c r="F153" s="212"/>
      <c r="G153" s="212"/>
      <c r="H153" s="213"/>
      <c r="I153" s="213"/>
      <c r="J153" s="213"/>
      <c r="K153" s="213"/>
      <c r="L153" s="213"/>
      <c r="M153" s="214"/>
      <c r="N153" s="215"/>
      <c r="O153" s="215"/>
      <c r="P153" s="69"/>
    </row>
    <row r="154" spans="2:16" x14ac:dyDescent="0.25">
      <c r="B154" s="67"/>
      <c r="C154" s="213"/>
      <c r="D154" s="211"/>
      <c r="E154" s="211"/>
      <c r="F154" s="212"/>
      <c r="G154" s="212"/>
      <c r="H154" s="213"/>
      <c r="I154" s="213"/>
      <c r="J154" s="213"/>
      <c r="K154" s="213"/>
      <c r="L154" s="213"/>
      <c r="M154" s="214"/>
      <c r="N154" s="215"/>
      <c r="O154" s="215"/>
      <c r="P154" s="69"/>
    </row>
    <row r="155" spans="2:16" x14ac:dyDescent="0.25">
      <c r="B155" s="67"/>
      <c r="C155" s="213"/>
      <c r="D155" s="211"/>
      <c r="E155" s="211"/>
      <c r="F155" s="212"/>
      <c r="G155" s="212"/>
      <c r="H155" s="213"/>
      <c r="I155" s="213"/>
      <c r="J155" s="213"/>
      <c r="K155" s="213"/>
      <c r="L155" s="213"/>
      <c r="M155" s="214"/>
      <c r="N155" s="215"/>
      <c r="O155" s="215"/>
      <c r="P155" s="69"/>
    </row>
    <row r="156" spans="2:16" x14ac:dyDescent="0.25">
      <c r="B156" s="67"/>
      <c r="C156" s="213"/>
      <c r="D156" s="211"/>
      <c r="E156" s="211"/>
      <c r="F156" s="212"/>
      <c r="G156" s="212"/>
      <c r="H156" s="213"/>
      <c r="I156" s="213"/>
      <c r="J156" s="213"/>
      <c r="K156" s="213"/>
      <c r="L156" s="213"/>
      <c r="M156" s="214"/>
      <c r="N156" s="215"/>
      <c r="O156" s="215"/>
      <c r="P156" s="69"/>
    </row>
    <row r="157" spans="2:16" x14ac:dyDescent="0.25">
      <c r="B157" s="67"/>
      <c r="C157" s="213"/>
      <c r="D157" s="211"/>
      <c r="E157" s="211"/>
      <c r="F157" s="212"/>
      <c r="G157" s="212"/>
      <c r="H157" s="213"/>
      <c r="I157" s="213"/>
      <c r="J157" s="213"/>
      <c r="K157" s="213"/>
      <c r="L157" s="213"/>
      <c r="M157" s="214"/>
      <c r="N157" s="215"/>
      <c r="O157" s="215"/>
      <c r="P157" s="69"/>
    </row>
    <row r="158" spans="2:16" x14ac:dyDescent="0.25">
      <c r="B158" s="67"/>
      <c r="C158" s="213"/>
      <c r="D158" s="211"/>
      <c r="E158" s="211"/>
      <c r="F158" s="212"/>
      <c r="G158" s="212"/>
      <c r="H158" s="213"/>
      <c r="I158" s="213"/>
      <c r="J158" s="213"/>
      <c r="K158" s="213"/>
      <c r="L158" s="213"/>
      <c r="M158" s="214"/>
      <c r="N158" s="215"/>
      <c r="O158" s="215"/>
      <c r="P158" s="69"/>
    </row>
    <row r="159" spans="2:16" x14ac:dyDescent="0.25">
      <c r="B159" s="67"/>
      <c r="C159" s="213"/>
      <c r="D159" s="211"/>
      <c r="E159" s="211"/>
      <c r="F159" s="212"/>
      <c r="G159" s="212"/>
      <c r="H159" s="213"/>
      <c r="I159" s="213"/>
      <c r="J159" s="213"/>
      <c r="K159" s="213"/>
      <c r="L159" s="213"/>
      <c r="M159" s="214"/>
      <c r="N159" s="215"/>
      <c r="O159" s="215"/>
      <c r="P159" s="69"/>
    </row>
    <row r="160" spans="2:16" x14ac:dyDescent="0.25">
      <c r="B160" s="67"/>
      <c r="C160" s="213"/>
      <c r="D160" s="211"/>
      <c r="E160" s="211"/>
      <c r="F160" s="212"/>
      <c r="G160" s="212"/>
      <c r="H160" s="213"/>
      <c r="I160" s="213"/>
      <c r="J160" s="213"/>
      <c r="K160" s="213"/>
      <c r="L160" s="213"/>
      <c r="M160" s="214"/>
      <c r="N160" s="215"/>
      <c r="O160" s="215"/>
      <c r="P160" s="69"/>
    </row>
    <row r="161" spans="2:16" x14ac:dyDescent="0.25">
      <c r="B161" s="67"/>
      <c r="C161" s="213"/>
      <c r="D161" s="211"/>
      <c r="E161" s="211"/>
      <c r="F161" s="212"/>
      <c r="G161" s="212"/>
      <c r="H161" s="213"/>
      <c r="I161" s="213"/>
      <c r="J161" s="213"/>
      <c r="K161" s="213"/>
      <c r="L161" s="213"/>
      <c r="M161" s="214"/>
      <c r="N161" s="215"/>
      <c r="O161" s="215"/>
      <c r="P161" s="69"/>
    </row>
    <row r="162" spans="2:16" x14ac:dyDescent="0.25">
      <c r="B162" s="67"/>
      <c r="C162" s="213"/>
      <c r="D162" s="211"/>
      <c r="E162" s="211"/>
      <c r="F162" s="212"/>
      <c r="G162" s="212"/>
      <c r="H162" s="213"/>
      <c r="I162" s="213"/>
      <c r="J162" s="213"/>
      <c r="K162" s="213"/>
      <c r="L162" s="213"/>
      <c r="M162" s="214"/>
      <c r="N162" s="215"/>
      <c r="O162" s="215"/>
      <c r="P162" s="69"/>
    </row>
    <row r="163" spans="2:16" x14ac:dyDescent="0.25">
      <c r="B163" s="67"/>
      <c r="C163" s="213"/>
      <c r="D163" s="211"/>
      <c r="E163" s="211"/>
      <c r="F163" s="212"/>
      <c r="G163" s="212"/>
      <c r="H163" s="213"/>
      <c r="I163" s="213"/>
      <c r="J163" s="213"/>
      <c r="K163" s="213"/>
      <c r="L163" s="213"/>
      <c r="M163" s="214"/>
      <c r="N163" s="215"/>
      <c r="O163" s="215"/>
      <c r="P163" s="69"/>
    </row>
    <row r="164" spans="2:16" x14ac:dyDescent="0.25">
      <c r="B164" s="67"/>
      <c r="C164" s="213"/>
      <c r="D164" s="211"/>
      <c r="E164" s="211"/>
      <c r="F164" s="212"/>
      <c r="G164" s="212"/>
      <c r="H164" s="213"/>
      <c r="I164" s="213"/>
      <c r="J164" s="213"/>
      <c r="K164" s="213"/>
      <c r="L164" s="213"/>
      <c r="M164" s="214"/>
      <c r="N164" s="215"/>
      <c r="O164" s="215"/>
      <c r="P164" s="69"/>
    </row>
    <row r="165" spans="2:16" x14ac:dyDescent="0.25">
      <c r="B165" s="67"/>
      <c r="C165" s="213"/>
      <c r="D165" s="211"/>
      <c r="E165" s="211"/>
      <c r="F165" s="212"/>
      <c r="G165" s="212"/>
      <c r="H165" s="213"/>
      <c r="I165" s="213"/>
      <c r="J165" s="213"/>
      <c r="K165" s="213"/>
      <c r="L165" s="213"/>
      <c r="M165" s="214"/>
      <c r="N165" s="215"/>
      <c r="O165" s="215"/>
      <c r="P165" s="69"/>
    </row>
    <row r="166" spans="2:16" x14ac:dyDescent="0.25">
      <c r="B166" s="67"/>
      <c r="C166" s="213"/>
      <c r="D166" s="211"/>
      <c r="E166" s="211"/>
      <c r="F166" s="212"/>
      <c r="G166" s="212"/>
      <c r="H166" s="213"/>
      <c r="I166" s="213"/>
      <c r="J166" s="213"/>
      <c r="K166" s="213"/>
      <c r="L166" s="213"/>
      <c r="M166" s="214"/>
      <c r="N166" s="215"/>
      <c r="O166" s="215"/>
      <c r="P166" s="69"/>
    </row>
    <row r="167" spans="2:16" x14ac:dyDescent="0.25">
      <c r="B167" s="67"/>
      <c r="C167" s="213"/>
      <c r="D167" s="211"/>
      <c r="E167" s="211"/>
      <c r="F167" s="212"/>
      <c r="G167" s="212"/>
      <c r="H167" s="213"/>
      <c r="I167" s="213"/>
      <c r="J167" s="213"/>
      <c r="K167" s="213"/>
      <c r="L167" s="213"/>
      <c r="M167" s="214"/>
      <c r="N167" s="215"/>
      <c r="O167" s="215"/>
      <c r="P167" s="69"/>
    </row>
    <row r="168" spans="2:16" x14ac:dyDescent="0.25">
      <c r="B168" s="67"/>
      <c r="C168" s="213"/>
      <c r="D168" s="211"/>
      <c r="E168" s="211"/>
      <c r="F168" s="212"/>
      <c r="G168" s="212"/>
      <c r="H168" s="213"/>
      <c r="I168" s="213"/>
      <c r="J168" s="213"/>
      <c r="K168" s="213"/>
      <c r="L168" s="213"/>
      <c r="M168" s="214"/>
      <c r="N168" s="215"/>
      <c r="O168" s="215"/>
      <c r="P168" s="69"/>
    </row>
    <row r="169" spans="2:16" x14ac:dyDescent="0.25">
      <c r="B169" s="67"/>
      <c r="C169" s="213"/>
      <c r="D169" s="211"/>
      <c r="E169" s="211"/>
      <c r="F169" s="212"/>
      <c r="G169" s="212"/>
      <c r="H169" s="213"/>
      <c r="I169" s="213"/>
      <c r="J169" s="213"/>
      <c r="K169" s="213"/>
      <c r="L169" s="213"/>
      <c r="M169" s="214"/>
      <c r="N169" s="215"/>
      <c r="O169" s="215"/>
      <c r="P169" s="69"/>
    </row>
    <row r="170" spans="2:16" x14ac:dyDescent="0.25">
      <c r="B170" s="67"/>
      <c r="C170" s="213"/>
      <c r="D170" s="211"/>
      <c r="E170" s="211"/>
      <c r="F170" s="212"/>
      <c r="G170" s="212"/>
      <c r="H170" s="213"/>
      <c r="I170" s="213"/>
      <c r="J170" s="213"/>
      <c r="K170" s="213"/>
      <c r="L170" s="213"/>
      <c r="M170" s="214"/>
      <c r="N170" s="215"/>
      <c r="O170" s="215"/>
      <c r="P170" s="69"/>
    </row>
    <row r="171" spans="2:16" x14ac:dyDescent="0.25">
      <c r="B171" s="67"/>
      <c r="C171" s="213"/>
      <c r="D171" s="211"/>
      <c r="E171" s="211"/>
      <c r="F171" s="212"/>
      <c r="G171" s="212"/>
      <c r="H171" s="213"/>
      <c r="I171" s="213"/>
      <c r="J171" s="213"/>
      <c r="K171" s="213"/>
      <c r="L171" s="213"/>
      <c r="M171" s="214"/>
      <c r="N171" s="215"/>
      <c r="O171" s="215"/>
      <c r="P171" s="69"/>
    </row>
    <row r="172" spans="2:16" x14ac:dyDescent="0.25">
      <c r="B172" s="67"/>
      <c r="C172" s="213"/>
      <c r="D172" s="211"/>
      <c r="E172" s="211"/>
      <c r="F172" s="212"/>
      <c r="G172" s="212"/>
      <c r="H172" s="213"/>
      <c r="I172" s="213"/>
      <c r="J172" s="213"/>
      <c r="K172" s="213"/>
      <c r="L172" s="213"/>
      <c r="M172" s="214"/>
      <c r="N172" s="215"/>
      <c r="O172" s="215"/>
      <c r="P172" s="69"/>
    </row>
    <row r="173" spans="2:16" x14ac:dyDescent="0.25">
      <c r="B173" s="67"/>
      <c r="C173" s="213"/>
      <c r="D173" s="211"/>
      <c r="E173" s="211"/>
      <c r="F173" s="212"/>
      <c r="G173" s="212"/>
      <c r="H173" s="213"/>
      <c r="I173" s="213"/>
      <c r="J173" s="213"/>
      <c r="K173" s="213"/>
      <c r="L173" s="213"/>
      <c r="M173" s="214"/>
      <c r="N173" s="215"/>
      <c r="O173" s="215"/>
      <c r="P173" s="69"/>
    </row>
    <row r="174" spans="2:16" x14ac:dyDescent="0.25">
      <c r="B174" s="67"/>
      <c r="C174" s="213"/>
      <c r="D174" s="211"/>
      <c r="E174" s="211"/>
      <c r="F174" s="212"/>
      <c r="G174" s="212"/>
      <c r="H174" s="213"/>
      <c r="I174" s="213"/>
      <c r="J174" s="213"/>
      <c r="K174" s="213"/>
      <c r="L174" s="213"/>
      <c r="M174" s="214"/>
      <c r="N174" s="215"/>
      <c r="O174" s="215"/>
      <c r="P174" s="69"/>
    </row>
    <row r="175" spans="2:16" x14ac:dyDescent="0.25">
      <c r="B175" s="67"/>
      <c r="C175" s="213"/>
      <c r="D175" s="211"/>
      <c r="E175" s="211"/>
      <c r="F175" s="212"/>
      <c r="G175" s="212"/>
      <c r="H175" s="213"/>
      <c r="I175" s="213"/>
      <c r="J175" s="213"/>
      <c r="K175" s="213"/>
      <c r="L175" s="213"/>
      <c r="M175" s="214"/>
      <c r="N175" s="215"/>
      <c r="O175" s="215"/>
      <c r="P175" s="69"/>
    </row>
    <row r="176" spans="2:16" x14ac:dyDescent="0.25">
      <c r="B176" s="67"/>
      <c r="C176" s="213"/>
      <c r="D176" s="211"/>
      <c r="E176" s="211"/>
      <c r="F176" s="212"/>
      <c r="G176" s="212"/>
      <c r="H176" s="213"/>
      <c r="I176" s="213"/>
      <c r="J176" s="213"/>
      <c r="K176" s="213"/>
      <c r="L176" s="213"/>
      <c r="M176" s="214"/>
      <c r="N176" s="215"/>
      <c r="O176" s="215"/>
      <c r="P176" s="69"/>
    </row>
    <row r="177" spans="2:16" x14ac:dyDescent="0.25">
      <c r="B177" s="67"/>
      <c r="C177" s="213"/>
      <c r="D177" s="211"/>
      <c r="E177" s="211"/>
      <c r="F177" s="212"/>
      <c r="G177" s="212"/>
      <c r="H177" s="213"/>
      <c r="I177" s="213"/>
      <c r="J177" s="213"/>
      <c r="K177" s="213"/>
      <c r="L177" s="213"/>
      <c r="M177" s="214"/>
      <c r="N177" s="215"/>
      <c r="O177" s="215"/>
      <c r="P177" s="69"/>
    </row>
    <row r="178" spans="2:16" x14ac:dyDescent="0.25">
      <c r="B178" s="67"/>
      <c r="C178" s="213"/>
      <c r="D178" s="211"/>
      <c r="E178" s="211"/>
      <c r="F178" s="212"/>
      <c r="G178" s="212"/>
      <c r="H178" s="213"/>
      <c r="I178" s="213"/>
      <c r="J178" s="213"/>
      <c r="K178" s="213"/>
      <c r="L178" s="213"/>
      <c r="M178" s="214"/>
      <c r="N178" s="215"/>
      <c r="O178" s="215"/>
      <c r="P178" s="69"/>
    </row>
    <row r="179" spans="2:16" x14ac:dyDescent="0.25">
      <c r="B179" s="67"/>
      <c r="C179" s="213"/>
      <c r="D179" s="211"/>
      <c r="E179" s="211"/>
      <c r="F179" s="212"/>
      <c r="G179" s="212"/>
      <c r="H179" s="213"/>
      <c r="I179" s="213"/>
      <c r="J179" s="213"/>
      <c r="K179" s="213"/>
      <c r="L179" s="213"/>
      <c r="M179" s="214"/>
      <c r="N179" s="215"/>
      <c r="O179" s="215"/>
      <c r="P179" s="69"/>
    </row>
    <row r="180" spans="2:16" x14ac:dyDescent="0.25">
      <c r="B180" s="67"/>
      <c r="C180" s="213"/>
      <c r="D180" s="211"/>
      <c r="E180" s="211"/>
      <c r="F180" s="212"/>
      <c r="G180" s="212"/>
      <c r="H180" s="213"/>
      <c r="I180" s="213"/>
      <c r="J180" s="213"/>
      <c r="K180" s="213"/>
      <c r="L180" s="213"/>
      <c r="M180" s="214"/>
      <c r="N180" s="215"/>
      <c r="O180" s="215"/>
      <c r="P180" s="69"/>
    </row>
    <row r="181" spans="2:16" x14ac:dyDescent="0.25">
      <c r="B181" s="67"/>
      <c r="C181" s="213"/>
      <c r="D181" s="211"/>
      <c r="E181" s="211"/>
      <c r="F181" s="212"/>
      <c r="G181" s="212"/>
      <c r="H181" s="213"/>
      <c r="I181" s="213"/>
      <c r="J181" s="213"/>
      <c r="K181" s="213"/>
      <c r="L181" s="213"/>
      <c r="M181" s="214"/>
      <c r="N181" s="215"/>
      <c r="O181" s="215"/>
      <c r="P181" s="69"/>
    </row>
    <row r="182" spans="2:16" x14ac:dyDescent="0.25">
      <c r="B182" s="67"/>
      <c r="C182" s="213"/>
      <c r="D182" s="211"/>
      <c r="E182" s="211"/>
      <c r="F182" s="212"/>
      <c r="G182" s="212"/>
      <c r="H182" s="213"/>
      <c r="I182" s="213"/>
      <c r="J182" s="213"/>
      <c r="K182" s="213"/>
      <c r="L182" s="213"/>
      <c r="M182" s="214"/>
      <c r="N182" s="215"/>
      <c r="O182" s="215"/>
      <c r="P182" s="69"/>
    </row>
    <row r="183" spans="2:16" x14ac:dyDescent="0.25">
      <c r="B183" s="67"/>
      <c r="C183" s="213"/>
      <c r="D183" s="211"/>
      <c r="E183" s="211"/>
      <c r="F183" s="212"/>
      <c r="G183" s="212"/>
      <c r="H183" s="213"/>
      <c r="I183" s="213"/>
      <c r="J183" s="213"/>
      <c r="K183" s="213"/>
      <c r="L183" s="213"/>
      <c r="M183" s="214"/>
      <c r="N183" s="215"/>
      <c r="O183" s="215"/>
      <c r="P183" s="69"/>
    </row>
    <row r="184" spans="2:16" x14ac:dyDescent="0.25">
      <c r="B184" s="67"/>
      <c r="C184" s="213"/>
      <c r="D184" s="211"/>
      <c r="E184" s="211"/>
      <c r="F184" s="212"/>
      <c r="G184" s="212"/>
      <c r="H184" s="213"/>
      <c r="I184" s="213"/>
      <c r="J184" s="213"/>
      <c r="K184" s="213"/>
      <c r="L184" s="213"/>
      <c r="M184" s="214"/>
      <c r="N184" s="215"/>
      <c r="O184" s="215"/>
      <c r="P184" s="69"/>
    </row>
    <row r="185" spans="2:16" x14ac:dyDescent="0.25">
      <c r="B185" s="67"/>
      <c r="C185" s="213"/>
      <c r="D185" s="211"/>
      <c r="E185" s="211"/>
      <c r="F185" s="212"/>
      <c r="G185" s="212"/>
      <c r="H185" s="213"/>
      <c r="I185" s="213"/>
      <c r="J185" s="213"/>
      <c r="K185" s="213"/>
      <c r="L185" s="213"/>
      <c r="M185" s="214"/>
      <c r="N185" s="215"/>
      <c r="O185" s="215"/>
      <c r="P185" s="69"/>
    </row>
    <row r="186" spans="2:16" x14ac:dyDescent="0.25">
      <c r="B186" s="67"/>
      <c r="C186" s="213"/>
      <c r="D186" s="211"/>
      <c r="E186" s="211"/>
      <c r="F186" s="212"/>
      <c r="G186" s="212"/>
      <c r="H186" s="213"/>
      <c r="I186" s="213"/>
      <c r="J186" s="213"/>
      <c r="K186" s="213"/>
      <c r="L186" s="213"/>
      <c r="M186" s="214"/>
      <c r="N186" s="215"/>
      <c r="O186" s="215"/>
      <c r="P186" s="69"/>
    </row>
    <row r="187" spans="2:16" x14ac:dyDescent="0.25">
      <c r="B187" s="67"/>
      <c r="C187" s="213"/>
      <c r="D187" s="211"/>
      <c r="E187" s="211"/>
      <c r="F187" s="212"/>
      <c r="G187" s="212"/>
      <c r="H187" s="213"/>
      <c r="I187" s="213"/>
      <c r="J187" s="213"/>
      <c r="K187" s="213"/>
      <c r="L187" s="213"/>
      <c r="M187" s="214"/>
      <c r="N187" s="215"/>
      <c r="O187" s="215"/>
      <c r="P187" s="69"/>
    </row>
    <row r="188" spans="2:16" x14ac:dyDescent="0.25">
      <c r="B188" s="67"/>
      <c r="C188" s="213"/>
      <c r="D188" s="211"/>
      <c r="E188" s="211"/>
      <c r="F188" s="212"/>
      <c r="G188" s="212"/>
      <c r="H188" s="213"/>
      <c r="I188" s="213"/>
      <c r="J188" s="213"/>
      <c r="K188" s="213"/>
      <c r="L188" s="213"/>
      <c r="M188" s="214"/>
      <c r="N188" s="215"/>
      <c r="O188" s="215"/>
      <c r="P188" s="69"/>
    </row>
    <row r="189" spans="2:16" x14ac:dyDescent="0.25">
      <c r="B189" s="67"/>
      <c r="C189" s="213"/>
      <c r="D189" s="211"/>
      <c r="E189" s="211"/>
      <c r="F189" s="212"/>
      <c r="G189" s="212"/>
      <c r="H189" s="213"/>
      <c r="I189" s="213"/>
      <c r="J189" s="213"/>
      <c r="K189" s="213"/>
      <c r="L189" s="213"/>
      <c r="M189" s="214"/>
      <c r="N189" s="215"/>
      <c r="O189" s="215"/>
      <c r="P189" s="69"/>
    </row>
    <row r="190" spans="2:16" x14ac:dyDescent="0.25">
      <c r="B190" s="67"/>
      <c r="C190" s="213"/>
      <c r="D190" s="211"/>
      <c r="E190" s="211"/>
      <c r="F190" s="212"/>
      <c r="G190" s="212"/>
      <c r="H190" s="213"/>
      <c r="I190" s="213"/>
      <c r="J190" s="213"/>
      <c r="K190" s="213"/>
      <c r="L190" s="213"/>
      <c r="M190" s="214"/>
      <c r="N190" s="215"/>
      <c r="O190" s="215"/>
      <c r="P190" s="69"/>
    </row>
    <row r="191" spans="2:16" x14ac:dyDescent="0.25">
      <c r="B191" s="67"/>
      <c r="C191" s="213"/>
      <c r="D191" s="211"/>
      <c r="E191" s="211"/>
      <c r="F191" s="212"/>
      <c r="G191" s="212"/>
      <c r="H191" s="213"/>
      <c r="I191" s="213"/>
      <c r="J191" s="213"/>
      <c r="K191" s="213"/>
      <c r="L191" s="213"/>
      <c r="M191" s="214"/>
      <c r="N191" s="215"/>
      <c r="O191" s="215"/>
      <c r="P191" s="69"/>
    </row>
    <row r="192" spans="2:16" x14ac:dyDescent="0.25">
      <c r="B192" s="67"/>
      <c r="C192" s="213"/>
      <c r="D192" s="211"/>
      <c r="E192" s="211"/>
      <c r="F192" s="212"/>
      <c r="G192" s="212"/>
      <c r="H192" s="213"/>
      <c r="I192" s="213"/>
      <c r="J192" s="213"/>
      <c r="K192" s="213"/>
      <c r="L192" s="213"/>
      <c r="M192" s="214"/>
      <c r="N192" s="215"/>
      <c r="O192" s="215"/>
      <c r="P192" s="69"/>
    </row>
    <row r="193" spans="2:16" x14ac:dyDescent="0.25">
      <c r="B193" s="67"/>
      <c r="C193" s="213"/>
      <c r="D193" s="211"/>
      <c r="E193" s="211"/>
      <c r="F193" s="212"/>
      <c r="G193" s="212"/>
      <c r="H193" s="213"/>
      <c r="I193" s="213"/>
      <c r="J193" s="213"/>
      <c r="K193" s="213"/>
      <c r="L193" s="213"/>
      <c r="M193" s="214"/>
      <c r="N193" s="215"/>
      <c r="O193" s="215"/>
      <c r="P193" s="69"/>
    </row>
    <row r="194" spans="2:16" x14ac:dyDescent="0.25">
      <c r="B194" s="67"/>
      <c r="C194" s="213"/>
      <c r="D194" s="211"/>
      <c r="E194" s="211"/>
      <c r="F194" s="212"/>
      <c r="G194" s="212"/>
      <c r="H194" s="213"/>
      <c r="I194" s="213"/>
      <c r="J194" s="213"/>
      <c r="K194" s="213"/>
      <c r="L194" s="213"/>
      <c r="M194" s="214"/>
      <c r="N194" s="215"/>
      <c r="O194" s="215"/>
      <c r="P194" s="69"/>
    </row>
    <row r="195" spans="2:16" x14ac:dyDescent="0.25">
      <c r="B195" s="67"/>
      <c r="C195" s="213"/>
      <c r="D195" s="211"/>
      <c r="E195" s="211"/>
      <c r="F195" s="212"/>
      <c r="G195" s="212"/>
      <c r="H195" s="213"/>
      <c r="I195" s="213"/>
      <c r="J195" s="213"/>
      <c r="K195" s="213"/>
      <c r="L195" s="213"/>
      <c r="M195" s="214"/>
      <c r="N195" s="215"/>
      <c r="O195" s="215"/>
      <c r="P195" s="69"/>
    </row>
    <row r="196" spans="2:16" x14ac:dyDescent="0.25">
      <c r="B196" s="67"/>
      <c r="C196" s="213"/>
      <c r="D196" s="211"/>
      <c r="E196" s="211"/>
      <c r="F196" s="212"/>
      <c r="G196" s="212"/>
      <c r="H196" s="213"/>
      <c r="I196" s="213"/>
      <c r="J196" s="213"/>
      <c r="K196" s="213"/>
      <c r="L196" s="213"/>
      <c r="M196" s="214"/>
      <c r="N196" s="215"/>
      <c r="O196" s="215"/>
      <c r="P196" s="69"/>
    </row>
    <row r="197" spans="2:16" x14ac:dyDescent="0.25">
      <c r="B197" s="67"/>
      <c r="C197" s="213"/>
      <c r="D197" s="211"/>
      <c r="E197" s="211"/>
      <c r="F197" s="212"/>
      <c r="G197" s="212"/>
      <c r="H197" s="213"/>
      <c r="I197" s="213"/>
      <c r="J197" s="213"/>
      <c r="K197" s="213"/>
      <c r="L197" s="213"/>
      <c r="M197" s="214"/>
      <c r="N197" s="215"/>
      <c r="O197" s="215"/>
      <c r="P197" s="69"/>
    </row>
    <row r="198" spans="2:16" x14ac:dyDescent="0.25">
      <c r="B198" s="67"/>
      <c r="C198" s="213"/>
      <c r="D198" s="211"/>
      <c r="E198" s="211"/>
      <c r="F198" s="212"/>
      <c r="G198" s="212"/>
      <c r="H198" s="213"/>
      <c r="I198" s="213"/>
      <c r="J198" s="213"/>
      <c r="K198" s="213"/>
      <c r="L198" s="213"/>
      <c r="M198" s="214"/>
      <c r="N198" s="215"/>
      <c r="O198" s="215"/>
      <c r="P198" s="69"/>
    </row>
    <row r="199" spans="2:16" x14ac:dyDescent="0.25">
      <c r="B199" s="67"/>
      <c r="C199" s="213"/>
      <c r="D199" s="211"/>
      <c r="E199" s="211"/>
      <c r="F199" s="212"/>
      <c r="G199" s="212"/>
      <c r="H199" s="213"/>
      <c r="I199" s="213"/>
      <c r="J199" s="213"/>
      <c r="K199" s="213"/>
      <c r="L199" s="213"/>
      <c r="M199" s="214"/>
      <c r="N199" s="215"/>
      <c r="O199" s="215"/>
      <c r="P199" s="69"/>
    </row>
    <row r="200" spans="2:16" x14ac:dyDescent="0.25">
      <c r="B200" s="67"/>
      <c r="C200" s="213"/>
      <c r="D200" s="211"/>
      <c r="E200" s="211"/>
      <c r="F200" s="212"/>
      <c r="G200" s="212"/>
      <c r="H200" s="213"/>
      <c r="I200" s="213"/>
      <c r="J200" s="213"/>
      <c r="K200" s="213"/>
      <c r="L200" s="213"/>
      <c r="M200" s="214"/>
      <c r="N200" s="215"/>
      <c r="O200" s="215"/>
      <c r="P200" s="69"/>
    </row>
    <row r="201" spans="2:16" x14ac:dyDescent="0.25">
      <c r="B201" s="67"/>
      <c r="C201" s="213"/>
      <c r="D201" s="211"/>
      <c r="E201" s="211"/>
      <c r="F201" s="212"/>
      <c r="G201" s="212"/>
      <c r="H201" s="213"/>
      <c r="I201" s="213"/>
      <c r="J201" s="213"/>
      <c r="K201" s="213"/>
      <c r="L201" s="213"/>
      <c r="M201" s="214"/>
      <c r="N201" s="215"/>
      <c r="O201" s="215"/>
      <c r="P201" s="69"/>
    </row>
    <row r="202" spans="2:16" x14ac:dyDescent="0.25">
      <c r="B202" s="67"/>
      <c r="C202" s="213"/>
      <c r="D202" s="211"/>
      <c r="E202" s="211"/>
      <c r="F202" s="212"/>
      <c r="G202" s="212"/>
      <c r="H202" s="213"/>
      <c r="I202" s="213"/>
      <c r="J202" s="213"/>
      <c r="K202" s="213"/>
      <c r="L202" s="213"/>
      <c r="M202" s="214"/>
      <c r="N202" s="215"/>
      <c r="O202" s="215"/>
      <c r="P202" s="69"/>
    </row>
    <row r="203" spans="2:16" x14ac:dyDescent="0.25">
      <c r="B203" s="67"/>
      <c r="C203" s="213"/>
      <c r="D203" s="211"/>
      <c r="E203" s="211"/>
      <c r="F203" s="212"/>
      <c r="G203" s="212"/>
      <c r="H203" s="213"/>
      <c r="I203" s="213"/>
      <c r="J203" s="213"/>
      <c r="K203" s="213"/>
      <c r="L203" s="213"/>
      <c r="M203" s="214"/>
      <c r="N203" s="215"/>
      <c r="O203" s="215"/>
      <c r="P203" s="69"/>
    </row>
    <row r="204" spans="2:16" x14ac:dyDescent="0.25">
      <c r="B204" s="67"/>
      <c r="C204" s="213"/>
      <c r="D204" s="211"/>
      <c r="E204" s="211"/>
      <c r="F204" s="212"/>
      <c r="G204" s="212"/>
      <c r="H204" s="213"/>
      <c r="I204" s="213"/>
      <c r="J204" s="213"/>
      <c r="K204" s="213"/>
      <c r="L204" s="213"/>
      <c r="M204" s="214"/>
      <c r="N204" s="215"/>
      <c r="O204" s="215"/>
      <c r="P204" s="69"/>
    </row>
    <row r="205" spans="2:16" x14ac:dyDescent="0.25">
      <c r="B205" s="67"/>
      <c r="C205" s="213"/>
      <c r="D205" s="211"/>
      <c r="E205" s="211"/>
      <c r="F205" s="212"/>
      <c r="G205" s="212"/>
      <c r="H205" s="213"/>
      <c r="I205" s="213"/>
      <c r="J205" s="213"/>
      <c r="K205" s="213"/>
      <c r="L205" s="213"/>
      <c r="M205" s="214"/>
      <c r="N205" s="215"/>
      <c r="O205" s="215"/>
      <c r="P205" s="69"/>
    </row>
    <row r="206" spans="2:16" x14ac:dyDescent="0.25">
      <c r="B206" s="67"/>
      <c r="C206" s="213"/>
      <c r="D206" s="211"/>
      <c r="E206" s="211"/>
      <c r="F206" s="212"/>
      <c r="G206" s="212"/>
      <c r="H206" s="213"/>
      <c r="I206" s="213"/>
      <c r="J206" s="213"/>
      <c r="K206" s="213"/>
      <c r="L206" s="213"/>
      <c r="M206" s="214"/>
      <c r="N206" s="215"/>
      <c r="O206" s="215"/>
      <c r="P206" s="69"/>
    </row>
    <row r="207" spans="2:16" x14ac:dyDescent="0.25">
      <c r="B207" s="67"/>
      <c r="C207" s="213"/>
      <c r="D207" s="211"/>
      <c r="E207" s="211"/>
      <c r="F207" s="212"/>
      <c r="G207" s="212"/>
      <c r="H207" s="213"/>
      <c r="I207" s="213"/>
      <c r="J207" s="213"/>
      <c r="K207" s="213"/>
      <c r="L207" s="213"/>
      <c r="M207" s="214"/>
      <c r="N207" s="215"/>
      <c r="O207" s="215"/>
      <c r="P207" s="69"/>
    </row>
    <row r="208" spans="2:16" x14ac:dyDescent="0.25">
      <c r="B208" s="67"/>
      <c r="C208" s="213"/>
      <c r="D208" s="211"/>
      <c r="E208" s="211"/>
      <c r="F208" s="212"/>
      <c r="G208" s="212"/>
      <c r="H208" s="213"/>
      <c r="I208" s="213"/>
      <c r="J208" s="213"/>
      <c r="K208" s="213"/>
      <c r="L208" s="213"/>
      <c r="M208" s="214"/>
      <c r="N208" s="215"/>
      <c r="O208" s="215"/>
      <c r="P208" s="69"/>
    </row>
    <row r="209" spans="2:16" x14ac:dyDescent="0.25">
      <c r="B209" s="67"/>
      <c r="C209" s="213"/>
      <c r="D209" s="211"/>
      <c r="E209" s="211"/>
      <c r="F209" s="212"/>
      <c r="G209" s="212"/>
      <c r="H209" s="213"/>
      <c r="I209" s="213"/>
      <c r="J209" s="213"/>
      <c r="K209" s="213"/>
      <c r="L209" s="213"/>
      <c r="M209" s="214"/>
      <c r="N209" s="215"/>
      <c r="O209" s="215"/>
      <c r="P209" s="69"/>
    </row>
    <row r="210" spans="2:16" x14ac:dyDescent="0.25">
      <c r="B210" s="67"/>
      <c r="C210" s="213"/>
      <c r="D210" s="211"/>
      <c r="E210" s="211"/>
      <c r="F210" s="212"/>
      <c r="G210" s="212"/>
      <c r="H210" s="213"/>
      <c r="I210" s="213"/>
      <c r="J210" s="213"/>
      <c r="K210" s="213"/>
      <c r="L210" s="213"/>
      <c r="M210" s="214"/>
      <c r="N210" s="215"/>
      <c r="O210" s="215"/>
      <c r="P210" s="69"/>
    </row>
    <row r="211" spans="2:16" x14ac:dyDescent="0.25">
      <c r="B211" s="67"/>
      <c r="C211" s="213"/>
      <c r="D211" s="211"/>
      <c r="E211" s="211"/>
      <c r="F211" s="212"/>
      <c r="G211" s="212"/>
      <c r="H211" s="213"/>
      <c r="I211" s="213"/>
      <c r="J211" s="213"/>
      <c r="K211" s="213"/>
      <c r="L211" s="213"/>
      <c r="M211" s="214"/>
      <c r="N211" s="215"/>
      <c r="O211" s="215"/>
      <c r="P211" s="69"/>
    </row>
    <row r="212" spans="2:16" x14ac:dyDescent="0.25">
      <c r="B212" s="67"/>
      <c r="C212" s="213"/>
      <c r="D212" s="211"/>
      <c r="E212" s="211"/>
      <c r="F212" s="212"/>
      <c r="G212" s="212"/>
      <c r="H212" s="213"/>
      <c r="I212" s="213"/>
      <c r="J212" s="213"/>
      <c r="K212" s="213"/>
      <c r="L212" s="213"/>
      <c r="M212" s="214"/>
      <c r="N212" s="215"/>
      <c r="O212" s="215"/>
      <c r="P212" s="69"/>
    </row>
    <row r="213" spans="2:16" x14ac:dyDescent="0.25">
      <c r="B213" s="67"/>
      <c r="C213" s="213"/>
      <c r="D213" s="211"/>
      <c r="E213" s="211"/>
      <c r="F213" s="212"/>
      <c r="G213" s="212"/>
      <c r="H213" s="213"/>
      <c r="I213" s="213"/>
      <c r="J213" s="213"/>
      <c r="K213" s="213"/>
      <c r="L213" s="213"/>
      <c r="M213" s="214"/>
      <c r="N213" s="215"/>
      <c r="O213" s="215"/>
      <c r="P213" s="69"/>
    </row>
    <row r="214" spans="2:16" x14ac:dyDescent="0.25">
      <c r="B214" s="67"/>
      <c r="C214" s="213"/>
      <c r="D214" s="211"/>
      <c r="E214" s="211"/>
      <c r="F214" s="212"/>
      <c r="G214" s="212"/>
      <c r="H214" s="213"/>
      <c r="I214" s="213"/>
      <c r="J214" s="213"/>
      <c r="K214" s="213"/>
      <c r="L214" s="213"/>
      <c r="M214" s="214"/>
      <c r="N214" s="215"/>
      <c r="O214" s="215"/>
      <c r="P214" s="69"/>
    </row>
    <row r="215" spans="2:16" x14ac:dyDescent="0.25">
      <c r="B215" s="67"/>
      <c r="C215" s="213"/>
      <c r="D215" s="211"/>
      <c r="E215" s="211"/>
      <c r="F215" s="212"/>
      <c r="G215" s="212"/>
      <c r="H215" s="213"/>
      <c r="I215" s="213"/>
      <c r="J215" s="213"/>
      <c r="K215" s="213"/>
      <c r="L215" s="213"/>
      <c r="M215" s="214"/>
      <c r="N215" s="215"/>
      <c r="O215" s="215"/>
      <c r="P215" s="69"/>
    </row>
    <row r="216" spans="2:16" x14ac:dyDescent="0.25">
      <c r="B216" s="67"/>
      <c r="C216" s="213"/>
      <c r="D216" s="211"/>
      <c r="E216" s="211"/>
      <c r="F216" s="212"/>
      <c r="G216" s="212"/>
      <c r="H216" s="213"/>
      <c r="I216" s="213"/>
      <c r="J216" s="213"/>
      <c r="K216" s="213"/>
      <c r="L216" s="213"/>
      <c r="M216" s="214"/>
      <c r="N216" s="215"/>
      <c r="O216" s="215"/>
      <c r="P216" s="69"/>
    </row>
    <row r="217" spans="2:16" x14ac:dyDescent="0.25">
      <c r="B217" s="67"/>
      <c r="C217" s="213"/>
      <c r="D217" s="211"/>
      <c r="E217" s="211"/>
      <c r="F217" s="212"/>
      <c r="G217" s="212"/>
      <c r="H217" s="213"/>
      <c r="I217" s="213"/>
      <c r="J217" s="213"/>
      <c r="K217" s="213"/>
      <c r="L217" s="213"/>
      <c r="M217" s="214"/>
      <c r="N217" s="215"/>
      <c r="O217" s="215"/>
      <c r="P217" s="69"/>
    </row>
    <row r="218" spans="2:16" x14ac:dyDescent="0.25">
      <c r="B218" s="67"/>
      <c r="C218" s="213"/>
      <c r="D218" s="211"/>
      <c r="E218" s="211"/>
      <c r="F218" s="212"/>
      <c r="G218" s="212"/>
      <c r="H218" s="213"/>
      <c r="I218" s="213"/>
      <c r="J218" s="213"/>
      <c r="K218" s="213"/>
      <c r="L218" s="213"/>
      <c r="M218" s="214"/>
      <c r="N218" s="215"/>
      <c r="O218" s="215"/>
      <c r="P218" s="69"/>
    </row>
    <row r="219" spans="2:16" x14ac:dyDescent="0.25">
      <c r="B219" s="67"/>
      <c r="C219" s="213"/>
      <c r="D219" s="211"/>
      <c r="E219" s="211"/>
      <c r="F219" s="212"/>
      <c r="G219" s="212"/>
      <c r="H219" s="213"/>
      <c r="I219" s="213"/>
      <c r="J219" s="213"/>
      <c r="K219" s="213"/>
      <c r="L219" s="213"/>
      <c r="M219" s="214"/>
      <c r="N219" s="215"/>
      <c r="O219" s="215"/>
      <c r="P219" s="69"/>
    </row>
    <row r="220" spans="2:16" x14ac:dyDescent="0.25">
      <c r="B220" s="67"/>
      <c r="C220" s="213"/>
      <c r="D220" s="211"/>
      <c r="E220" s="211"/>
      <c r="F220" s="212"/>
      <c r="G220" s="212"/>
      <c r="H220" s="213"/>
      <c r="I220" s="213"/>
      <c r="J220" s="213"/>
      <c r="K220" s="213"/>
      <c r="L220" s="213"/>
      <c r="M220" s="214"/>
      <c r="N220" s="215"/>
      <c r="O220" s="215"/>
      <c r="P220" s="69"/>
    </row>
    <row r="221" spans="2:16" x14ac:dyDescent="0.25">
      <c r="B221" s="67"/>
      <c r="C221" s="213"/>
      <c r="D221" s="211"/>
      <c r="E221" s="211"/>
      <c r="F221" s="212"/>
      <c r="G221" s="212"/>
      <c r="H221" s="213"/>
      <c r="I221" s="213"/>
      <c r="J221" s="213"/>
      <c r="K221" s="213"/>
      <c r="L221" s="213"/>
      <c r="M221" s="214"/>
      <c r="N221" s="215"/>
      <c r="O221" s="215"/>
      <c r="P221" s="69"/>
    </row>
    <row r="222" spans="2:16" x14ac:dyDescent="0.25">
      <c r="B222" s="67"/>
      <c r="C222" s="213"/>
      <c r="D222" s="211"/>
      <c r="E222" s="211"/>
      <c r="F222" s="212"/>
      <c r="G222" s="212"/>
      <c r="H222" s="213"/>
      <c r="I222" s="213"/>
      <c r="J222" s="213"/>
      <c r="K222" s="213"/>
      <c r="L222" s="213"/>
      <c r="M222" s="214"/>
      <c r="N222" s="215"/>
      <c r="O222" s="215"/>
      <c r="P222" s="69"/>
    </row>
    <row r="223" spans="2:16" x14ac:dyDescent="0.25">
      <c r="B223" s="67"/>
      <c r="C223" s="213"/>
      <c r="D223" s="211"/>
      <c r="E223" s="211"/>
      <c r="F223" s="212"/>
      <c r="G223" s="212"/>
      <c r="H223" s="213"/>
      <c r="I223" s="213"/>
      <c r="J223" s="213"/>
      <c r="K223" s="213"/>
      <c r="L223" s="213"/>
      <c r="M223" s="214"/>
      <c r="N223" s="215"/>
      <c r="O223" s="215"/>
      <c r="P223" s="69"/>
    </row>
    <row r="224" spans="2:16" x14ac:dyDescent="0.25">
      <c r="B224" s="67"/>
      <c r="C224" s="213"/>
      <c r="D224" s="211"/>
      <c r="E224" s="211"/>
      <c r="F224" s="212"/>
      <c r="G224" s="212"/>
      <c r="H224" s="213"/>
      <c r="I224" s="213"/>
      <c r="J224" s="213"/>
      <c r="K224" s="213"/>
      <c r="L224" s="213"/>
      <c r="M224" s="214"/>
      <c r="N224" s="215"/>
      <c r="O224" s="215"/>
      <c r="P224" s="69"/>
    </row>
    <row r="225" spans="2:16" x14ac:dyDescent="0.25">
      <c r="B225" s="67"/>
      <c r="C225" s="213"/>
      <c r="D225" s="211"/>
      <c r="E225" s="211"/>
      <c r="F225" s="212"/>
      <c r="G225" s="212"/>
      <c r="H225" s="213"/>
      <c r="I225" s="213"/>
      <c r="J225" s="213"/>
      <c r="K225" s="213"/>
      <c r="L225" s="213"/>
      <c r="M225" s="214"/>
      <c r="N225" s="215"/>
      <c r="O225" s="215"/>
      <c r="P225" s="69"/>
    </row>
    <row r="226" spans="2:16" x14ac:dyDescent="0.25">
      <c r="B226" s="67"/>
      <c r="C226" s="213"/>
      <c r="D226" s="211"/>
      <c r="E226" s="211"/>
      <c r="F226" s="212"/>
      <c r="G226" s="212"/>
      <c r="H226" s="213"/>
      <c r="I226" s="213"/>
      <c r="J226" s="213"/>
      <c r="K226" s="213"/>
      <c r="L226" s="213"/>
      <c r="M226" s="214"/>
      <c r="N226" s="215"/>
      <c r="O226" s="215"/>
      <c r="P226" s="69"/>
    </row>
    <row r="227" spans="2:16" x14ac:dyDescent="0.25">
      <c r="B227" s="67"/>
      <c r="C227" s="213"/>
      <c r="D227" s="211"/>
      <c r="E227" s="211"/>
      <c r="F227" s="212"/>
      <c r="G227" s="212"/>
      <c r="H227" s="213"/>
      <c r="I227" s="213"/>
      <c r="J227" s="213"/>
      <c r="K227" s="213"/>
      <c r="L227" s="213"/>
      <c r="M227" s="214"/>
      <c r="N227" s="215"/>
      <c r="O227" s="215"/>
      <c r="P227" s="69"/>
    </row>
    <row r="228" spans="2:16" x14ac:dyDescent="0.25">
      <c r="B228" s="67"/>
      <c r="C228" s="213"/>
      <c r="D228" s="211"/>
      <c r="E228" s="211"/>
      <c r="F228" s="212"/>
      <c r="G228" s="212"/>
      <c r="H228" s="213"/>
      <c r="I228" s="213"/>
      <c r="J228" s="213"/>
      <c r="K228" s="213"/>
      <c r="L228" s="213"/>
      <c r="M228" s="214"/>
      <c r="N228" s="215"/>
      <c r="O228" s="215"/>
      <c r="P228" s="69"/>
    </row>
    <row r="229" spans="2:16" x14ac:dyDescent="0.25">
      <c r="B229" s="67"/>
      <c r="C229" s="213"/>
      <c r="D229" s="211"/>
      <c r="E229" s="211"/>
      <c r="F229" s="212"/>
      <c r="G229" s="212"/>
      <c r="H229" s="213"/>
      <c r="I229" s="213"/>
      <c r="J229" s="213"/>
      <c r="K229" s="213"/>
      <c r="L229" s="213"/>
      <c r="M229" s="214"/>
      <c r="N229" s="215"/>
      <c r="O229" s="215"/>
      <c r="P229" s="69"/>
    </row>
    <row r="230" spans="2:16" x14ac:dyDescent="0.25">
      <c r="B230" s="67"/>
      <c r="C230" s="213"/>
      <c r="D230" s="211"/>
      <c r="E230" s="211"/>
      <c r="F230" s="212"/>
      <c r="G230" s="212"/>
      <c r="H230" s="213"/>
      <c r="I230" s="213"/>
      <c r="J230" s="213"/>
      <c r="K230" s="213"/>
      <c r="L230" s="213"/>
      <c r="M230" s="214"/>
      <c r="N230" s="215"/>
      <c r="O230" s="215"/>
      <c r="P230" s="69"/>
    </row>
    <row r="231" spans="2:16" x14ac:dyDescent="0.25">
      <c r="B231" s="67"/>
      <c r="C231" s="213"/>
      <c r="D231" s="211"/>
      <c r="E231" s="211"/>
      <c r="F231" s="212"/>
      <c r="G231" s="212"/>
      <c r="H231" s="213"/>
      <c r="I231" s="213"/>
      <c r="J231" s="213"/>
      <c r="K231" s="213"/>
      <c r="L231" s="213"/>
      <c r="M231" s="214"/>
      <c r="N231" s="215"/>
      <c r="O231" s="215"/>
      <c r="P231" s="69"/>
    </row>
    <row r="232" spans="2:16" x14ac:dyDescent="0.25">
      <c r="B232" s="67"/>
      <c r="C232" s="213"/>
      <c r="D232" s="211"/>
      <c r="E232" s="211"/>
      <c r="F232" s="212"/>
      <c r="G232" s="212"/>
      <c r="H232" s="213"/>
      <c r="I232" s="213"/>
      <c r="J232" s="213"/>
      <c r="K232" s="213"/>
      <c r="L232" s="213"/>
      <c r="M232" s="214"/>
      <c r="N232" s="215"/>
      <c r="O232" s="215"/>
      <c r="P232" s="69"/>
    </row>
    <row r="233" spans="2:16" x14ac:dyDescent="0.25">
      <c r="B233" s="67"/>
      <c r="C233" s="213"/>
      <c r="D233" s="211"/>
      <c r="E233" s="211"/>
      <c r="F233" s="212"/>
      <c r="G233" s="212"/>
      <c r="H233" s="213"/>
      <c r="I233" s="213"/>
      <c r="J233" s="213"/>
      <c r="K233" s="213"/>
      <c r="L233" s="213"/>
      <c r="M233" s="214"/>
      <c r="N233" s="215"/>
      <c r="O233" s="215"/>
      <c r="P233" s="69"/>
    </row>
    <row r="234" spans="2:16" x14ac:dyDescent="0.25">
      <c r="B234" s="67"/>
      <c r="C234" s="213"/>
      <c r="D234" s="211"/>
      <c r="E234" s="211"/>
      <c r="F234" s="212"/>
      <c r="G234" s="212"/>
      <c r="H234" s="213"/>
      <c r="I234" s="213"/>
      <c r="J234" s="213"/>
      <c r="K234" s="213"/>
      <c r="L234" s="213"/>
      <c r="M234" s="214"/>
      <c r="N234" s="215"/>
      <c r="O234" s="215"/>
      <c r="P234" s="69"/>
    </row>
    <row r="235" spans="2:16" x14ac:dyDescent="0.25">
      <c r="B235" s="67"/>
      <c r="C235" s="213"/>
      <c r="D235" s="211"/>
      <c r="E235" s="211"/>
      <c r="F235" s="212"/>
      <c r="G235" s="212"/>
      <c r="H235" s="213"/>
      <c r="I235" s="213"/>
      <c r="J235" s="213"/>
      <c r="K235" s="213"/>
      <c r="L235" s="213"/>
      <c r="M235" s="214"/>
      <c r="N235" s="215"/>
      <c r="O235" s="215"/>
      <c r="P235" s="69"/>
    </row>
    <row r="236" spans="2:16" x14ac:dyDescent="0.25">
      <c r="B236" s="67"/>
      <c r="C236" s="213"/>
      <c r="D236" s="211"/>
      <c r="E236" s="211"/>
      <c r="F236" s="212"/>
      <c r="G236" s="212"/>
      <c r="H236" s="213"/>
      <c r="I236" s="213"/>
      <c r="J236" s="213"/>
      <c r="K236" s="213"/>
      <c r="L236" s="213"/>
      <c r="M236" s="214"/>
      <c r="N236" s="215"/>
      <c r="O236" s="215"/>
      <c r="P236" s="69"/>
    </row>
    <row r="237" spans="2:16" x14ac:dyDescent="0.25">
      <c r="B237" s="67"/>
      <c r="C237" s="213"/>
      <c r="D237" s="211"/>
      <c r="E237" s="211"/>
      <c r="F237" s="212"/>
      <c r="G237" s="212"/>
      <c r="H237" s="213"/>
      <c r="I237" s="213"/>
      <c r="J237" s="213"/>
      <c r="K237" s="213"/>
      <c r="L237" s="213"/>
      <c r="M237" s="214"/>
      <c r="N237" s="215"/>
      <c r="O237" s="215"/>
      <c r="P237" s="69"/>
    </row>
    <row r="238" spans="2:16" x14ac:dyDescent="0.25">
      <c r="B238" s="67"/>
      <c r="C238" s="213"/>
      <c r="D238" s="211"/>
      <c r="E238" s="211"/>
      <c r="F238" s="212"/>
      <c r="G238" s="212"/>
      <c r="H238" s="213"/>
      <c r="I238" s="213"/>
      <c r="J238" s="213"/>
      <c r="K238" s="213"/>
      <c r="L238" s="213"/>
      <c r="M238" s="214"/>
      <c r="N238" s="215"/>
      <c r="O238" s="215"/>
      <c r="P238" s="69"/>
    </row>
    <row r="239" spans="2:16" x14ac:dyDescent="0.25">
      <c r="B239" s="67"/>
      <c r="C239" s="213"/>
      <c r="D239" s="211"/>
      <c r="E239" s="211"/>
      <c r="F239" s="212"/>
      <c r="G239" s="212"/>
      <c r="H239" s="213"/>
      <c r="I239" s="213"/>
      <c r="J239" s="213"/>
      <c r="K239" s="213"/>
      <c r="L239" s="213"/>
      <c r="M239" s="214"/>
      <c r="N239" s="215"/>
      <c r="O239" s="215"/>
      <c r="P239" s="69"/>
    </row>
    <row r="240" spans="2:16" x14ac:dyDescent="0.25">
      <c r="B240" s="67"/>
      <c r="C240" s="213"/>
      <c r="D240" s="211"/>
      <c r="E240" s="211"/>
      <c r="F240" s="212"/>
      <c r="G240" s="212"/>
      <c r="H240" s="213"/>
      <c r="I240" s="213"/>
      <c r="J240" s="213"/>
      <c r="K240" s="213"/>
      <c r="L240" s="213"/>
      <c r="M240" s="214"/>
      <c r="N240" s="215"/>
      <c r="O240" s="215"/>
      <c r="P240" s="69"/>
    </row>
    <row r="241" spans="2:16" x14ac:dyDescent="0.25">
      <c r="B241" s="67"/>
      <c r="C241" s="213"/>
      <c r="D241" s="211"/>
      <c r="E241" s="211"/>
      <c r="F241" s="212"/>
      <c r="G241" s="212"/>
      <c r="H241" s="213"/>
      <c r="I241" s="213"/>
      <c r="J241" s="213"/>
      <c r="K241" s="213"/>
      <c r="L241" s="213"/>
      <c r="M241" s="214"/>
      <c r="N241" s="215"/>
      <c r="O241" s="215"/>
      <c r="P241" s="69"/>
    </row>
    <row r="242" spans="2:16" x14ac:dyDescent="0.25">
      <c r="B242" s="67"/>
      <c r="C242" s="213"/>
      <c r="D242" s="211"/>
      <c r="E242" s="211"/>
      <c r="F242" s="212"/>
      <c r="G242" s="212"/>
      <c r="H242" s="213"/>
      <c r="I242" s="213"/>
      <c r="J242" s="213"/>
      <c r="K242" s="213"/>
      <c r="L242" s="213"/>
      <c r="M242" s="214"/>
      <c r="N242" s="215"/>
      <c r="O242" s="215"/>
      <c r="P242" s="69"/>
    </row>
    <row r="243" spans="2:16" x14ac:dyDescent="0.25">
      <c r="B243" s="67"/>
      <c r="C243" s="213"/>
      <c r="D243" s="211"/>
      <c r="E243" s="211"/>
      <c r="F243" s="212"/>
      <c r="G243" s="212"/>
      <c r="H243" s="213"/>
      <c r="I243" s="213"/>
      <c r="J243" s="213"/>
      <c r="K243" s="213"/>
      <c r="L243" s="213"/>
      <c r="M243" s="214"/>
      <c r="N243" s="215"/>
      <c r="O243" s="215"/>
      <c r="P243" s="69"/>
    </row>
    <row r="244" spans="2:16" x14ac:dyDescent="0.25">
      <c r="B244" s="67"/>
      <c r="C244" s="213"/>
      <c r="D244" s="211"/>
      <c r="E244" s="211"/>
      <c r="F244" s="212"/>
      <c r="G244" s="212"/>
      <c r="H244" s="213"/>
      <c r="I244" s="213"/>
      <c r="J244" s="213"/>
      <c r="K244" s="213"/>
      <c r="L244" s="213"/>
      <c r="M244" s="214"/>
      <c r="N244" s="215"/>
      <c r="O244" s="215"/>
      <c r="P244" s="69"/>
    </row>
    <row r="245" spans="2:16" x14ac:dyDescent="0.25">
      <c r="B245" s="67"/>
      <c r="C245" s="213"/>
      <c r="D245" s="211"/>
      <c r="E245" s="211"/>
      <c r="F245" s="212"/>
      <c r="G245" s="212"/>
      <c r="H245" s="213"/>
      <c r="I245" s="213"/>
      <c r="J245" s="213"/>
      <c r="K245" s="213"/>
      <c r="L245" s="213"/>
      <c r="M245" s="214"/>
      <c r="N245" s="215"/>
      <c r="O245" s="215"/>
      <c r="P245" s="69"/>
    </row>
    <row r="246" spans="2:16" x14ac:dyDescent="0.25">
      <c r="B246" s="67"/>
      <c r="C246" s="213"/>
      <c r="D246" s="211"/>
      <c r="E246" s="211"/>
      <c r="F246" s="212"/>
      <c r="G246" s="212"/>
      <c r="H246" s="213"/>
      <c r="I246" s="213"/>
      <c r="J246" s="213"/>
      <c r="K246" s="213"/>
      <c r="L246" s="213"/>
      <c r="M246" s="214"/>
      <c r="N246" s="215"/>
      <c r="O246" s="215"/>
      <c r="P246" s="69"/>
    </row>
    <row r="247" spans="2:16" x14ac:dyDescent="0.25">
      <c r="B247" s="67"/>
      <c r="C247" s="213"/>
      <c r="D247" s="211"/>
      <c r="E247" s="211"/>
      <c r="F247" s="212"/>
      <c r="G247" s="212"/>
      <c r="H247" s="213"/>
      <c r="I247" s="213"/>
      <c r="J247" s="213"/>
      <c r="K247" s="213"/>
      <c r="L247" s="213"/>
      <c r="M247" s="214"/>
      <c r="N247" s="215"/>
      <c r="O247" s="215"/>
      <c r="P247" s="69"/>
    </row>
    <row r="248" spans="2:16" x14ac:dyDescent="0.25">
      <c r="B248" s="67"/>
      <c r="C248" s="213"/>
      <c r="D248" s="211"/>
      <c r="E248" s="211"/>
      <c r="F248" s="212"/>
      <c r="G248" s="212"/>
      <c r="H248" s="213"/>
      <c r="I248" s="213"/>
      <c r="J248" s="213"/>
      <c r="K248" s="213"/>
      <c r="L248" s="213"/>
      <c r="M248" s="214"/>
      <c r="N248" s="215"/>
      <c r="O248" s="215"/>
      <c r="P248" s="69"/>
    </row>
    <row r="249" spans="2:16" x14ac:dyDescent="0.25">
      <c r="B249" s="67"/>
      <c r="C249" s="213"/>
      <c r="D249" s="211"/>
      <c r="E249" s="211"/>
      <c r="F249" s="212"/>
      <c r="G249" s="212"/>
      <c r="H249" s="213"/>
      <c r="I249" s="213"/>
      <c r="J249" s="213"/>
      <c r="K249" s="213"/>
      <c r="L249" s="213"/>
      <c r="M249" s="214"/>
      <c r="N249" s="215"/>
      <c r="O249" s="215"/>
      <c r="P249" s="69"/>
    </row>
    <row r="250" spans="2:16" x14ac:dyDescent="0.25">
      <c r="B250" s="67"/>
      <c r="C250" s="213"/>
      <c r="D250" s="211"/>
      <c r="E250" s="211"/>
      <c r="F250" s="212"/>
      <c r="G250" s="212"/>
      <c r="H250" s="213"/>
      <c r="I250" s="213"/>
      <c r="J250" s="213"/>
      <c r="K250" s="213"/>
      <c r="L250" s="213"/>
      <c r="M250" s="214"/>
      <c r="N250" s="215"/>
      <c r="O250" s="215"/>
      <c r="P250" s="69"/>
    </row>
    <row r="251" spans="2:16" x14ac:dyDescent="0.25">
      <c r="B251" s="67"/>
      <c r="C251" s="213"/>
      <c r="D251" s="211"/>
      <c r="E251" s="211"/>
      <c r="F251" s="212"/>
      <c r="G251" s="212"/>
      <c r="H251" s="213"/>
      <c r="I251" s="213"/>
      <c r="J251" s="213"/>
      <c r="K251" s="213"/>
      <c r="L251" s="213"/>
      <c r="M251" s="214"/>
      <c r="N251" s="215"/>
      <c r="O251" s="215"/>
      <c r="P251" s="69"/>
    </row>
    <row r="252" spans="2:16" x14ac:dyDescent="0.25">
      <c r="B252" s="67"/>
      <c r="C252" s="213"/>
      <c r="D252" s="211"/>
      <c r="E252" s="211"/>
      <c r="F252" s="212"/>
      <c r="G252" s="212"/>
      <c r="H252" s="213"/>
      <c r="I252" s="213"/>
      <c r="J252" s="213"/>
      <c r="K252" s="213"/>
      <c r="L252" s="213"/>
      <c r="M252" s="214"/>
      <c r="N252" s="215"/>
      <c r="O252" s="215"/>
      <c r="P252" s="69"/>
    </row>
    <row r="253" spans="2:16" x14ac:dyDescent="0.25">
      <c r="B253" s="67"/>
      <c r="C253" s="213"/>
      <c r="D253" s="211"/>
      <c r="E253" s="211"/>
      <c r="F253" s="212"/>
      <c r="G253" s="212"/>
      <c r="H253" s="213"/>
      <c r="I253" s="213"/>
      <c r="J253" s="213"/>
      <c r="K253" s="213"/>
      <c r="L253" s="213"/>
      <c r="M253" s="214"/>
      <c r="N253" s="215"/>
      <c r="O253" s="215"/>
      <c r="P253" s="69"/>
    </row>
    <row r="254" spans="2:16" x14ac:dyDescent="0.25">
      <c r="B254" s="67"/>
      <c r="C254" s="213"/>
      <c r="D254" s="211"/>
      <c r="E254" s="211"/>
      <c r="F254" s="212"/>
      <c r="G254" s="212"/>
      <c r="H254" s="213"/>
      <c r="I254" s="213"/>
      <c r="J254" s="213"/>
      <c r="K254" s="213"/>
      <c r="L254" s="213"/>
      <c r="M254" s="214"/>
      <c r="N254" s="215"/>
      <c r="O254" s="215"/>
      <c r="P254" s="69"/>
    </row>
    <row r="255" spans="2:16" x14ac:dyDescent="0.25">
      <c r="B255" s="67"/>
      <c r="C255" s="213"/>
      <c r="D255" s="211"/>
      <c r="E255" s="211"/>
      <c r="F255" s="212"/>
      <c r="G255" s="212"/>
      <c r="H255" s="213"/>
      <c r="I255" s="213"/>
      <c r="J255" s="213"/>
      <c r="K255" s="213"/>
      <c r="L255" s="213"/>
      <c r="M255" s="214"/>
      <c r="N255" s="215"/>
      <c r="O255" s="215"/>
      <c r="P255" s="69"/>
    </row>
    <row r="256" spans="2:16" x14ac:dyDescent="0.25">
      <c r="B256" s="67"/>
      <c r="C256" s="213"/>
      <c r="D256" s="211"/>
      <c r="E256" s="211"/>
      <c r="F256" s="212"/>
      <c r="G256" s="212"/>
      <c r="H256" s="213"/>
      <c r="I256" s="213"/>
      <c r="J256" s="213"/>
      <c r="K256" s="213"/>
      <c r="L256" s="213"/>
      <c r="M256" s="214"/>
      <c r="N256" s="215"/>
      <c r="O256" s="215"/>
      <c r="P256" s="69"/>
    </row>
    <row r="257" spans="2:16" x14ac:dyDescent="0.25">
      <c r="B257" s="67"/>
      <c r="C257" s="213"/>
      <c r="D257" s="211"/>
      <c r="E257" s="211"/>
      <c r="F257" s="212"/>
      <c r="G257" s="212"/>
      <c r="H257" s="213"/>
      <c r="I257" s="213"/>
      <c r="J257" s="213"/>
      <c r="K257" s="213"/>
      <c r="L257" s="213"/>
      <c r="M257" s="214"/>
      <c r="N257" s="215"/>
      <c r="O257" s="215"/>
      <c r="P257" s="69"/>
    </row>
    <row r="258" spans="2:16" x14ac:dyDescent="0.25">
      <c r="B258" s="67"/>
      <c r="C258" s="213"/>
      <c r="D258" s="211"/>
      <c r="E258" s="211"/>
      <c r="F258" s="212"/>
      <c r="G258" s="212"/>
      <c r="H258" s="213"/>
      <c r="I258" s="213"/>
      <c r="J258" s="213"/>
      <c r="K258" s="213"/>
      <c r="L258" s="213"/>
      <c r="M258" s="214"/>
      <c r="N258" s="215"/>
      <c r="O258" s="215"/>
      <c r="P258" s="69"/>
    </row>
    <row r="259" spans="2:16" x14ac:dyDescent="0.25">
      <c r="B259" s="67"/>
      <c r="C259" s="213"/>
      <c r="D259" s="211"/>
      <c r="E259" s="211"/>
      <c r="F259" s="212"/>
      <c r="G259" s="212"/>
      <c r="H259" s="213"/>
      <c r="I259" s="213"/>
      <c r="J259" s="213"/>
      <c r="K259" s="213"/>
      <c r="L259" s="213"/>
      <c r="M259" s="214"/>
      <c r="N259" s="215"/>
      <c r="O259" s="215"/>
      <c r="P259" s="69"/>
    </row>
    <row r="260" spans="2:16" x14ac:dyDescent="0.25">
      <c r="B260" s="67"/>
      <c r="C260" s="213"/>
      <c r="D260" s="211"/>
      <c r="E260" s="211"/>
      <c r="F260" s="212"/>
      <c r="G260" s="212"/>
      <c r="H260" s="213"/>
      <c r="I260" s="213"/>
      <c r="J260" s="213"/>
      <c r="K260" s="213"/>
      <c r="L260" s="213"/>
      <c r="M260" s="214"/>
      <c r="N260" s="215"/>
      <c r="O260" s="215"/>
      <c r="P260" s="69"/>
    </row>
    <row r="261" spans="2:16" x14ac:dyDescent="0.25">
      <c r="B261" s="67"/>
      <c r="C261" s="213"/>
      <c r="D261" s="211"/>
      <c r="E261" s="211"/>
      <c r="F261" s="212"/>
      <c r="G261" s="212"/>
      <c r="H261" s="213"/>
      <c r="I261" s="213"/>
      <c r="J261" s="213"/>
      <c r="K261" s="213"/>
      <c r="L261" s="213"/>
      <c r="M261" s="214"/>
      <c r="N261" s="215"/>
      <c r="O261" s="215"/>
      <c r="P261" s="69"/>
    </row>
    <row r="262" spans="2:16" x14ac:dyDescent="0.25">
      <c r="B262" s="67"/>
      <c r="C262" s="213"/>
      <c r="D262" s="211"/>
      <c r="E262" s="211"/>
      <c r="F262" s="212"/>
      <c r="G262" s="212"/>
      <c r="H262" s="213"/>
      <c r="I262" s="213"/>
      <c r="J262" s="213"/>
      <c r="K262" s="213"/>
      <c r="L262" s="213"/>
      <c r="M262" s="214"/>
      <c r="N262" s="215"/>
      <c r="O262" s="215"/>
      <c r="P262" s="69"/>
    </row>
    <row r="263" spans="2:16" x14ac:dyDescent="0.25">
      <c r="B263" s="67"/>
      <c r="C263" s="213"/>
      <c r="D263" s="211"/>
      <c r="E263" s="211"/>
      <c r="F263" s="212"/>
      <c r="G263" s="212"/>
      <c r="H263" s="213"/>
      <c r="I263" s="213"/>
      <c r="J263" s="213"/>
      <c r="K263" s="213"/>
      <c r="L263" s="213"/>
      <c r="M263" s="214"/>
      <c r="N263" s="215"/>
      <c r="O263" s="215"/>
      <c r="P263" s="69"/>
    </row>
    <row r="264" spans="2:16" x14ac:dyDescent="0.25">
      <c r="B264" s="67"/>
      <c r="C264" s="213"/>
      <c r="D264" s="211"/>
      <c r="E264" s="211"/>
      <c r="F264" s="212"/>
      <c r="G264" s="212"/>
      <c r="H264" s="213"/>
      <c r="I264" s="213"/>
      <c r="J264" s="213"/>
      <c r="K264" s="213"/>
      <c r="L264" s="213"/>
      <c r="M264" s="214"/>
      <c r="N264" s="215"/>
      <c r="O264" s="215"/>
      <c r="P264" s="69"/>
    </row>
    <row r="265" spans="2:16" x14ac:dyDescent="0.25">
      <c r="B265" s="67"/>
      <c r="C265" s="213"/>
      <c r="D265" s="211"/>
      <c r="E265" s="211"/>
      <c r="F265" s="212"/>
      <c r="G265" s="212"/>
      <c r="H265" s="213"/>
      <c r="I265" s="213"/>
      <c r="J265" s="213"/>
      <c r="K265" s="213"/>
      <c r="L265" s="213"/>
      <c r="M265" s="214"/>
      <c r="N265" s="215"/>
      <c r="O265" s="215"/>
      <c r="P265" s="69"/>
    </row>
    <row r="266" spans="2:16" x14ac:dyDescent="0.25">
      <c r="B266" s="67"/>
      <c r="C266" s="213"/>
      <c r="D266" s="211"/>
      <c r="E266" s="211"/>
      <c r="F266" s="212"/>
      <c r="G266" s="212"/>
      <c r="H266" s="213"/>
      <c r="I266" s="213"/>
      <c r="J266" s="213"/>
      <c r="K266" s="213"/>
      <c r="L266" s="213"/>
      <c r="M266" s="214"/>
      <c r="N266" s="215"/>
      <c r="O266" s="215"/>
      <c r="P266" s="69"/>
    </row>
    <row r="267" spans="2:16" x14ac:dyDescent="0.25">
      <c r="B267" s="67"/>
      <c r="C267" s="213"/>
      <c r="D267" s="211"/>
      <c r="E267" s="211"/>
      <c r="F267" s="212"/>
      <c r="G267" s="212"/>
      <c r="H267" s="213"/>
      <c r="I267" s="213"/>
      <c r="J267" s="213"/>
      <c r="K267" s="213"/>
      <c r="L267" s="213"/>
      <c r="M267" s="214"/>
      <c r="N267" s="215"/>
      <c r="O267" s="215"/>
      <c r="P267" s="69"/>
    </row>
    <row r="268" spans="2:16" x14ac:dyDescent="0.25">
      <c r="B268" s="67"/>
      <c r="C268" s="213"/>
      <c r="D268" s="211"/>
      <c r="E268" s="211"/>
      <c r="F268" s="212"/>
      <c r="G268" s="212"/>
      <c r="H268" s="213"/>
      <c r="I268" s="213"/>
      <c r="J268" s="213"/>
      <c r="K268" s="213"/>
      <c r="L268" s="213"/>
      <c r="M268" s="214"/>
      <c r="N268" s="215"/>
      <c r="O268" s="215"/>
      <c r="P268" s="69"/>
    </row>
    <row r="269" spans="2:16" x14ac:dyDescent="0.25">
      <c r="B269" s="67"/>
      <c r="C269" s="213"/>
      <c r="D269" s="211"/>
      <c r="E269" s="211"/>
      <c r="F269" s="212"/>
      <c r="G269" s="212"/>
      <c r="H269" s="213"/>
      <c r="I269" s="213"/>
      <c r="J269" s="213"/>
      <c r="K269" s="213"/>
      <c r="L269" s="213"/>
      <c r="M269" s="214"/>
      <c r="N269" s="215"/>
      <c r="O269" s="215"/>
      <c r="P269" s="69"/>
    </row>
    <row r="270" spans="2:16" x14ac:dyDescent="0.25">
      <c r="B270" s="67"/>
      <c r="C270" s="213"/>
      <c r="D270" s="211"/>
      <c r="E270" s="211"/>
      <c r="F270" s="212"/>
      <c r="G270" s="212"/>
      <c r="H270" s="213"/>
      <c r="I270" s="213"/>
      <c r="J270" s="213"/>
      <c r="K270" s="213"/>
      <c r="L270" s="213"/>
      <c r="M270" s="214"/>
      <c r="N270" s="215"/>
      <c r="O270" s="215"/>
      <c r="P270" s="69"/>
    </row>
    <row r="271" spans="2:16" x14ac:dyDescent="0.25">
      <c r="B271" s="67"/>
      <c r="C271" s="213"/>
      <c r="D271" s="211"/>
      <c r="E271" s="211"/>
      <c r="F271" s="212"/>
      <c r="G271" s="212"/>
      <c r="H271" s="213"/>
      <c r="I271" s="213"/>
      <c r="J271" s="213"/>
      <c r="K271" s="213"/>
      <c r="L271" s="213"/>
      <c r="M271" s="214"/>
      <c r="N271" s="215"/>
      <c r="O271" s="215"/>
      <c r="P271" s="69"/>
    </row>
    <row r="272" spans="2:16" x14ac:dyDescent="0.25">
      <c r="B272" s="67"/>
      <c r="C272" s="213"/>
      <c r="D272" s="211"/>
      <c r="E272" s="211"/>
      <c r="F272" s="212"/>
      <c r="G272" s="212"/>
      <c r="H272" s="213"/>
      <c r="I272" s="213"/>
      <c r="J272" s="213"/>
      <c r="K272" s="213"/>
      <c r="L272" s="213"/>
      <c r="M272" s="214"/>
      <c r="N272" s="215"/>
      <c r="O272" s="215"/>
      <c r="P272" s="69"/>
    </row>
    <row r="273" spans="2:16" x14ac:dyDescent="0.25">
      <c r="B273" s="67"/>
      <c r="C273" s="213"/>
      <c r="D273" s="211"/>
      <c r="E273" s="211"/>
      <c r="F273" s="212"/>
      <c r="G273" s="212"/>
      <c r="H273" s="213"/>
      <c r="I273" s="213"/>
      <c r="J273" s="213"/>
      <c r="K273" s="213"/>
      <c r="L273" s="213"/>
      <c r="M273" s="214"/>
      <c r="N273" s="215"/>
      <c r="O273" s="215"/>
      <c r="P273" s="69"/>
    </row>
    <row r="274" spans="2:16" x14ac:dyDescent="0.25">
      <c r="B274" s="67"/>
      <c r="C274" s="213"/>
      <c r="D274" s="211"/>
      <c r="E274" s="211"/>
      <c r="F274" s="212"/>
      <c r="G274" s="212"/>
      <c r="H274" s="213"/>
      <c r="I274" s="213"/>
      <c r="J274" s="213"/>
      <c r="K274" s="213"/>
      <c r="L274" s="213"/>
      <c r="M274" s="214"/>
      <c r="N274" s="215"/>
      <c r="O274" s="215"/>
      <c r="P274" s="69"/>
    </row>
    <row r="275" spans="2:16" x14ac:dyDescent="0.25">
      <c r="B275" s="67"/>
      <c r="C275" s="213"/>
      <c r="D275" s="211"/>
      <c r="E275" s="211"/>
      <c r="F275" s="212"/>
      <c r="G275" s="212"/>
      <c r="H275" s="213"/>
      <c r="I275" s="213"/>
      <c r="J275" s="213"/>
      <c r="K275" s="213"/>
      <c r="L275" s="213"/>
      <c r="M275" s="214"/>
      <c r="N275" s="215"/>
      <c r="O275" s="215"/>
      <c r="P275" s="69"/>
    </row>
    <row r="276" spans="2:16" x14ac:dyDescent="0.25">
      <c r="B276" s="67"/>
      <c r="C276" s="213"/>
      <c r="D276" s="211"/>
      <c r="E276" s="211"/>
      <c r="F276" s="212"/>
      <c r="G276" s="212"/>
      <c r="H276" s="213"/>
      <c r="I276" s="213"/>
      <c r="J276" s="213"/>
      <c r="K276" s="213"/>
      <c r="L276" s="213"/>
      <c r="M276" s="214"/>
      <c r="N276" s="215"/>
      <c r="O276" s="215"/>
      <c r="P276" s="69"/>
    </row>
    <row r="277" spans="2:16" x14ac:dyDescent="0.25">
      <c r="B277" s="67"/>
      <c r="C277" s="213"/>
      <c r="D277" s="211"/>
      <c r="E277" s="211"/>
      <c r="F277" s="212"/>
      <c r="G277" s="212"/>
      <c r="H277" s="213"/>
      <c r="I277" s="213"/>
      <c r="J277" s="213"/>
      <c r="K277" s="213"/>
      <c r="L277" s="213"/>
      <c r="M277" s="214"/>
      <c r="N277" s="215"/>
      <c r="O277" s="215"/>
      <c r="P277" s="69"/>
    </row>
    <row r="278" spans="2:16" x14ac:dyDescent="0.25">
      <c r="B278" s="67"/>
      <c r="C278" s="213"/>
      <c r="D278" s="211"/>
      <c r="E278" s="211"/>
      <c r="F278" s="212"/>
      <c r="G278" s="212"/>
      <c r="H278" s="213"/>
      <c r="I278" s="213"/>
      <c r="J278" s="213"/>
      <c r="K278" s="213"/>
      <c r="L278" s="213"/>
      <c r="M278" s="214"/>
      <c r="N278" s="215"/>
      <c r="O278" s="215"/>
      <c r="P278" s="69"/>
    </row>
    <row r="279" spans="2:16" x14ac:dyDescent="0.25">
      <c r="B279" s="67"/>
      <c r="C279" s="213"/>
      <c r="D279" s="211"/>
      <c r="E279" s="211"/>
      <c r="F279" s="212"/>
      <c r="G279" s="212"/>
      <c r="H279" s="213"/>
      <c r="I279" s="213"/>
      <c r="J279" s="213"/>
      <c r="K279" s="213"/>
      <c r="L279" s="213"/>
      <c r="M279" s="214"/>
      <c r="N279" s="215"/>
      <c r="O279" s="215"/>
      <c r="P279" s="69"/>
    </row>
    <row r="280" spans="2:16" x14ac:dyDescent="0.25">
      <c r="B280" s="67"/>
      <c r="C280" s="213"/>
      <c r="D280" s="211"/>
      <c r="E280" s="211"/>
      <c r="F280" s="212"/>
      <c r="G280" s="212"/>
      <c r="H280" s="213"/>
      <c r="I280" s="213"/>
      <c r="J280" s="213"/>
      <c r="K280" s="213"/>
      <c r="L280" s="213"/>
      <c r="M280" s="214"/>
      <c r="N280" s="215"/>
      <c r="O280" s="215"/>
      <c r="P280" s="69"/>
    </row>
    <row r="281" spans="2:16" x14ac:dyDescent="0.25">
      <c r="B281" s="67"/>
      <c r="C281" s="213"/>
      <c r="D281" s="211"/>
      <c r="E281" s="211"/>
      <c r="F281" s="212"/>
      <c r="G281" s="212"/>
      <c r="H281" s="213"/>
      <c r="I281" s="213"/>
      <c r="J281" s="213"/>
      <c r="K281" s="213"/>
      <c r="L281" s="213"/>
      <c r="M281" s="214"/>
      <c r="N281" s="215"/>
      <c r="O281" s="215"/>
      <c r="P281" s="69"/>
    </row>
    <row r="282" spans="2:16" x14ac:dyDescent="0.25">
      <c r="B282" s="67"/>
      <c r="C282" s="213"/>
      <c r="D282" s="211"/>
      <c r="E282" s="211"/>
      <c r="F282" s="212"/>
      <c r="G282" s="212"/>
      <c r="H282" s="213"/>
      <c r="I282" s="213"/>
      <c r="J282" s="213"/>
      <c r="K282" s="213"/>
      <c r="L282" s="213"/>
      <c r="M282" s="214"/>
      <c r="N282" s="215"/>
      <c r="O282" s="215"/>
      <c r="P282" s="69"/>
    </row>
    <row r="283" spans="2:16" x14ac:dyDescent="0.25">
      <c r="B283" s="67"/>
      <c r="C283" s="213"/>
      <c r="D283" s="211"/>
      <c r="E283" s="211"/>
      <c r="F283" s="212"/>
      <c r="G283" s="212"/>
      <c r="H283" s="213"/>
      <c r="I283" s="213"/>
      <c r="J283" s="213"/>
      <c r="K283" s="213"/>
      <c r="L283" s="213"/>
      <c r="M283" s="214"/>
      <c r="N283" s="215"/>
      <c r="O283" s="215"/>
      <c r="P283" s="69"/>
    </row>
    <row r="284" spans="2:16" x14ac:dyDescent="0.25">
      <c r="B284" s="67"/>
      <c r="C284" s="213"/>
      <c r="D284" s="211"/>
      <c r="E284" s="211"/>
      <c r="F284" s="212"/>
      <c r="G284" s="212"/>
      <c r="H284" s="213"/>
      <c r="I284" s="213"/>
      <c r="J284" s="213"/>
      <c r="K284" s="213"/>
      <c r="L284" s="213"/>
      <c r="M284" s="214"/>
      <c r="N284" s="215"/>
      <c r="O284" s="215"/>
      <c r="P284" s="69"/>
    </row>
    <row r="285" spans="2:16" x14ac:dyDescent="0.25">
      <c r="B285" s="67"/>
      <c r="C285" s="213"/>
      <c r="D285" s="211"/>
      <c r="E285" s="211"/>
      <c r="F285" s="212"/>
      <c r="G285" s="212"/>
      <c r="H285" s="213"/>
      <c r="I285" s="213"/>
      <c r="J285" s="213"/>
      <c r="K285" s="213"/>
      <c r="L285" s="213"/>
      <c r="M285" s="214"/>
      <c r="N285" s="215"/>
      <c r="O285" s="215"/>
      <c r="P285" s="69"/>
    </row>
    <row r="286" spans="2:16" x14ac:dyDescent="0.25">
      <c r="B286" s="67"/>
      <c r="C286" s="213"/>
      <c r="D286" s="211"/>
      <c r="E286" s="211"/>
      <c r="F286" s="212"/>
      <c r="G286" s="212"/>
      <c r="H286" s="213"/>
      <c r="I286" s="213"/>
      <c r="J286" s="213"/>
      <c r="K286" s="213"/>
      <c r="L286" s="213"/>
      <c r="M286" s="214"/>
      <c r="N286" s="215"/>
      <c r="O286" s="215"/>
      <c r="P286" s="69"/>
    </row>
    <row r="287" spans="2:16" x14ac:dyDescent="0.25">
      <c r="B287" s="67"/>
      <c r="C287" s="213"/>
      <c r="D287" s="211"/>
      <c r="E287" s="211"/>
      <c r="F287" s="212"/>
      <c r="G287" s="212"/>
      <c r="H287" s="213"/>
      <c r="I287" s="213"/>
      <c r="J287" s="213"/>
      <c r="K287" s="213"/>
      <c r="L287" s="213"/>
      <c r="M287" s="214"/>
      <c r="N287" s="215"/>
      <c r="O287" s="215"/>
      <c r="P287" s="69"/>
    </row>
    <row r="288" spans="2:16" x14ac:dyDescent="0.25">
      <c r="B288" s="67"/>
      <c r="C288" s="213"/>
      <c r="D288" s="211"/>
      <c r="E288" s="211"/>
      <c r="F288" s="212"/>
      <c r="G288" s="212"/>
      <c r="H288" s="213"/>
      <c r="I288" s="213"/>
      <c r="J288" s="213"/>
      <c r="K288" s="213"/>
      <c r="L288" s="213"/>
      <c r="M288" s="214"/>
      <c r="N288" s="215"/>
      <c r="O288" s="215"/>
      <c r="P288" s="69"/>
    </row>
    <row r="289" spans="2:16" x14ac:dyDescent="0.25">
      <c r="B289" s="67"/>
      <c r="C289" s="213"/>
      <c r="D289" s="211"/>
      <c r="E289" s="211"/>
      <c r="F289" s="212"/>
      <c r="G289" s="212"/>
      <c r="H289" s="213"/>
      <c r="I289" s="213"/>
      <c r="J289" s="213"/>
      <c r="K289" s="213"/>
      <c r="L289" s="213"/>
      <c r="M289" s="214"/>
      <c r="N289" s="215"/>
      <c r="O289" s="215"/>
      <c r="P289" s="69"/>
    </row>
    <row r="290" spans="2:16" x14ac:dyDescent="0.25">
      <c r="B290" s="67"/>
      <c r="C290" s="213"/>
      <c r="D290" s="211"/>
      <c r="E290" s="211"/>
      <c r="F290" s="212"/>
      <c r="G290" s="212"/>
      <c r="H290" s="213"/>
      <c r="I290" s="213"/>
      <c r="J290" s="213"/>
      <c r="K290" s="213"/>
      <c r="L290" s="213"/>
      <c r="M290" s="214"/>
      <c r="N290" s="215"/>
      <c r="O290" s="215"/>
      <c r="P290" s="69"/>
    </row>
    <row r="291" spans="2:16" x14ac:dyDescent="0.25">
      <c r="B291" s="67"/>
      <c r="C291" s="213"/>
      <c r="D291" s="211"/>
      <c r="E291" s="211"/>
      <c r="F291" s="212"/>
      <c r="G291" s="212"/>
      <c r="H291" s="213"/>
      <c r="I291" s="213"/>
      <c r="J291" s="213"/>
      <c r="K291" s="213"/>
      <c r="L291" s="213"/>
      <c r="M291" s="214"/>
      <c r="N291" s="215"/>
      <c r="O291" s="215"/>
      <c r="P291" s="69"/>
    </row>
    <row r="292" spans="2:16" x14ac:dyDescent="0.25">
      <c r="B292" s="67"/>
      <c r="C292" s="213"/>
      <c r="D292" s="211"/>
      <c r="E292" s="211"/>
      <c r="F292" s="212"/>
      <c r="G292" s="212"/>
      <c r="H292" s="213"/>
      <c r="I292" s="213"/>
      <c r="J292" s="213"/>
      <c r="K292" s="213"/>
      <c r="L292" s="213"/>
      <c r="M292" s="214"/>
      <c r="N292" s="215"/>
      <c r="O292" s="215"/>
      <c r="P292" s="69"/>
    </row>
    <row r="293" spans="2:16" x14ac:dyDescent="0.25">
      <c r="B293" s="67"/>
      <c r="C293" s="213"/>
      <c r="D293" s="211"/>
      <c r="E293" s="211"/>
      <c r="F293" s="212"/>
      <c r="G293" s="212"/>
      <c r="H293" s="213"/>
      <c r="I293" s="213"/>
      <c r="J293" s="213"/>
      <c r="K293" s="213"/>
      <c r="L293" s="213"/>
      <c r="M293" s="214"/>
      <c r="N293" s="215"/>
      <c r="O293" s="215"/>
      <c r="P293" s="69"/>
    </row>
    <row r="294" spans="2:16" x14ac:dyDescent="0.25">
      <c r="B294" s="67"/>
      <c r="C294" s="213"/>
      <c r="D294" s="211"/>
      <c r="E294" s="211"/>
      <c r="F294" s="212"/>
      <c r="G294" s="212"/>
      <c r="H294" s="213"/>
      <c r="I294" s="213"/>
      <c r="J294" s="213"/>
      <c r="K294" s="213"/>
      <c r="L294" s="213"/>
      <c r="M294" s="214"/>
      <c r="N294" s="215"/>
      <c r="O294" s="215"/>
      <c r="P294" s="69"/>
    </row>
    <row r="295" spans="2:16" x14ac:dyDescent="0.25">
      <c r="B295" s="67"/>
      <c r="C295" s="213"/>
      <c r="D295" s="211"/>
      <c r="E295" s="211"/>
      <c r="F295" s="212"/>
      <c r="G295" s="212"/>
      <c r="H295" s="213"/>
      <c r="I295" s="213"/>
      <c r="J295" s="213"/>
      <c r="K295" s="213"/>
      <c r="L295" s="213"/>
      <c r="M295" s="214"/>
      <c r="N295" s="215"/>
      <c r="O295" s="215"/>
      <c r="P295" s="69"/>
    </row>
    <row r="296" spans="2:16" x14ac:dyDescent="0.25">
      <c r="B296" s="67"/>
      <c r="C296" s="213"/>
      <c r="D296" s="211"/>
      <c r="E296" s="211"/>
      <c r="F296" s="212"/>
      <c r="G296" s="212"/>
      <c r="H296" s="213"/>
      <c r="I296" s="213"/>
      <c r="J296" s="213"/>
      <c r="K296" s="213"/>
      <c r="L296" s="213"/>
      <c r="M296" s="214"/>
      <c r="N296" s="215"/>
      <c r="O296" s="215"/>
      <c r="P296" s="69"/>
    </row>
    <row r="297" spans="2:16" x14ac:dyDescent="0.25">
      <c r="B297" s="67"/>
      <c r="C297" s="213"/>
      <c r="D297" s="211"/>
      <c r="E297" s="211"/>
      <c r="F297" s="212"/>
      <c r="G297" s="212"/>
      <c r="H297" s="213"/>
      <c r="I297" s="213"/>
      <c r="J297" s="213"/>
      <c r="K297" s="213"/>
      <c r="L297" s="213"/>
      <c r="M297" s="214"/>
      <c r="N297" s="215"/>
      <c r="O297" s="215"/>
      <c r="P297" s="69"/>
    </row>
    <row r="298" spans="2:16" x14ac:dyDescent="0.25">
      <c r="B298" s="67"/>
      <c r="C298" s="213"/>
      <c r="D298" s="211"/>
      <c r="E298" s="211"/>
      <c r="F298" s="212"/>
      <c r="G298" s="212"/>
      <c r="H298" s="213"/>
      <c r="I298" s="213"/>
      <c r="J298" s="213"/>
      <c r="K298" s="213"/>
      <c r="L298" s="213"/>
      <c r="M298" s="214"/>
      <c r="N298" s="215"/>
      <c r="O298" s="215"/>
      <c r="P298" s="69"/>
    </row>
    <row r="299" spans="2:16" x14ac:dyDescent="0.25">
      <c r="B299" s="67"/>
      <c r="C299" s="213"/>
      <c r="D299" s="211"/>
      <c r="E299" s="211"/>
      <c r="F299" s="212"/>
      <c r="G299" s="212"/>
      <c r="H299" s="213"/>
      <c r="I299" s="213"/>
      <c r="J299" s="213"/>
      <c r="K299" s="213"/>
      <c r="L299" s="213"/>
      <c r="M299" s="214"/>
      <c r="N299" s="215"/>
      <c r="O299" s="215"/>
      <c r="P299" s="69"/>
    </row>
    <row r="300" spans="2:16" x14ac:dyDescent="0.25">
      <c r="B300" s="67"/>
      <c r="C300" s="213"/>
      <c r="D300" s="211"/>
      <c r="E300" s="211"/>
      <c r="F300" s="212"/>
      <c r="G300" s="212"/>
      <c r="H300" s="213"/>
      <c r="I300" s="213"/>
      <c r="J300" s="213"/>
      <c r="K300" s="213"/>
      <c r="L300" s="213"/>
      <c r="M300" s="214"/>
      <c r="N300" s="215"/>
      <c r="O300" s="215"/>
      <c r="P300" s="69"/>
    </row>
    <row r="301" spans="2:16" x14ac:dyDescent="0.25">
      <c r="B301" s="67"/>
      <c r="C301" s="213"/>
      <c r="D301" s="211"/>
      <c r="E301" s="211"/>
      <c r="F301" s="212"/>
      <c r="G301" s="212"/>
      <c r="H301" s="213"/>
      <c r="I301" s="213"/>
      <c r="J301" s="213"/>
      <c r="K301" s="213"/>
      <c r="L301" s="213"/>
      <c r="M301" s="214"/>
      <c r="N301" s="215"/>
      <c r="O301" s="215"/>
      <c r="P301" s="69"/>
    </row>
    <row r="302" spans="2:16" x14ac:dyDescent="0.25">
      <c r="B302" s="67"/>
      <c r="C302" s="213"/>
      <c r="D302" s="211"/>
      <c r="E302" s="211"/>
      <c r="F302" s="212"/>
      <c r="G302" s="212"/>
      <c r="H302" s="213"/>
      <c r="I302" s="213"/>
      <c r="J302" s="213"/>
      <c r="K302" s="213"/>
      <c r="L302" s="213"/>
      <c r="M302" s="214"/>
      <c r="N302" s="215"/>
      <c r="O302" s="215"/>
      <c r="P302" s="69"/>
    </row>
    <row r="303" spans="2:16" x14ac:dyDescent="0.25">
      <c r="B303" s="67"/>
      <c r="C303" s="213"/>
      <c r="D303" s="211"/>
      <c r="E303" s="211"/>
      <c r="F303" s="212"/>
      <c r="G303" s="212"/>
      <c r="H303" s="213"/>
      <c r="I303" s="213"/>
      <c r="J303" s="213"/>
      <c r="K303" s="213"/>
      <c r="L303" s="213"/>
      <c r="M303" s="214"/>
      <c r="N303" s="215"/>
      <c r="O303" s="215"/>
      <c r="P303" s="69"/>
    </row>
    <row r="304" spans="2:16" x14ac:dyDescent="0.25">
      <c r="B304" s="67"/>
      <c r="C304" s="213"/>
      <c r="D304" s="211"/>
      <c r="E304" s="211"/>
      <c r="F304" s="212"/>
      <c r="G304" s="212"/>
      <c r="H304" s="213"/>
      <c r="I304" s="213"/>
      <c r="J304" s="213"/>
      <c r="K304" s="213"/>
      <c r="L304" s="213"/>
      <c r="M304" s="214"/>
      <c r="N304" s="215"/>
      <c r="O304" s="215"/>
      <c r="P304" s="69"/>
    </row>
    <row r="305" spans="2:16" x14ac:dyDescent="0.25">
      <c r="B305" s="67"/>
      <c r="C305" s="213"/>
      <c r="D305" s="211"/>
      <c r="E305" s="211"/>
      <c r="F305" s="212"/>
      <c r="G305" s="212"/>
      <c r="H305" s="213"/>
      <c r="I305" s="213"/>
      <c r="J305" s="213"/>
      <c r="K305" s="213"/>
      <c r="L305" s="213"/>
      <c r="M305" s="214"/>
      <c r="N305" s="215"/>
      <c r="O305" s="215"/>
      <c r="P305" s="69"/>
    </row>
    <row r="306" spans="2:16" x14ac:dyDescent="0.25">
      <c r="B306" s="67"/>
      <c r="C306" s="213"/>
      <c r="D306" s="211"/>
      <c r="E306" s="211"/>
      <c r="F306" s="212"/>
      <c r="G306" s="212"/>
      <c r="H306" s="213"/>
      <c r="I306" s="213"/>
      <c r="J306" s="213"/>
      <c r="K306" s="213"/>
      <c r="L306" s="213"/>
      <c r="M306" s="214"/>
      <c r="N306" s="215"/>
      <c r="O306" s="215"/>
      <c r="P306" s="69"/>
    </row>
    <row r="307" spans="2:16" x14ac:dyDescent="0.25">
      <c r="B307" s="67"/>
      <c r="C307" s="213"/>
      <c r="D307" s="211"/>
      <c r="E307" s="211"/>
      <c r="F307" s="212"/>
      <c r="G307" s="212"/>
      <c r="H307" s="213"/>
      <c r="I307" s="213"/>
      <c r="J307" s="213"/>
      <c r="K307" s="213"/>
      <c r="L307" s="213"/>
      <c r="M307" s="214"/>
      <c r="N307" s="215"/>
      <c r="O307" s="215"/>
      <c r="P307" s="69"/>
    </row>
    <row r="308" spans="2:16" x14ac:dyDescent="0.25">
      <c r="B308" s="67"/>
      <c r="C308" s="213"/>
      <c r="D308" s="211"/>
      <c r="E308" s="211"/>
      <c r="F308" s="212"/>
      <c r="G308" s="212"/>
      <c r="H308" s="213"/>
      <c r="I308" s="213"/>
      <c r="J308" s="213"/>
      <c r="K308" s="213"/>
      <c r="L308" s="213"/>
      <c r="M308" s="214"/>
      <c r="N308" s="215"/>
      <c r="O308" s="215"/>
      <c r="P308" s="69"/>
    </row>
    <row r="309" spans="2:16" x14ac:dyDescent="0.25">
      <c r="B309" s="67"/>
      <c r="C309" s="213"/>
      <c r="D309" s="211"/>
      <c r="E309" s="211"/>
      <c r="F309" s="212"/>
      <c r="G309" s="212"/>
      <c r="H309" s="213"/>
      <c r="I309" s="213"/>
      <c r="J309" s="213"/>
      <c r="K309" s="213"/>
      <c r="L309" s="213"/>
      <c r="M309" s="214"/>
      <c r="N309" s="215"/>
      <c r="O309" s="215"/>
      <c r="P309" s="69"/>
    </row>
    <row r="310" spans="2:16" x14ac:dyDescent="0.25">
      <c r="B310" s="67"/>
      <c r="C310" s="213"/>
      <c r="D310" s="211"/>
      <c r="E310" s="211"/>
      <c r="F310" s="212"/>
      <c r="G310" s="212"/>
      <c r="H310" s="213"/>
      <c r="I310" s="213"/>
      <c r="J310" s="213"/>
      <c r="K310" s="213"/>
      <c r="L310" s="213"/>
      <c r="M310" s="214"/>
      <c r="N310" s="215"/>
      <c r="O310" s="215"/>
      <c r="P310" s="69"/>
    </row>
    <row r="311" spans="2:16" x14ac:dyDescent="0.25">
      <c r="B311" s="67"/>
      <c r="C311" s="213"/>
      <c r="D311" s="211"/>
      <c r="E311" s="211"/>
      <c r="F311" s="212"/>
      <c r="G311" s="212"/>
      <c r="H311" s="213"/>
      <c r="I311" s="213"/>
      <c r="J311" s="213"/>
      <c r="K311" s="213"/>
      <c r="L311" s="213"/>
      <c r="M311" s="214"/>
      <c r="N311" s="215"/>
      <c r="O311" s="215"/>
      <c r="P311" s="69"/>
    </row>
    <row r="312" spans="2:16" x14ac:dyDescent="0.25">
      <c r="B312" s="67"/>
      <c r="C312" s="213"/>
      <c r="D312" s="211"/>
      <c r="E312" s="211"/>
      <c r="F312" s="212"/>
      <c r="G312" s="212"/>
      <c r="H312" s="213"/>
      <c r="I312" s="213"/>
      <c r="J312" s="213"/>
      <c r="K312" s="213"/>
      <c r="L312" s="213"/>
      <c r="M312" s="214"/>
      <c r="N312" s="215"/>
      <c r="O312" s="215"/>
      <c r="P312" s="69"/>
    </row>
    <row r="313" spans="2:16" x14ac:dyDescent="0.25">
      <c r="B313" s="67"/>
      <c r="C313" s="213"/>
      <c r="D313" s="211"/>
      <c r="E313" s="211"/>
      <c r="F313" s="212"/>
      <c r="G313" s="212"/>
      <c r="H313" s="213"/>
      <c r="I313" s="213"/>
      <c r="J313" s="213"/>
      <c r="K313" s="213"/>
      <c r="L313" s="213"/>
      <c r="M313" s="214"/>
      <c r="N313" s="215"/>
      <c r="O313" s="215"/>
      <c r="P313" s="69"/>
    </row>
    <row r="314" spans="2:16" x14ac:dyDescent="0.25">
      <c r="B314" s="67"/>
      <c r="C314" s="213"/>
      <c r="D314" s="211"/>
      <c r="E314" s="211"/>
      <c r="F314" s="212"/>
      <c r="G314" s="212"/>
      <c r="H314" s="213"/>
      <c r="I314" s="213"/>
      <c r="J314" s="213"/>
      <c r="K314" s="213"/>
      <c r="L314" s="213"/>
      <c r="M314" s="214"/>
      <c r="N314" s="215"/>
      <c r="O314" s="215"/>
      <c r="P314" s="69"/>
    </row>
    <row r="315" spans="2:16" x14ac:dyDescent="0.25">
      <c r="B315" s="67"/>
      <c r="C315" s="213"/>
      <c r="D315" s="211"/>
      <c r="E315" s="211"/>
      <c r="F315" s="212"/>
      <c r="G315" s="212"/>
      <c r="H315" s="213"/>
      <c r="I315" s="213"/>
      <c r="J315" s="213"/>
      <c r="K315" s="213"/>
      <c r="L315" s="213"/>
      <c r="M315" s="214"/>
      <c r="N315" s="215"/>
      <c r="O315" s="215"/>
      <c r="P315" s="69"/>
    </row>
    <row r="316" spans="2:16" x14ac:dyDescent="0.25">
      <c r="B316" s="67"/>
      <c r="C316" s="213"/>
      <c r="D316" s="211"/>
      <c r="E316" s="211"/>
      <c r="F316" s="212"/>
      <c r="G316" s="212"/>
      <c r="H316" s="213"/>
      <c r="I316" s="213"/>
      <c r="J316" s="213"/>
      <c r="K316" s="213"/>
      <c r="L316" s="213"/>
      <c r="M316" s="214"/>
      <c r="N316" s="215"/>
      <c r="O316" s="215"/>
      <c r="P316" s="69"/>
    </row>
    <row r="317" spans="2:16" x14ac:dyDescent="0.25">
      <c r="B317" s="67"/>
      <c r="C317" s="213"/>
      <c r="D317" s="211"/>
      <c r="E317" s="211"/>
      <c r="F317" s="212"/>
      <c r="G317" s="212"/>
      <c r="H317" s="213"/>
      <c r="I317" s="213"/>
      <c r="J317" s="213"/>
      <c r="K317" s="213"/>
      <c r="L317" s="213"/>
      <c r="M317" s="214"/>
      <c r="N317" s="215"/>
      <c r="O317" s="215"/>
      <c r="P317" s="69"/>
    </row>
    <row r="318" spans="2:16" x14ac:dyDescent="0.25">
      <c r="B318" s="67"/>
      <c r="C318" s="213"/>
      <c r="D318" s="211"/>
      <c r="E318" s="211"/>
      <c r="F318" s="212"/>
      <c r="G318" s="212"/>
      <c r="H318" s="213"/>
      <c r="I318" s="213"/>
      <c r="J318" s="213"/>
      <c r="K318" s="213"/>
      <c r="L318" s="213"/>
      <c r="M318" s="214"/>
      <c r="N318" s="215"/>
      <c r="O318" s="215"/>
      <c r="P318" s="69"/>
    </row>
    <row r="319" spans="2:16" x14ac:dyDescent="0.25">
      <c r="B319" s="67"/>
      <c r="C319" s="213"/>
      <c r="D319" s="211"/>
      <c r="E319" s="211"/>
      <c r="F319" s="212"/>
      <c r="G319" s="212"/>
      <c r="H319" s="213"/>
      <c r="I319" s="213"/>
      <c r="J319" s="213"/>
      <c r="K319" s="213"/>
      <c r="L319" s="213"/>
      <c r="M319" s="214"/>
      <c r="N319" s="215"/>
      <c r="O319" s="215"/>
      <c r="P319" s="69"/>
    </row>
    <row r="320" spans="2:16" x14ac:dyDescent="0.25">
      <c r="B320" s="67"/>
      <c r="C320" s="213"/>
      <c r="D320" s="211"/>
      <c r="E320" s="211"/>
      <c r="F320" s="212"/>
      <c r="G320" s="212"/>
      <c r="H320" s="213"/>
      <c r="I320" s="213"/>
      <c r="J320" s="213"/>
      <c r="K320" s="213"/>
      <c r="L320" s="213"/>
      <c r="M320" s="214"/>
      <c r="N320" s="215"/>
      <c r="O320" s="215"/>
      <c r="P320" s="69"/>
    </row>
    <row r="321" spans="2:16" x14ac:dyDescent="0.25">
      <c r="B321" s="67"/>
      <c r="C321" s="213"/>
      <c r="D321" s="211"/>
      <c r="E321" s="211"/>
      <c r="F321" s="212"/>
      <c r="G321" s="212"/>
      <c r="H321" s="213"/>
      <c r="I321" s="213"/>
      <c r="J321" s="213"/>
      <c r="K321" s="213"/>
      <c r="L321" s="213"/>
      <c r="M321" s="214"/>
      <c r="N321" s="215"/>
      <c r="O321" s="215"/>
      <c r="P321" s="69"/>
    </row>
    <row r="322" spans="2:16" x14ac:dyDescent="0.25">
      <c r="B322" s="67"/>
      <c r="C322" s="213"/>
      <c r="D322" s="211"/>
      <c r="E322" s="211"/>
      <c r="F322" s="212"/>
      <c r="G322" s="212"/>
      <c r="H322" s="213"/>
      <c r="I322" s="213"/>
      <c r="J322" s="213"/>
      <c r="K322" s="213"/>
      <c r="L322" s="213"/>
      <c r="M322" s="214"/>
      <c r="N322" s="215"/>
      <c r="O322" s="215"/>
      <c r="P322" s="69"/>
    </row>
    <row r="323" spans="2:16" x14ac:dyDescent="0.25">
      <c r="B323" s="67"/>
      <c r="C323" s="213"/>
      <c r="D323" s="211"/>
      <c r="E323" s="211"/>
      <c r="F323" s="212"/>
      <c r="G323" s="212"/>
      <c r="H323" s="213"/>
      <c r="I323" s="213"/>
      <c r="J323" s="213"/>
      <c r="K323" s="213"/>
      <c r="L323" s="213"/>
      <c r="M323" s="214"/>
      <c r="N323" s="215"/>
      <c r="O323" s="215"/>
      <c r="P323" s="69"/>
    </row>
    <row r="324" spans="2:16" x14ac:dyDescent="0.25">
      <c r="B324" s="67"/>
      <c r="C324" s="213"/>
      <c r="D324" s="211"/>
      <c r="E324" s="211"/>
      <c r="F324" s="212"/>
      <c r="G324" s="212"/>
      <c r="H324" s="213"/>
      <c r="I324" s="213"/>
      <c r="J324" s="213"/>
      <c r="K324" s="213"/>
      <c r="L324" s="213"/>
      <c r="M324" s="214"/>
      <c r="N324" s="215"/>
      <c r="O324" s="215"/>
      <c r="P324" s="69"/>
    </row>
    <row r="325" spans="2:16" x14ac:dyDescent="0.25">
      <c r="B325" s="67"/>
      <c r="C325" s="213"/>
      <c r="D325" s="211"/>
      <c r="E325" s="211"/>
      <c r="F325" s="212"/>
      <c r="G325" s="212"/>
      <c r="H325" s="213"/>
      <c r="I325" s="213"/>
      <c r="J325" s="213"/>
      <c r="K325" s="213"/>
      <c r="L325" s="213"/>
      <c r="M325" s="214"/>
      <c r="N325" s="215"/>
      <c r="O325" s="215"/>
      <c r="P325" s="69"/>
    </row>
    <row r="326" spans="2:16" x14ac:dyDescent="0.25">
      <c r="B326" s="67"/>
      <c r="C326" s="213"/>
      <c r="D326" s="211"/>
      <c r="E326" s="211"/>
      <c r="F326" s="212"/>
      <c r="G326" s="212"/>
      <c r="H326" s="213"/>
      <c r="I326" s="213"/>
      <c r="J326" s="213"/>
      <c r="K326" s="213"/>
      <c r="L326" s="213"/>
      <c r="M326" s="214"/>
      <c r="N326" s="215"/>
      <c r="O326" s="215"/>
      <c r="P326" s="69"/>
    </row>
    <row r="327" spans="2:16" x14ac:dyDescent="0.25">
      <c r="B327" s="67"/>
      <c r="C327" s="213"/>
      <c r="D327" s="211"/>
      <c r="E327" s="211"/>
      <c r="F327" s="212"/>
      <c r="G327" s="212"/>
      <c r="H327" s="213"/>
      <c r="I327" s="213"/>
      <c r="J327" s="213"/>
      <c r="K327" s="213"/>
      <c r="L327" s="213"/>
      <c r="M327" s="214"/>
      <c r="N327" s="215"/>
      <c r="O327" s="215"/>
      <c r="P327" s="69"/>
    </row>
    <row r="328" spans="2:16" x14ac:dyDescent="0.25">
      <c r="B328" s="67"/>
      <c r="C328" s="213"/>
      <c r="D328" s="211"/>
      <c r="E328" s="211"/>
      <c r="F328" s="212"/>
      <c r="G328" s="212"/>
      <c r="H328" s="213"/>
      <c r="I328" s="213"/>
      <c r="J328" s="213"/>
      <c r="K328" s="213"/>
      <c r="L328" s="213"/>
      <c r="M328" s="214"/>
      <c r="N328" s="215"/>
      <c r="O328" s="215"/>
      <c r="P328" s="69"/>
    </row>
    <row r="329" spans="2:16" x14ac:dyDescent="0.25">
      <c r="B329" s="67"/>
      <c r="C329" s="213"/>
      <c r="D329" s="211"/>
      <c r="E329" s="211"/>
      <c r="F329" s="212"/>
      <c r="G329" s="212"/>
      <c r="H329" s="213"/>
      <c r="I329" s="213"/>
      <c r="J329" s="213"/>
      <c r="K329" s="213"/>
      <c r="L329" s="213"/>
      <c r="M329" s="214"/>
      <c r="N329" s="215"/>
      <c r="O329" s="215"/>
      <c r="P329" s="69"/>
    </row>
    <row r="330" spans="2:16" x14ac:dyDescent="0.25">
      <c r="B330" s="67"/>
      <c r="C330" s="213"/>
      <c r="D330" s="211"/>
      <c r="E330" s="211"/>
      <c r="F330" s="212"/>
      <c r="G330" s="212"/>
      <c r="H330" s="213"/>
      <c r="I330" s="213"/>
      <c r="J330" s="213"/>
      <c r="K330" s="213"/>
      <c r="L330" s="213"/>
      <c r="M330" s="214"/>
      <c r="N330" s="215"/>
      <c r="O330" s="215"/>
      <c r="P330" s="69"/>
    </row>
    <row r="331" spans="2:16" x14ac:dyDescent="0.25">
      <c r="B331" s="67"/>
      <c r="C331" s="213"/>
      <c r="D331" s="211"/>
      <c r="E331" s="211"/>
      <c r="F331" s="212"/>
      <c r="G331" s="212"/>
      <c r="H331" s="213"/>
      <c r="I331" s="213"/>
      <c r="J331" s="213"/>
      <c r="K331" s="213"/>
      <c r="L331" s="213"/>
      <c r="M331" s="214"/>
      <c r="N331" s="215"/>
      <c r="O331" s="215"/>
      <c r="P331" s="69"/>
    </row>
    <row r="332" spans="2:16" x14ac:dyDescent="0.25">
      <c r="B332" s="67"/>
      <c r="C332" s="213"/>
      <c r="D332" s="211"/>
      <c r="E332" s="211"/>
      <c r="F332" s="212"/>
      <c r="G332" s="212"/>
      <c r="H332" s="213"/>
      <c r="I332" s="213"/>
      <c r="J332" s="213"/>
      <c r="K332" s="213"/>
      <c r="L332" s="213"/>
      <c r="M332" s="214"/>
      <c r="N332" s="215"/>
      <c r="O332" s="215"/>
      <c r="P332" s="69"/>
    </row>
    <row r="333" spans="2:16" x14ac:dyDescent="0.25">
      <c r="B333" s="67"/>
      <c r="C333" s="213"/>
      <c r="D333" s="211"/>
      <c r="E333" s="211"/>
      <c r="F333" s="212"/>
      <c r="G333" s="212"/>
      <c r="H333" s="213"/>
      <c r="I333" s="213"/>
      <c r="J333" s="213"/>
      <c r="K333" s="213"/>
      <c r="L333" s="213"/>
      <c r="M333" s="214"/>
      <c r="N333" s="215"/>
      <c r="O333" s="215"/>
      <c r="P333" s="69"/>
    </row>
    <row r="334" spans="2:16" x14ac:dyDescent="0.25">
      <c r="B334" s="67"/>
      <c r="C334" s="213"/>
      <c r="D334" s="211"/>
      <c r="E334" s="211"/>
      <c r="F334" s="212"/>
      <c r="G334" s="212"/>
      <c r="H334" s="213"/>
      <c r="I334" s="213"/>
      <c r="J334" s="213"/>
      <c r="K334" s="213"/>
      <c r="L334" s="213"/>
      <c r="M334" s="214"/>
      <c r="N334" s="215"/>
      <c r="O334" s="215"/>
      <c r="P334" s="69"/>
    </row>
    <row r="335" spans="2:16" x14ac:dyDescent="0.25">
      <c r="B335" s="67"/>
      <c r="C335" s="213"/>
      <c r="D335" s="211"/>
      <c r="E335" s="211"/>
      <c r="F335" s="212"/>
      <c r="G335" s="212"/>
      <c r="H335" s="213"/>
      <c r="I335" s="213"/>
      <c r="J335" s="213"/>
      <c r="K335" s="213"/>
      <c r="L335" s="213"/>
      <c r="M335" s="214"/>
      <c r="N335" s="215"/>
      <c r="O335" s="215"/>
      <c r="P335" s="69"/>
    </row>
    <row r="336" spans="2:16" x14ac:dyDescent="0.25">
      <c r="B336" s="67"/>
      <c r="C336" s="213"/>
      <c r="D336" s="211"/>
      <c r="E336" s="211"/>
      <c r="F336" s="212"/>
      <c r="G336" s="212"/>
      <c r="H336" s="213"/>
      <c r="I336" s="213"/>
      <c r="J336" s="213"/>
      <c r="K336" s="213"/>
      <c r="L336" s="213"/>
      <c r="M336" s="214"/>
      <c r="N336" s="215"/>
      <c r="O336" s="215"/>
      <c r="P336" s="69"/>
    </row>
    <row r="337" spans="2:16" x14ac:dyDescent="0.25">
      <c r="B337" s="67"/>
      <c r="C337" s="213"/>
      <c r="D337" s="211"/>
      <c r="E337" s="211"/>
      <c r="F337" s="212"/>
      <c r="G337" s="212"/>
      <c r="H337" s="213"/>
      <c r="I337" s="213"/>
      <c r="J337" s="213"/>
      <c r="K337" s="213"/>
      <c r="L337" s="213"/>
      <c r="M337" s="214"/>
      <c r="N337" s="215"/>
      <c r="O337" s="215"/>
      <c r="P337" s="69"/>
    </row>
    <row r="338" spans="2:16" x14ac:dyDescent="0.25">
      <c r="B338" s="67"/>
      <c r="C338" s="213"/>
      <c r="D338" s="211"/>
      <c r="E338" s="211"/>
      <c r="F338" s="212"/>
      <c r="G338" s="212"/>
      <c r="H338" s="213"/>
      <c r="I338" s="213"/>
      <c r="J338" s="213"/>
      <c r="K338" s="213"/>
      <c r="L338" s="213"/>
      <c r="M338" s="214"/>
      <c r="N338" s="215"/>
      <c r="O338" s="215"/>
      <c r="P338" s="69"/>
    </row>
    <row r="339" spans="2:16" x14ac:dyDescent="0.25">
      <c r="B339" s="67"/>
      <c r="C339" s="213"/>
      <c r="D339" s="211"/>
      <c r="E339" s="211"/>
      <c r="F339" s="212"/>
      <c r="G339" s="212"/>
      <c r="H339" s="213"/>
      <c r="I339" s="213"/>
      <c r="J339" s="213"/>
      <c r="K339" s="213"/>
      <c r="L339" s="213"/>
      <c r="M339" s="214"/>
      <c r="N339" s="215"/>
      <c r="O339" s="215"/>
      <c r="P339" s="69"/>
    </row>
    <row r="340" spans="2:16" x14ac:dyDescent="0.25">
      <c r="B340" s="67"/>
      <c r="C340" s="213"/>
      <c r="D340" s="211"/>
      <c r="E340" s="211"/>
      <c r="F340" s="212"/>
      <c r="G340" s="212"/>
      <c r="H340" s="213"/>
      <c r="I340" s="213"/>
      <c r="J340" s="213"/>
      <c r="K340" s="213"/>
      <c r="L340" s="213"/>
      <c r="M340" s="214"/>
      <c r="N340" s="215"/>
      <c r="O340" s="215"/>
      <c r="P340" s="69"/>
    </row>
    <row r="341" spans="2:16" x14ac:dyDescent="0.25">
      <c r="B341" s="67"/>
      <c r="C341" s="213"/>
      <c r="D341" s="211"/>
      <c r="E341" s="211"/>
      <c r="F341" s="212"/>
      <c r="G341" s="212"/>
      <c r="H341" s="213"/>
      <c r="I341" s="213"/>
      <c r="J341" s="213"/>
      <c r="K341" s="213"/>
      <c r="L341" s="213"/>
      <c r="M341" s="214"/>
      <c r="N341" s="215"/>
      <c r="O341" s="215"/>
      <c r="P341" s="69"/>
    </row>
    <row r="342" spans="2:16" x14ac:dyDescent="0.25">
      <c r="B342" s="67"/>
      <c r="C342" s="213"/>
      <c r="D342" s="211"/>
      <c r="E342" s="211"/>
      <c r="F342" s="212"/>
      <c r="G342" s="212"/>
      <c r="H342" s="213"/>
      <c r="I342" s="213"/>
      <c r="J342" s="213"/>
      <c r="K342" s="213"/>
      <c r="L342" s="213"/>
      <c r="M342" s="214"/>
      <c r="N342" s="215"/>
      <c r="O342" s="215"/>
      <c r="P342" s="69"/>
    </row>
    <row r="343" spans="2:16" x14ac:dyDescent="0.25">
      <c r="B343" s="67"/>
      <c r="C343" s="213"/>
      <c r="D343" s="211"/>
      <c r="E343" s="211"/>
      <c r="F343" s="212"/>
      <c r="G343" s="212"/>
      <c r="H343" s="213"/>
      <c r="I343" s="213"/>
      <c r="J343" s="213"/>
      <c r="K343" s="213"/>
      <c r="L343" s="213"/>
      <c r="M343" s="214"/>
      <c r="N343" s="215"/>
      <c r="O343" s="215"/>
      <c r="P343" s="69"/>
    </row>
    <row r="344" spans="2:16" x14ac:dyDescent="0.25">
      <c r="B344" s="67"/>
      <c r="C344" s="213"/>
      <c r="D344" s="211"/>
      <c r="E344" s="211"/>
      <c r="F344" s="212"/>
      <c r="G344" s="212"/>
      <c r="H344" s="213"/>
      <c r="I344" s="213"/>
      <c r="J344" s="213"/>
      <c r="K344" s="213"/>
      <c r="L344" s="213"/>
      <c r="M344" s="214"/>
      <c r="N344" s="215"/>
      <c r="O344" s="215"/>
      <c r="P344" s="69"/>
    </row>
    <row r="345" spans="2:16" x14ac:dyDescent="0.25">
      <c r="B345" s="67"/>
      <c r="C345" s="213"/>
      <c r="D345" s="211"/>
      <c r="E345" s="211"/>
      <c r="F345" s="212"/>
      <c r="G345" s="212"/>
      <c r="H345" s="213"/>
      <c r="I345" s="213"/>
      <c r="J345" s="213"/>
      <c r="K345" s="213"/>
      <c r="L345" s="213"/>
      <c r="M345" s="214"/>
      <c r="N345" s="215"/>
      <c r="O345" s="215"/>
      <c r="P345" s="69"/>
    </row>
    <row r="346" spans="2:16" x14ac:dyDescent="0.25">
      <c r="B346" s="67"/>
      <c r="C346" s="213"/>
      <c r="D346" s="211"/>
      <c r="E346" s="211"/>
      <c r="F346" s="212"/>
      <c r="G346" s="212"/>
      <c r="H346" s="213"/>
      <c r="I346" s="213"/>
      <c r="J346" s="213"/>
      <c r="K346" s="213"/>
      <c r="L346" s="213"/>
      <c r="M346" s="214"/>
      <c r="N346" s="215"/>
      <c r="O346" s="215"/>
      <c r="P346" s="69"/>
    </row>
    <row r="347" spans="2:16" x14ac:dyDescent="0.25">
      <c r="B347" s="67"/>
      <c r="C347" s="213"/>
      <c r="D347" s="211"/>
      <c r="E347" s="211"/>
      <c r="F347" s="212"/>
      <c r="G347" s="212"/>
      <c r="H347" s="213"/>
      <c r="I347" s="213"/>
      <c r="J347" s="213"/>
      <c r="K347" s="213"/>
      <c r="L347" s="213"/>
      <c r="M347" s="214"/>
      <c r="N347" s="215"/>
      <c r="O347" s="215"/>
      <c r="P347" s="69"/>
    </row>
    <row r="348" spans="2:16" x14ac:dyDescent="0.25">
      <c r="B348" s="67"/>
      <c r="C348" s="213"/>
      <c r="D348" s="211"/>
      <c r="E348" s="211"/>
      <c r="F348" s="212"/>
      <c r="G348" s="212"/>
      <c r="H348" s="213"/>
      <c r="I348" s="213"/>
      <c r="J348" s="213"/>
      <c r="K348" s="213"/>
      <c r="L348" s="213"/>
      <c r="M348" s="214"/>
      <c r="N348" s="215"/>
      <c r="O348" s="215"/>
      <c r="P348" s="69"/>
    </row>
    <row r="349" spans="2:16" x14ac:dyDescent="0.25">
      <c r="B349" s="67"/>
      <c r="C349" s="213"/>
      <c r="D349" s="211"/>
      <c r="E349" s="211"/>
      <c r="F349" s="212"/>
      <c r="G349" s="212"/>
      <c r="H349" s="213"/>
      <c r="I349" s="213"/>
      <c r="J349" s="213"/>
      <c r="K349" s="213"/>
      <c r="L349" s="213"/>
      <c r="M349" s="214"/>
      <c r="N349" s="215"/>
      <c r="O349" s="215"/>
      <c r="P349" s="69"/>
    </row>
    <row r="350" spans="2:16" x14ac:dyDescent="0.25">
      <c r="B350" s="67"/>
      <c r="C350" s="213"/>
      <c r="D350" s="211"/>
      <c r="E350" s="211"/>
      <c r="F350" s="212"/>
      <c r="G350" s="212"/>
      <c r="H350" s="213"/>
      <c r="I350" s="213"/>
      <c r="J350" s="213"/>
      <c r="K350" s="213"/>
      <c r="L350" s="213"/>
      <c r="M350" s="214"/>
      <c r="N350" s="215"/>
      <c r="O350" s="215"/>
      <c r="P350" s="69"/>
    </row>
    <row r="351" spans="2:16" x14ac:dyDescent="0.25">
      <c r="B351" s="67"/>
      <c r="C351" s="213"/>
      <c r="D351" s="211"/>
      <c r="E351" s="211"/>
      <c r="F351" s="212"/>
      <c r="G351" s="212"/>
      <c r="H351" s="213"/>
      <c r="I351" s="213"/>
      <c r="J351" s="213"/>
      <c r="K351" s="213"/>
      <c r="L351" s="213"/>
      <c r="M351" s="214"/>
      <c r="N351" s="215"/>
      <c r="O351" s="215"/>
      <c r="P351" s="69"/>
    </row>
    <row r="352" spans="2:16" x14ac:dyDescent="0.25">
      <c r="B352" s="67"/>
      <c r="C352" s="213"/>
      <c r="D352" s="211"/>
      <c r="E352" s="211"/>
      <c r="F352" s="212"/>
      <c r="G352" s="212"/>
      <c r="H352" s="213"/>
      <c r="I352" s="213"/>
      <c r="J352" s="213"/>
      <c r="K352" s="213"/>
      <c r="L352" s="213"/>
      <c r="M352" s="214"/>
      <c r="N352" s="215"/>
      <c r="O352" s="215"/>
      <c r="P352" s="69"/>
    </row>
    <row r="353" spans="2:16" x14ac:dyDescent="0.25">
      <c r="B353" s="67"/>
      <c r="C353" s="213"/>
      <c r="D353" s="211"/>
      <c r="E353" s="211"/>
      <c r="F353" s="212"/>
      <c r="G353" s="212"/>
      <c r="H353" s="213"/>
      <c r="I353" s="213"/>
      <c r="J353" s="213"/>
      <c r="K353" s="213"/>
      <c r="L353" s="213"/>
      <c r="M353" s="214"/>
      <c r="N353" s="215"/>
      <c r="O353" s="215"/>
      <c r="P353" s="69"/>
    </row>
    <row r="354" spans="2:16" x14ac:dyDescent="0.25">
      <c r="B354" s="67"/>
      <c r="C354" s="213"/>
      <c r="D354" s="211"/>
      <c r="E354" s="211"/>
      <c r="F354" s="212"/>
      <c r="G354" s="212"/>
      <c r="H354" s="213"/>
      <c r="I354" s="213"/>
      <c r="J354" s="213"/>
      <c r="K354" s="213"/>
      <c r="L354" s="213"/>
      <c r="M354" s="214"/>
      <c r="N354" s="215"/>
      <c r="O354" s="215"/>
      <c r="P354" s="69"/>
    </row>
    <row r="355" spans="2:16" x14ac:dyDescent="0.25">
      <c r="B355" s="67"/>
      <c r="C355" s="213"/>
      <c r="D355" s="211"/>
      <c r="E355" s="211"/>
      <c r="F355" s="212"/>
      <c r="G355" s="212"/>
      <c r="H355" s="213"/>
      <c r="I355" s="213"/>
      <c r="J355" s="213"/>
      <c r="K355" s="213"/>
      <c r="L355" s="213"/>
      <c r="M355" s="214"/>
      <c r="N355" s="215"/>
      <c r="O355" s="215"/>
      <c r="P355" s="69"/>
    </row>
    <row r="356" spans="2:16" x14ac:dyDescent="0.25">
      <c r="B356" s="67"/>
      <c r="C356" s="213"/>
      <c r="D356" s="211"/>
      <c r="E356" s="211"/>
      <c r="F356" s="212"/>
      <c r="G356" s="212"/>
      <c r="H356" s="213"/>
      <c r="I356" s="213"/>
      <c r="J356" s="213"/>
      <c r="K356" s="213"/>
      <c r="L356" s="213"/>
      <c r="M356" s="214"/>
      <c r="N356" s="215"/>
      <c r="O356" s="215"/>
      <c r="P356" s="69"/>
    </row>
    <row r="357" spans="2:16" x14ac:dyDescent="0.25">
      <c r="B357" s="67"/>
      <c r="C357" s="213"/>
      <c r="D357" s="211"/>
      <c r="E357" s="211"/>
      <c r="F357" s="212"/>
      <c r="G357" s="212"/>
      <c r="H357" s="213"/>
      <c r="I357" s="213"/>
      <c r="J357" s="213"/>
      <c r="K357" s="213"/>
      <c r="L357" s="213"/>
      <c r="M357" s="214"/>
      <c r="N357" s="215"/>
      <c r="O357" s="215"/>
      <c r="P357" s="69"/>
    </row>
    <row r="358" spans="2:16" x14ac:dyDescent="0.25">
      <c r="B358" s="67"/>
      <c r="C358" s="213"/>
      <c r="D358" s="211"/>
      <c r="E358" s="211"/>
      <c r="F358" s="212"/>
      <c r="G358" s="212"/>
      <c r="H358" s="213"/>
      <c r="I358" s="213"/>
      <c r="J358" s="213"/>
      <c r="K358" s="213"/>
      <c r="L358" s="213"/>
      <c r="M358" s="214"/>
      <c r="N358" s="215"/>
      <c r="O358" s="215"/>
      <c r="P358" s="69"/>
    </row>
    <row r="359" spans="2:16" x14ac:dyDescent="0.25">
      <c r="B359" s="67"/>
      <c r="C359" s="213"/>
      <c r="D359" s="211"/>
      <c r="E359" s="211"/>
      <c r="F359" s="212"/>
      <c r="G359" s="212"/>
      <c r="H359" s="213"/>
      <c r="I359" s="213"/>
      <c r="J359" s="213"/>
      <c r="K359" s="213"/>
      <c r="L359" s="213"/>
      <c r="M359" s="214"/>
      <c r="N359" s="215"/>
      <c r="O359" s="215"/>
      <c r="P359" s="69"/>
    </row>
    <row r="360" spans="2:16" x14ac:dyDescent="0.25">
      <c r="B360" s="67"/>
      <c r="C360" s="213"/>
      <c r="D360" s="211"/>
      <c r="E360" s="211"/>
      <c r="F360" s="212"/>
      <c r="G360" s="212"/>
      <c r="H360" s="213"/>
      <c r="I360" s="213"/>
      <c r="J360" s="213"/>
      <c r="K360" s="213"/>
      <c r="L360" s="213"/>
      <c r="M360" s="214"/>
      <c r="N360" s="215"/>
      <c r="O360" s="215"/>
      <c r="P360" s="69"/>
    </row>
    <row r="361" spans="2:16" x14ac:dyDescent="0.25">
      <c r="B361" s="67"/>
      <c r="C361" s="213"/>
      <c r="D361" s="211"/>
      <c r="E361" s="211"/>
      <c r="F361" s="212"/>
      <c r="G361" s="212"/>
      <c r="H361" s="213"/>
      <c r="I361" s="213"/>
      <c r="J361" s="213"/>
      <c r="K361" s="213"/>
      <c r="L361" s="213"/>
      <c r="M361" s="214"/>
      <c r="N361" s="215"/>
      <c r="O361" s="215"/>
      <c r="P361" s="69"/>
    </row>
    <row r="362" spans="2:16" x14ac:dyDescent="0.25">
      <c r="B362" s="67"/>
      <c r="C362" s="213"/>
      <c r="D362" s="211"/>
      <c r="E362" s="211"/>
      <c r="F362" s="212"/>
      <c r="G362" s="212"/>
      <c r="H362" s="213"/>
      <c r="I362" s="213"/>
      <c r="J362" s="213"/>
      <c r="K362" s="213"/>
      <c r="L362" s="213"/>
      <c r="M362" s="214"/>
      <c r="N362" s="215"/>
      <c r="O362" s="215"/>
      <c r="P362" s="69"/>
    </row>
    <row r="363" spans="2:16" x14ac:dyDescent="0.25">
      <c r="B363" s="67"/>
      <c r="C363" s="213"/>
      <c r="D363" s="211"/>
      <c r="E363" s="211"/>
      <c r="F363" s="212"/>
      <c r="G363" s="212"/>
      <c r="H363" s="213"/>
      <c r="I363" s="213"/>
      <c r="J363" s="213"/>
      <c r="K363" s="213"/>
      <c r="L363" s="213"/>
      <c r="M363" s="214"/>
      <c r="N363" s="215"/>
      <c r="O363" s="215"/>
      <c r="P363" s="69"/>
    </row>
    <row r="364" spans="2:16" x14ac:dyDescent="0.25">
      <c r="B364" s="67"/>
      <c r="C364" s="213"/>
      <c r="D364" s="211"/>
      <c r="E364" s="211"/>
      <c r="F364" s="212"/>
      <c r="G364" s="212"/>
      <c r="H364" s="213"/>
      <c r="I364" s="213"/>
      <c r="J364" s="213"/>
      <c r="K364" s="213"/>
      <c r="L364" s="213"/>
      <c r="M364" s="214"/>
      <c r="N364" s="215"/>
      <c r="O364" s="215"/>
      <c r="P364" s="69"/>
    </row>
    <row r="365" spans="2:16" x14ac:dyDescent="0.25">
      <c r="B365" s="67"/>
      <c r="C365" s="213"/>
      <c r="D365" s="211"/>
      <c r="E365" s="211"/>
      <c r="F365" s="212"/>
      <c r="G365" s="212"/>
      <c r="H365" s="213"/>
      <c r="I365" s="213"/>
      <c r="J365" s="213"/>
      <c r="K365" s="213"/>
      <c r="L365" s="213"/>
      <c r="M365" s="214"/>
      <c r="N365" s="215"/>
      <c r="O365" s="215"/>
      <c r="P365" s="69"/>
    </row>
    <row r="366" spans="2:16" x14ac:dyDescent="0.25">
      <c r="B366" s="67"/>
      <c r="C366" s="213"/>
      <c r="D366" s="211"/>
      <c r="E366" s="211"/>
      <c r="F366" s="212"/>
      <c r="G366" s="212"/>
      <c r="H366" s="213"/>
      <c r="I366" s="213"/>
      <c r="J366" s="213"/>
      <c r="K366" s="213"/>
      <c r="L366" s="213"/>
      <c r="M366" s="214"/>
      <c r="N366" s="215"/>
      <c r="O366" s="215"/>
      <c r="P366" s="69"/>
    </row>
    <row r="367" spans="2:16" x14ac:dyDescent="0.25">
      <c r="B367" s="67"/>
      <c r="C367" s="213"/>
      <c r="D367" s="211"/>
      <c r="E367" s="211"/>
      <c r="F367" s="212"/>
      <c r="G367" s="212"/>
      <c r="H367" s="213"/>
      <c r="I367" s="213"/>
      <c r="J367" s="213"/>
      <c r="K367" s="213"/>
      <c r="L367" s="213"/>
      <c r="M367" s="214"/>
      <c r="N367" s="215"/>
      <c r="O367" s="215"/>
      <c r="P367" s="69"/>
    </row>
    <row r="368" spans="2:16" x14ac:dyDescent="0.25">
      <c r="B368" s="67"/>
      <c r="C368" s="213"/>
      <c r="D368" s="211"/>
      <c r="E368" s="211"/>
      <c r="F368" s="212"/>
      <c r="G368" s="212"/>
      <c r="H368" s="213"/>
      <c r="I368" s="213"/>
      <c r="J368" s="213"/>
      <c r="K368" s="213"/>
      <c r="L368" s="213"/>
      <c r="M368" s="214"/>
      <c r="N368" s="215"/>
      <c r="O368" s="215"/>
      <c r="P368" s="69"/>
    </row>
    <row r="369" spans="2:16" x14ac:dyDescent="0.25">
      <c r="B369" s="67"/>
      <c r="C369" s="213"/>
      <c r="D369" s="211"/>
      <c r="E369" s="211"/>
      <c r="F369" s="212"/>
      <c r="G369" s="212"/>
      <c r="H369" s="213"/>
      <c r="I369" s="213"/>
      <c r="J369" s="213"/>
      <c r="K369" s="213"/>
      <c r="L369" s="213"/>
      <c r="M369" s="214"/>
      <c r="N369" s="215"/>
      <c r="O369" s="215"/>
      <c r="P369" s="69"/>
    </row>
    <row r="370" spans="2:16" x14ac:dyDescent="0.25">
      <c r="B370" s="67"/>
      <c r="C370" s="213"/>
      <c r="D370" s="211"/>
      <c r="E370" s="211"/>
      <c r="F370" s="212"/>
      <c r="G370" s="212"/>
      <c r="H370" s="213"/>
      <c r="I370" s="213"/>
      <c r="J370" s="213"/>
      <c r="K370" s="213"/>
      <c r="L370" s="213"/>
      <c r="M370" s="214"/>
      <c r="N370" s="215"/>
      <c r="O370" s="215"/>
      <c r="P370" s="69"/>
    </row>
    <row r="371" spans="2:16" x14ac:dyDescent="0.25">
      <c r="B371" s="67"/>
      <c r="C371" s="213"/>
      <c r="D371" s="211"/>
      <c r="E371" s="211"/>
      <c r="F371" s="212"/>
      <c r="G371" s="212"/>
      <c r="H371" s="213"/>
      <c r="I371" s="213"/>
      <c r="J371" s="213"/>
      <c r="K371" s="213"/>
      <c r="L371" s="213"/>
      <c r="M371" s="214"/>
      <c r="N371" s="215"/>
      <c r="O371" s="215"/>
      <c r="P371" s="69"/>
    </row>
    <row r="372" spans="2:16" x14ac:dyDescent="0.25">
      <c r="B372" s="67"/>
      <c r="C372" s="213"/>
      <c r="D372" s="211"/>
      <c r="E372" s="211"/>
      <c r="F372" s="212"/>
      <c r="G372" s="212"/>
      <c r="H372" s="213"/>
      <c r="I372" s="213"/>
      <c r="J372" s="213"/>
      <c r="K372" s="213"/>
      <c r="L372" s="213"/>
      <c r="M372" s="214"/>
      <c r="N372" s="215"/>
      <c r="O372" s="215"/>
      <c r="P372" s="69"/>
    </row>
    <row r="373" spans="2:16" x14ac:dyDescent="0.25">
      <c r="B373" s="67"/>
      <c r="C373" s="213"/>
      <c r="D373" s="211"/>
      <c r="E373" s="211"/>
      <c r="F373" s="212"/>
      <c r="G373" s="212"/>
      <c r="H373" s="213"/>
      <c r="I373" s="213"/>
      <c r="J373" s="213"/>
      <c r="K373" s="213"/>
      <c r="L373" s="213"/>
      <c r="M373" s="214"/>
      <c r="N373" s="215"/>
      <c r="O373" s="215"/>
      <c r="P373" s="69"/>
    </row>
    <row r="374" spans="2:16" x14ac:dyDescent="0.25">
      <c r="B374" s="67"/>
      <c r="C374" s="213"/>
      <c r="D374" s="211"/>
      <c r="E374" s="211"/>
      <c r="F374" s="212"/>
      <c r="G374" s="212"/>
      <c r="H374" s="213"/>
      <c r="I374" s="213"/>
      <c r="J374" s="213"/>
      <c r="K374" s="213"/>
      <c r="L374" s="213"/>
      <c r="M374" s="214"/>
      <c r="N374" s="215"/>
      <c r="O374" s="215"/>
      <c r="P374" s="69"/>
    </row>
    <row r="375" spans="2:16" x14ac:dyDescent="0.25">
      <c r="B375" s="67"/>
      <c r="C375" s="213"/>
      <c r="D375" s="211"/>
      <c r="E375" s="211"/>
      <c r="F375" s="212"/>
      <c r="G375" s="212"/>
      <c r="H375" s="213"/>
      <c r="I375" s="213"/>
      <c r="J375" s="213"/>
      <c r="K375" s="213"/>
      <c r="L375" s="213"/>
      <c r="M375" s="214"/>
      <c r="N375" s="215"/>
      <c r="O375" s="215"/>
      <c r="P375" s="69"/>
    </row>
    <row r="376" spans="2:16" x14ac:dyDescent="0.25">
      <c r="B376" s="67"/>
      <c r="C376" s="213"/>
      <c r="D376" s="211"/>
      <c r="E376" s="211"/>
      <c r="F376" s="212"/>
      <c r="G376" s="212"/>
      <c r="H376" s="213"/>
      <c r="I376" s="213"/>
      <c r="J376" s="213"/>
      <c r="K376" s="213"/>
      <c r="L376" s="213"/>
      <c r="M376" s="214"/>
      <c r="N376" s="215"/>
      <c r="O376" s="215"/>
      <c r="P376" s="69"/>
    </row>
    <row r="377" spans="2:16" x14ac:dyDescent="0.25">
      <c r="B377" s="67"/>
      <c r="C377" s="213"/>
      <c r="D377" s="211"/>
      <c r="E377" s="211"/>
      <c r="F377" s="212"/>
      <c r="G377" s="212"/>
      <c r="H377" s="213"/>
      <c r="I377" s="213"/>
      <c r="J377" s="213"/>
      <c r="K377" s="213"/>
      <c r="L377" s="213"/>
      <c r="M377" s="214"/>
      <c r="N377" s="215"/>
      <c r="O377" s="215"/>
      <c r="P377" s="69"/>
    </row>
    <row r="378" spans="2:16" x14ac:dyDescent="0.25">
      <c r="B378" s="67"/>
      <c r="C378" s="213"/>
      <c r="D378" s="211"/>
      <c r="E378" s="211"/>
      <c r="F378" s="212"/>
      <c r="G378" s="212"/>
      <c r="H378" s="213"/>
      <c r="I378" s="213"/>
      <c r="J378" s="213"/>
      <c r="K378" s="213"/>
      <c r="L378" s="213"/>
      <c r="M378" s="214"/>
      <c r="N378" s="215"/>
      <c r="O378" s="215"/>
      <c r="P378" s="69"/>
    </row>
    <row r="379" spans="2:16" x14ac:dyDescent="0.25">
      <c r="B379" s="67"/>
      <c r="C379" s="213"/>
      <c r="D379" s="211"/>
      <c r="E379" s="211"/>
      <c r="F379" s="212"/>
      <c r="G379" s="212"/>
      <c r="H379" s="213"/>
      <c r="I379" s="213"/>
      <c r="J379" s="213"/>
      <c r="K379" s="213"/>
      <c r="L379" s="213"/>
      <c r="M379" s="214"/>
      <c r="N379" s="215"/>
      <c r="O379" s="215"/>
      <c r="P379" s="69"/>
    </row>
    <row r="380" spans="2:16" x14ac:dyDescent="0.25">
      <c r="B380" s="67"/>
      <c r="C380" s="213"/>
      <c r="D380" s="211"/>
      <c r="E380" s="211"/>
      <c r="F380" s="212"/>
      <c r="G380" s="212"/>
      <c r="H380" s="213"/>
      <c r="I380" s="213"/>
      <c r="J380" s="213"/>
      <c r="K380" s="213"/>
      <c r="L380" s="213"/>
      <c r="M380" s="214"/>
      <c r="N380" s="215"/>
      <c r="O380" s="215"/>
      <c r="P380" s="69"/>
    </row>
    <row r="381" spans="2:16" x14ac:dyDescent="0.25">
      <c r="B381" s="67"/>
      <c r="C381" s="213"/>
      <c r="D381" s="211"/>
      <c r="E381" s="211"/>
      <c r="F381" s="212"/>
      <c r="G381" s="212"/>
      <c r="H381" s="213"/>
      <c r="I381" s="213"/>
      <c r="J381" s="213"/>
      <c r="K381" s="213"/>
      <c r="L381" s="213"/>
      <c r="M381" s="214"/>
      <c r="N381" s="215"/>
      <c r="O381" s="215"/>
      <c r="P381" s="69"/>
    </row>
    <row r="382" spans="2:16" x14ac:dyDescent="0.25">
      <c r="B382" s="67"/>
      <c r="C382" s="213"/>
      <c r="D382" s="211"/>
      <c r="E382" s="211"/>
      <c r="F382" s="212"/>
      <c r="G382" s="212"/>
      <c r="H382" s="213"/>
      <c r="I382" s="213"/>
      <c r="J382" s="213"/>
      <c r="K382" s="213"/>
      <c r="L382" s="213"/>
      <c r="M382" s="214"/>
      <c r="N382" s="215"/>
      <c r="O382" s="215"/>
      <c r="P382" s="69"/>
    </row>
    <row r="383" spans="2:16" x14ac:dyDescent="0.25">
      <c r="B383" s="67"/>
      <c r="C383" s="213"/>
      <c r="D383" s="211"/>
      <c r="E383" s="211"/>
      <c r="F383" s="212"/>
      <c r="G383" s="212"/>
      <c r="H383" s="213"/>
      <c r="I383" s="213"/>
      <c r="J383" s="213"/>
      <c r="K383" s="213"/>
      <c r="L383" s="213"/>
      <c r="M383" s="214"/>
      <c r="N383" s="215"/>
      <c r="O383" s="215"/>
      <c r="P383" s="69"/>
    </row>
    <row r="384" spans="2:16" x14ac:dyDescent="0.25">
      <c r="B384" s="67"/>
      <c r="C384" s="213"/>
      <c r="D384" s="211"/>
      <c r="E384" s="211"/>
      <c r="F384" s="212"/>
      <c r="G384" s="212"/>
      <c r="H384" s="213"/>
      <c r="I384" s="213"/>
      <c r="J384" s="213"/>
      <c r="K384" s="213"/>
      <c r="L384" s="213"/>
      <c r="M384" s="214"/>
      <c r="N384" s="215"/>
      <c r="O384" s="215"/>
      <c r="P384" s="69"/>
    </row>
    <row r="385" spans="2:16" x14ac:dyDescent="0.25">
      <c r="B385" s="67"/>
      <c r="C385" s="213"/>
      <c r="D385" s="211"/>
      <c r="E385" s="211"/>
      <c r="F385" s="212"/>
      <c r="G385" s="212"/>
      <c r="H385" s="213"/>
      <c r="I385" s="213"/>
      <c r="J385" s="213"/>
      <c r="K385" s="213"/>
      <c r="L385" s="213"/>
      <c r="M385" s="214"/>
      <c r="N385" s="215"/>
      <c r="O385" s="215"/>
      <c r="P385" s="69"/>
    </row>
    <row r="386" spans="2:16" x14ac:dyDescent="0.25">
      <c r="B386" s="67"/>
      <c r="C386" s="213"/>
      <c r="D386" s="211"/>
      <c r="E386" s="211"/>
      <c r="F386" s="212"/>
      <c r="G386" s="212"/>
      <c r="H386" s="213"/>
      <c r="I386" s="213"/>
      <c r="J386" s="213"/>
      <c r="K386" s="213"/>
      <c r="L386" s="213"/>
      <c r="M386" s="214"/>
      <c r="N386" s="215"/>
      <c r="O386" s="215"/>
      <c r="P386" s="69"/>
    </row>
    <row r="387" spans="2:16" x14ac:dyDescent="0.25">
      <c r="B387" s="67"/>
      <c r="C387" s="213"/>
      <c r="D387" s="211"/>
      <c r="E387" s="211"/>
      <c r="F387" s="212"/>
      <c r="G387" s="212"/>
      <c r="H387" s="213"/>
      <c r="I387" s="213"/>
      <c r="J387" s="213"/>
      <c r="K387" s="213"/>
      <c r="L387" s="213"/>
      <c r="M387" s="214"/>
      <c r="N387" s="215"/>
      <c r="O387" s="215"/>
      <c r="P387" s="69"/>
    </row>
    <row r="388" spans="2:16" x14ac:dyDescent="0.25">
      <c r="B388" s="67"/>
      <c r="C388" s="213"/>
      <c r="D388" s="211"/>
      <c r="E388" s="211"/>
      <c r="F388" s="212"/>
      <c r="G388" s="212"/>
      <c r="H388" s="213"/>
      <c r="I388" s="213"/>
      <c r="J388" s="213"/>
      <c r="K388" s="213"/>
      <c r="L388" s="213"/>
      <c r="M388" s="214"/>
      <c r="N388" s="215"/>
      <c r="O388" s="215"/>
      <c r="P388" s="69"/>
    </row>
    <row r="389" spans="2:16" x14ac:dyDescent="0.25">
      <c r="B389" s="67"/>
      <c r="C389" s="213"/>
      <c r="D389" s="211"/>
      <c r="E389" s="211"/>
      <c r="F389" s="212"/>
      <c r="G389" s="212"/>
      <c r="H389" s="213"/>
      <c r="I389" s="213"/>
      <c r="J389" s="213"/>
      <c r="K389" s="213"/>
      <c r="L389" s="213"/>
      <c r="M389" s="214"/>
      <c r="N389" s="215"/>
      <c r="O389" s="215"/>
      <c r="P389" s="69"/>
    </row>
    <row r="390" spans="2:16" x14ac:dyDescent="0.25">
      <c r="B390" s="67"/>
      <c r="C390" s="213"/>
      <c r="D390" s="211"/>
      <c r="E390" s="211"/>
      <c r="F390" s="212"/>
      <c r="G390" s="212"/>
      <c r="H390" s="213"/>
      <c r="I390" s="213"/>
      <c r="J390" s="213"/>
      <c r="K390" s="213"/>
      <c r="L390" s="213"/>
      <c r="M390" s="214"/>
      <c r="N390" s="215"/>
      <c r="O390" s="215"/>
      <c r="P390" s="69"/>
    </row>
    <row r="391" spans="2:16" x14ac:dyDescent="0.25">
      <c r="B391" s="67"/>
      <c r="C391" s="213"/>
      <c r="D391" s="211"/>
      <c r="E391" s="211"/>
      <c r="F391" s="212"/>
      <c r="G391" s="212"/>
      <c r="H391" s="213"/>
      <c r="I391" s="213"/>
      <c r="J391" s="213"/>
      <c r="K391" s="213"/>
      <c r="L391" s="213"/>
      <c r="M391" s="214"/>
      <c r="N391" s="215"/>
      <c r="O391" s="215"/>
      <c r="P391" s="69"/>
    </row>
    <row r="392" spans="2:16" x14ac:dyDescent="0.25">
      <c r="B392" s="67"/>
      <c r="C392" s="213"/>
      <c r="D392" s="211"/>
      <c r="E392" s="211"/>
      <c r="F392" s="212"/>
      <c r="G392" s="212"/>
      <c r="H392" s="213"/>
      <c r="I392" s="213"/>
      <c r="J392" s="213"/>
      <c r="K392" s="213"/>
      <c r="L392" s="213"/>
      <c r="M392" s="214"/>
      <c r="N392" s="215"/>
      <c r="O392" s="215"/>
      <c r="P392" s="69"/>
    </row>
    <row r="393" spans="2:16" x14ac:dyDescent="0.25">
      <c r="B393" s="67"/>
      <c r="C393" s="213"/>
      <c r="D393" s="211"/>
      <c r="E393" s="211"/>
      <c r="F393" s="212"/>
      <c r="G393" s="212"/>
      <c r="H393" s="213"/>
      <c r="I393" s="213"/>
      <c r="J393" s="213"/>
      <c r="K393" s="213"/>
      <c r="L393" s="213"/>
      <c r="M393" s="214"/>
      <c r="N393" s="215"/>
      <c r="O393" s="215"/>
      <c r="P393" s="69"/>
    </row>
    <row r="394" spans="2:16" x14ac:dyDescent="0.25">
      <c r="B394" s="67"/>
      <c r="C394" s="213"/>
      <c r="D394" s="211"/>
      <c r="E394" s="211"/>
      <c r="F394" s="212"/>
      <c r="G394" s="212"/>
      <c r="H394" s="213"/>
      <c r="I394" s="213"/>
      <c r="J394" s="213"/>
      <c r="K394" s="213"/>
      <c r="L394" s="213"/>
      <c r="M394" s="214"/>
      <c r="N394" s="215"/>
      <c r="O394" s="215"/>
      <c r="P394" s="69"/>
    </row>
    <row r="395" spans="2:16" x14ac:dyDescent="0.25">
      <c r="B395" s="67"/>
      <c r="C395" s="213"/>
      <c r="D395" s="211"/>
      <c r="E395" s="211"/>
      <c r="F395" s="212"/>
      <c r="G395" s="212"/>
      <c r="H395" s="213"/>
      <c r="I395" s="213"/>
      <c r="J395" s="213"/>
      <c r="K395" s="213"/>
      <c r="L395" s="213"/>
      <c r="M395" s="214"/>
      <c r="N395" s="215"/>
      <c r="O395" s="215"/>
      <c r="P395" s="69"/>
    </row>
    <row r="396" spans="2:16" x14ac:dyDescent="0.25">
      <c r="B396" s="67"/>
      <c r="C396" s="213"/>
      <c r="D396" s="211"/>
      <c r="E396" s="211"/>
      <c r="F396" s="212"/>
      <c r="G396" s="212"/>
      <c r="H396" s="213"/>
      <c r="I396" s="213"/>
      <c r="J396" s="213"/>
      <c r="K396" s="213"/>
      <c r="L396" s="213"/>
      <c r="M396" s="214"/>
      <c r="N396" s="215"/>
      <c r="O396" s="215"/>
      <c r="P396" s="69"/>
    </row>
    <row r="397" spans="2:16" x14ac:dyDescent="0.25">
      <c r="B397" s="67"/>
      <c r="C397" s="213"/>
      <c r="D397" s="211"/>
      <c r="E397" s="211"/>
      <c r="F397" s="212"/>
      <c r="G397" s="212"/>
      <c r="H397" s="213"/>
      <c r="I397" s="213"/>
      <c r="J397" s="213"/>
      <c r="K397" s="213"/>
      <c r="L397" s="213"/>
      <c r="M397" s="214"/>
      <c r="N397" s="215"/>
      <c r="O397" s="215"/>
      <c r="P397" s="69"/>
    </row>
    <row r="398" spans="2:16" x14ac:dyDescent="0.25">
      <c r="B398" s="67"/>
      <c r="C398" s="213"/>
      <c r="D398" s="211"/>
      <c r="E398" s="211"/>
      <c r="F398" s="212"/>
      <c r="G398" s="212"/>
      <c r="H398" s="213"/>
      <c r="I398" s="213"/>
      <c r="J398" s="213"/>
      <c r="K398" s="213"/>
      <c r="L398" s="213"/>
      <c r="M398" s="214"/>
      <c r="N398" s="215"/>
      <c r="O398" s="215"/>
      <c r="P398" s="69"/>
    </row>
    <row r="399" spans="2:16" x14ac:dyDescent="0.25">
      <c r="B399" s="67"/>
      <c r="C399" s="213"/>
      <c r="D399" s="211"/>
      <c r="E399" s="211"/>
      <c r="F399" s="212"/>
      <c r="G399" s="212"/>
      <c r="H399" s="213"/>
      <c r="I399" s="213"/>
      <c r="J399" s="213"/>
      <c r="K399" s="213"/>
      <c r="L399" s="213"/>
      <c r="M399" s="214"/>
      <c r="N399" s="215"/>
      <c r="O399" s="215"/>
      <c r="P399" s="69"/>
    </row>
    <row r="400" spans="2:16" x14ac:dyDescent="0.25">
      <c r="B400" s="67"/>
      <c r="C400" s="213"/>
      <c r="D400" s="211"/>
      <c r="E400" s="211"/>
      <c r="F400" s="212"/>
      <c r="G400" s="212"/>
      <c r="H400" s="213"/>
      <c r="I400" s="213"/>
      <c r="J400" s="213"/>
      <c r="K400" s="213"/>
      <c r="L400" s="213"/>
      <c r="M400" s="214"/>
      <c r="N400" s="215"/>
      <c r="O400" s="215"/>
      <c r="P400" s="69"/>
    </row>
    <row r="401" spans="2:16" x14ac:dyDescent="0.25">
      <c r="B401" s="67"/>
      <c r="C401" s="213"/>
      <c r="D401" s="211"/>
      <c r="E401" s="211"/>
      <c r="F401" s="212"/>
      <c r="G401" s="212"/>
      <c r="H401" s="213"/>
      <c r="I401" s="213"/>
      <c r="J401" s="213"/>
      <c r="K401" s="213"/>
      <c r="L401" s="213"/>
      <c r="M401" s="214"/>
      <c r="N401" s="215"/>
      <c r="O401" s="215"/>
      <c r="P401" s="69"/>
    </row>
    <row r="402" spans="2:16" x14ac:dyDescent="0.25">
      <c r="B402" s="67"/>
      <c r="C402" s="213"/>
      <c r="D402" s="211"/>
      <c r="E402" s="211"/>
      <c r="F402" s="212"/>
      <c r="G402" s="212"/>
      <c r="H402" s="213"/>
      <c r="I402" s="213"/>
      <c r="J402" s="213"/>
      <c r="K402" s="213"/>
      <c r="L402" s="213"/>
      <c r="M402" s="214"/>
      <c r="N402" s="215"/>
      <c r="O402" s="215"/>
      <c r="P402" s="69"/>
    </row>
    <row r="403" spans="2:16" x14ac:dyDescent="0.25">
      <c r="B403" s="67"/>
      <c r="C403" s="213"/>
      <c r="D403" s="211"/>
      <c r="E403" s="211"/>
      <c r="F403" s="212"/>
      <c r="G403" s="212"/>
      <c r="H403" s="213"/>
      <c r="I403" s="213"/>
      <c r="J403" s="213"/>
      <c r="K403" s="213"/>
      <c r="L403" s="213"/>
      <c r="M403" s="214"/>
      <c r="N403" s="215"/>
      <c r="O403" s="215"/>
      <c r="P403" s="69"/>
    </row>
    <row r="404" spans="2:16" x14ac:dyDescent="0.25">
      <c r="B404" s="67"/>
      <c r="C404" s="213"/>
      <c r="D404" s="211"/>
      <c r="E404" s="211"/>
      <c r="F404" s="212"/>
      <c r="G404" s="212"/>
      <c r="H404" s="213"/>
      <c r="I404" s="213"/>
      <c r="J404" s="213"/>
      <c r="K404" s="213"/>
      <c r="L404" s="213"/>
      <c r="M404" s="214"/>
      <c r="N404" s="215"/>
      <c r="O404" s="215"/>
      <c r="P404" s="69"/>
    </row>
    <row r="405" spans="2:16" x14ac:dyDescent="0.25">
      <c r="B405" s="67"/>
      <c r="C405" s="213"/>
      <c r="D405" s="211"/>
      <c r="E405" s="211"/>
      <c r="F405" s="212"/>
      <c r="G405" s="212"/>
      <c r="H405" s="213"/>
      <c r="I405" s="213"/>
      <c r="J405" s="213"/>
      <c r="K405" s="213"/>
      <c r="L405" s="213"/>
      <c r="M405" s="214"/>
      <c r="N405" s="215"/>
      <c r="O405" s="215"/>
      <c r="P405" s="69"/>
    </row>
    <row r="406" spans="2:16" x14ac:dyDescent="0.25">
      <c r="B406" s="67"/>
      <c r="C406" s="213"/>
      <c r="D406" s="211"/>
      <c r="E406" s="211"/>
      <c r="F406" s="212"/>
      <c r="G406" s="212"/>
      <c r="H406" s="213"/>
      <c r="I406" s="213"/>
      <c r="J406" s="213"/>
      <c r="K406" s="213"/>
      <c r="L406" s="213"/>
      <c r="M406" s="214"/>
      <c r="N406" s="215"/>
      <c r="O406" s="215"/>
      <c r="P406" s="69"/>
    </row>
    <row r="407" spans="2:16" x14ac:dyDescent="0.25">
      <c r="B407" s="67"/>
      <c r="C407" s="213"/>
      <c r="D407" s="211"/>
      <c r="E407" s="211"/>
      <c r="F407" s="212"/>
      <c r="G407" s="212"/>
      <c r="H407" s="213"/>
      <c r="I407" s="213"/>
      <c r="J407" s="213"/>
      <c r="K407" s="213"/>
      <c r="L407" s="213"/>
      <c r="M407" s="214"/>
      <c r="N407" s="215"/>
      <c r="O407" s="215"/>
      <c r="P407" s="69"/>
    </row>
    <row r="408" spans="2:16" x14ac:dyDescent="0.25">
      <c r="B408" s="67"/>
      <c r="C408" s="213"/>
      <c r="D408" s="211"/>
      <c r="E408" s="211"/>
      <c r="F408" s="212"/>
      <c r="G408" s="212"/>
      <c r="H408" s="213"/>
      <c r="I408" s="213"/>
      <c r="J408" s="213"/>
      <c r="K408" s="213"/>
      <c r="L408" s="213"/>
      <c r="M408" s="214"/>
      <c r="N408" s="215"/>
      <c r="O408" s="215"/>
      <c r="P408" s="69"/>
    </row>
    <row r="409" spans="2:16" x14ac:dyDescent="0.25">
      <c r="B409" s="67"/>
      <c r="C409" s="213"/>
      <c r="D409" s="211"/>
      <c r="E409" s="211"/>
      <c r="F409" s="212"/>
      <c r="G409" s="212"/>
      <c r="H409" s="213"/>
      <c r="I409" s="213"/>
      <c r="J409" s="213"/>
      <c r="K409" s="213"/>
      <c r="L409" s="213"/>
      <c r="M409" s="214"/>
      <c r="N409" s="215"/>
      <c r="O409" s="215"/>
      <c r="P409" s="69"/>
    </row>
    <row r="410" spans="2:16" x14ac:dyDescent="0.25">
      <c r="B410" s="67"/>
      <c r="C410" s="213"/>
      <c r="D410" s="211"/>
      <c r="E410" s="211"/>
      <c r="F410" s="212"/>
      <c r="G410" s="212"/>
      <c r="H410" s="213"/>
      <c r="I410" s="213"/>
      <c r="J410" s="213"/>
      <c r="K410" s="213"/>
      <c r="L410" s="213"/>
      <c r="M410" s="214"/>
      <c r="N410" s="215"/>
      <c r="O410" s="215"/>
      <c r="P410" s="69"/>
    </row>
    <row r="411" spans="2:16" x14ac:dyDescent="0.25">
      <c r="B411" s="67"/>
      <c r="C411" s="213"/>
      <c r="D411" s="211"/>
      <c r="E411" s="211"/>
      <c r="F411" s="212"/>
      <c r="G411" s="212"/>
      <c r="H411" s="213"/>
      <c r="I411" s="213"/>
      <c r="J411" s="213"/>
      <c r="K411" s="213"/>
      <c r="L411" s="213"/>
      <c r="M411" s="214"/>
      <c r="N411" s="215"/>
      <c r="O411" s="215"/>
      <c r="P411" s="69"/>
    </row>
    <row r="412" spans="2:16" x14ac:dyDescent="0.25">
      <c r="B412" s="67"/>
      <c r="C412" s="213"/>
      <c r="D412" s="211"/>
      <c r="E412" s="211"/>
      <c r="F412" s="212"/>
      <c r="G412" s="212"/>
      <c r="H412" s="213"/>
      <c r="I412" s="213"/>
      <c r="J412" s="213"/>
      <c r="K412" s="213"/>
      <c r="L412" s="213"/>
      <c r="M412" s="214"/>
      <c r="N412" s="215"/>
      <c r="O412" s="215"/>
      <c r="P412" s="69"/>
    </row>
    <row r="413" spans="2:16" x14ac:dyDescent="0.25">
      <c r="B413" s="67"/>
      <c r="C413" s="213"/>
      <c r="D413" s="211"/>
      <c r="E413" s="211"/>
      <c r="F413" s="212"/>
      <c r="G413" s="212"/>
      <c r="H413" s="213"/>
      <c r="I413" s="213"/>
      <c r="J413" s="213"/>
      <c r="K413" s="213"/>
      <c r="L413" s="213"/>
      <c r="M413" s="214"/>
      <c r="N413" s="215"/>
      <c r="O413" s="215"/>
      <c r="P413" s="69"/>
    </row>
    <row r="414" spans="2:16" x14ac:dyDescent="0.25">
      <c r="B414" s="67"/>
      <c r="C414" s="213"/>
      <c r="D414" s="211"/>
      <c r="E414" s="211"/>
      <c r="F414" s="212"/>
      <c r="G414" s="212"/>
      <c r="H414" s="213"/>
      <c r="I414" s="213"/>
      <c r="J414" s="213"/>
      <c r="K414" s="213"/>
      <c r="L414" s="213"/>
      <c r="M414" s="214"/>
      <c r="N414" s="215"/>
      <c r="O414" s="215"/>
      <c r="P414" s="69"/>
    </row>
    <row r="415" spans="2:16" x14ac:dyDescent="0.25">
      <c r="B415" s="67"/>
      <c r="C415" s="213"/>
      <c r="D415" s="211"/>
      <c r="E415" s="211"/>
      <c r="F415" s="212"/>
      <c r="G415" s="212"/>
      <c r="H415" s="213"/>
      <c r="I415" s="213"/>
      <c r="J415" s="213"/>
      <c r="K415" s="213"/>
      <c r="L415" s="213"/>
      <c r="M415" s="214"/>
      <c r="N415" s="215"/>
      <c r="O415" s="215"/>
      <c r="P415" s="69"/>
    </row>
    <row r="416" spans="2:16" x14ac:dyDescent="0.25">
      <c r="B416" s="67"/>
      <c r="C416" s="213"/>
      <c r="D416" s="211"/>
      <c r="E416" s="211"/>
      <c r="F416" s="212"/>
      <c r="G416" s="212"/>
      <c r="H416" s="213"/>
      <c r="I416" s="213"/>
      <c r="J416" s="213"/>
      <c r="K416" s="213"/>
      <c r="L416" s="213"/>
      <c r="M416" s="214"/>
      <c r="N416" s="215"/>
      <c r="O416" s="215"/>
      <c r="P416" s="69"/>
    </row>
    <row r="417" spans="2:16" x14ac:dyDescent="0.25">
      <c r="B417" s="67"/>
      <c r="C417" s="213"/>
      <c r="D417" s="211"/>
      <c r="E417" s="211"/>
      <c r="F417" s="212"/>
      <c r="G417" s="212"/>
      <c r="H417" s="213"/>
      <c r="I417" s="213"/>
      <c r="J417" s="213"/>
      <c r="K417" s="213"/>
      <c r="L417" s="213"/>
      <c r="M417" s="214"/>
      <c r="N417" s="215"/>
      <c r="O417" s="215"/>
      <c r="P417" s="69"/>
    </row>
    <row r="418" spans="2:16" x14ac:dyDescent="0.25">
      <c r="B418" s="67"/>
      <c r="C418" s="213"/>
      <c r="D418" s="211"/>
      <c r="E418" s="211"/>
      <c r="F418" s="212"/>
      <c r="G418" s="212"/>
      <c r="H418" s="213"/>
      <c r="I418" s="213"/>
      <c r="J418" s="213"/>
      <c r="K418" s="213"/>
      <c r="L418" s="213"/>
      <c r="M418" s="214"/>
      <c r="N418" s="215"/>
      <c r="O418" s="215"/>
      <c r="P418" s="69"/>
    </row>
    <row r="419" spans="2:16" x14ac:dyDescent="0.25">
      <c r="B419" s="67"/>
      <c r="C419" s="213"/>
      <c r="D419" s="211"/>
      <c r="E419" s="211"/>
      <c r="F419" s="212"/>
      <c r="G419" s="212"/>
      <c r="H419" s="213"/>
      <c r="I419" s="213"/>
      <c r="J419" s="213"/>
      <c r="K419" s="213"/>
      <c r="L419" s="213"/>
      <c r="M419" s="214"/>
      <c r="N419" s="215"/>
      <c r="O419" s="215"/>
      <c r="P419" s="69"/>
    </row>
    <row r="420" spans="2:16" x14ac:dyDescent="0.25">
      <c r="B420" s="67"/>
      <c r="C420" s="213"/>
      <c r="D420" s="211"/>
      <c r="E420" s="211"/>
      <c r="F420" s="212"/>
      <c r="G420" s="212"/>
      <c r="H420" s="213"/>
      <c r="I420" s="213"/>
      <c r="J420" s="213"/>
      <c r="K420" s="213"/>
      <c r="L420" s="213"/>
      <c r="M420" s="214"/>
      <c r="N420" s="215"/>
      <c r="O420" s="215"/>
      <c r="P420" s="69"/>
    </row>
    <row r="421" spans="2:16" x14ac:dyDescent="0.25">
      <c r="B421" s="67"/>
      <c r="C421" s="213"/>
      <c r="D421" s="211"/>
      <c r="E421" s="211"/>
      <c r="F421" s="212"/>
      <c r="G421" s="212"/>
      <c r="H421" s="213"/>
      <c r="I421" s="213"/>
      <c r="J421" s="213"/>
      <c r="K421" s="213"/>
      <c r="L421" s="213"/>
      <c r="M421" s="214"/>
      <c r="N421" s="215"/>
      <c r="O421" s="215"/>
      <c r="P421" s="69"/>
    </row>
    <row r="422" spans="2:16" x14ac:dyDescent="0.25">
      <c r="B422" s="67"/>
      <c r="C422" s="213"/>
      <c r="D422" s="211"/>
      <c r="E422" s="211"/>
      <c r="F422" s="212"/>
      <c r="G422" s="212"/>
      <c r="H422" s="213"/>
      <c r="I422" s="213"/>
      <c r="J422" s="213"/>
      <c r="K422" s="213"/>
      <c r="L422" s="213"/>
      <c r="M422" s="214"/>
      <c r="N422" s="215"/>
      <c r="O422" s="215"/>
      <c r="P422" s="69"/>
    </row>
    <row r="423" spans="2:16" x14ac:dyDescent="0.25">
      <c r="B423" s="67"/>
      <c r="C423" s="213"/>
      <c r="D423" s="211"/>
      <c r="E423" s="211"/>
      <c r="F423" s="212"/>
      <c r="G423" s="212"/>
      <c r="H423" s="213"/>
      <c r="I423" s="213"/>
      <c r="J423" s="213"/>
      <c r="K423" s="213"/>
      <c r="L423" s="213"/>
      <c r="M423" s="214"/>
      <c r="N423" s="215"/>
      <c r="O423" s="215"/>
      <c r="P423" s="69"/>
    </row>
    <row r="424" spans="2:16" x14ac:dyDescent="0.25">
      <c r="B424" s="67"/>
      <c r="C424" s="213"/>
      <c r="D424" s="211"/>
      <c r="E424" s="211"/>
      <c r="F424" s="212"/>
      <c r="G424" s="212"/>
      <c r="H424" s="213"/>
      <c r="I424" s="213"/>
      <c r="J424" s="213"/>
      <c r="K424" s="213"/>
      <c r="L424" s="213"/>
      <c r="M424" s="214"/>
      <c r="N424" s="215"/>
      <c r="O424" s="215"/>
      <c r="P424" s="69"/>
    </row>
    <row r="425" spans="2:16" x14ac:dyDescent="0.25">
      <c r="B425" s="67"/>
      <c r="C425" s="213"/>
      <c r="D425" s="211"/>
      <c r="E425" s="211"/>
      <c r="F425" s="212"/>
      <c r="G425" s="212"/>
      <c r="H425" s="213"/>
      <c r="I425" s="213"/>
      <c r="J425" s="213"/>
      <c r="K425" s="213"/>
      <c r="L425" s="213"/>
      <c r="M425" s="214"/>
      <c r="N425" s="215"/>
      <c r="O425" s="215"/>
      <c r="P425" s="69"/>
    </row>
    <row r="426" spans="2:16" x14ac:dyDescent="0.25">
      <c r="B426" s="67"/>
      <c r="C426" s="213"/>
      <c r="D426" s="211"/>
      <c r="E426" s="211"/>
      <c r="F426" s="212"/>
      <c r="G426" s="212"/>
      <c r="H426" s="213"/>
      <c r="I426" s="213"/>
      <c r="J426" s="213"/>
      <c r="K426" s="213"/>
      <c r="L426" s="213"/>
      <c r="M426" s="214"/>
      <c r="N426" s="215"/>
      <c r="O426" s="215"/>
      <c r="P426" s="69"/>
    </row>
    <row r="427" spans="2:16" x14ac:dyDescent="0.25">
      <c r="B427" s="67"/>
      <c r="C427" s="213"/>
      <c r="D427" s="211"/>
      <c r="E427" s="211"/>
      <c r="F427" s="212"/>
      <c r="G427" s="212"/>
      <c r="H427" s="213"/>
      <c r="I427" s="213"/>
      <c r="J427" s="213"/>
      <c r="K427" s="213"/>
      <c r="L427" s="213"/>
      <c r="M427" s="214"/>
      <c r="N427" s="215"/>
      <c r="O427" s="215"/>
      <c r="P427" s="69"/>
    </row>
    <row r="428" spans="2:16" x14ac:dyDescent="0.25">
      <c r="B428" s="67"/>
      <c r="C428" s="213"/>
      <c r="D428" s="211"/>
      <c r="E428" s="211"/>
      <c r="F428" s="212"/>
      <c r="G428" s="212"/>
      <c r="H428" s="213"/>
      <c r="I428" s="213"/>
      <c r="J428" s="213"/>
      <c r="K428" s="213"/>
      <c r="L428" s="213"/>
      <c r="M428" s="214"/>
      <c r="N428" s="215"/>
      <c r="O428" s="215"/>
      <c r="P428" s="69"/>
    </row>
    <row r="429" spans="2:16" x14ac:dyDescent="0.25">
      <c r="B429" s="67"/>
      <c r="C429" s="213"/>
      <c r="D429" s="211"/>
      <c r="E429" s="211"/>
      <c r="F429" s="212"/>
      <c r="G429" s="212"/>
      <c r="H429" s="213"/>
      <c r="I429" s="213"/>
      <c r="J429" s="213"/>
      <c r="K429" s="213"/>
      <c r="L429" s="213"/>
      <c r="M429" s="214"/>
      <c r="N429" s="215"/>
      <c r="O429" s="215"/>
      <c r="P429" s="69"/>
    </row>
    <row r="430" spans="2:16" x14ac:dyDescent="0.25">
      <c r="B430" s="67"/>
      <c r="C430" s="213"/>
      <c r="D430" s="211"/>
      <c r="E430" s="211"/>
      <c r="F430" s="212"/>
      <c r="G430" s="212"/>
      <c r="H430" s="213"/>
      <c r="I430" s="213"/>
      <c r="J430" s="213"/>
      <c r="K430" s="213"/>
      <c r="L430" s="213"/>
      <c r="M430" s="214"/>
      <c r="N430" s="215"/>
      <c r="O430" s="215"/>
      <c r="P430" s="69"/>
    </row>
    <row r="431" spans="2:16" x14ac:dyDescent="0.25">
      <c r="B431" s="67"/>
      <c r="C431" s="213"/>
      <c r="D431" s="211"/>
      <c r="E431" s="211"/>
      <c r="F431" s="212"/>
      <c r="G431" s="212"/>
      <c r="H431" s="213"/>
      <c r="I431" s="213"/>
      <c r="J431" s="213"/>
      <c r="K431" s="213"/>
      <c r="L431" s="213"/>
      <c r="M431" s="214"/>
      <c r="N431" s="215"/>
      <c r="O431" s="215"/>
      <c r="P431" s="69"/>
    </row>
    <row r="432" spans="2:16" x14ac:dyDescent="0.25">
      <c r="B432" s="67"/>
      <c r="C432" s="213"/>
      <c r="D432" s="211"/>
      <c r="E432" s="211"/>
      <c r="F432" s="212"/>
      <c r="G432" s="212"/>
      <c r="H432" s="213"/>
      <c r="I432" s="213"/>
      <c r="J432" s="213"/>
      <c r="K432" s="213"/>
      <c r="L432" s="213"/>
      <c r="M432" s="214"/>
      <c r="N432" s="215"/>
      <c r="O432" s="215"/>
      <c r="P432" s="69"/>
    </row>
    <row r="433" spans="2:16" x14ac:dyDescent="0.25">
      <c r="B433" s="67"/>
      <c r="C433" s="213"/>
      <c r="D433" s="211"/>
      <c r="E433" s="211"/>
      <c r="F433" s="212"/>
      <c r="G433" s="212"/>
      <c r="H433" s="213"/>
      <c r="I433" s="213"/>
      <c r="J433" s="213"/>
      <c r="K433" s="213"/>
      <c r="L433" s="213"/>
      <c r="M433" s="214"/>
      <c r="N433" s="215"/>
      <c r="O433" s="215"/>
      <c r="P433" s="69"/>
    </row>
    <row r="434" spans="2:16" x14ac:dyDescent="0.25">
      <c r="B434" s="67"/>
      <c r="C434" s="213"/>
      <c r="D434" s="211"/>
      <c r="E434" s="211"/>
      <c r="F434" s="212"/>
      <c r="G434" s="212"/>
      <c r="H434" s="213"/>
      <c r="I434" s="213"/>
      <c r="J434" s="213"/>
      <c r="K434" s="213"/>
      <c r="L434" s="213"/>
      <c r="M434" s="214"/>
      <c r="N434" s="215"/>
      <c r="O434" s="215"/>
      <c r="P434" s="69"/>
    </row>
    <row r="435" spans="2:16" x14ac:dyDescent="0.25">
      <c r="B435" s="67"/>
      <c r="C435" s="213"/>
      <c r="D435" s="211"/>
      <c r="E435" s="211"/>
      <c r="F435" s="212"/>
      <c r="G435" s="212"/>
      <c r="H435" s="213"/>
      <c r="I435" s="213"/>
      <c r="J435" s="213"/>
      <c r="K435" s="213"/>
      <c r="L435" s="213"/>
      <c r="M435" s="214"/>
      <c r="N435" s="215"/>
      <c r="O435" s="215"/>
      <c r="P435" s="69"/>
    </row>
    <row r="436" spans="2:16" x14ac:dyDescent="0.25">
      <c r="B436" s="67"/>
      <c r="C436" s="213"/>
      <c r="D436" s="211"/>
      <c r="E436" s="211"/>
      <c r="F436" s="212"/>
      <c r="G436" s="212"/>
      <c r="H436" s="213"/>
      <c r="I436" s="213"/>
      <c r="J436" s="213"/>
      <c r="K436" s="213"/>
      <c r="L436" s="213"/>
      <c r="M436" s="214"/>
      <c r="N436" s="215"/>
      <c r="O436" s="215"/>
      <c r="P436" s="69"/>
    </row>
    <row r="437" spans="2:16" x14ac:dyDescent="0.25">
      <c r="B437" s="67"/>
      <c r="C437" s="213"/>
      <c r="D437" s="211"/>
      <c r="E437" s="211"/>
      <c r="F437" s="212"/>
      <c r="G437" s="212"/>
      <c r="H437" s="213"/>
      <c r="I437" s="213"/>
      <c r="J437" s="213"/>
      <c r="K437" s="213"/>
      <c r="L437" s="213"/>
      <c r="M437" s="214"/>
      <c r="N437" s="215"/>
      <c r="O437" s="215"/>
      <c r="P437" s="69"/>
    </row>
    <row r="438" spans="2:16" x14ac:dyDescent="0.25">
      <c r="B438" s="67"/>
      <c r="C438" s="213"/>
      <c r="D438" s="211"/>
      <c r="E438" s="211"/>
      <c r="F438" s="212"/>
      <c r="G438" s="212"/>
      <c r="H438" s="213"/>
      <c r="I438" s="213"/>
      <c r="J438" s="213"/>
      <c r="K438" s="213"/>
      <c r="L438" s="213"/>
      <c r="M438" s="214"/>
      <c r="N438" s="215"/>
      <c r="O438" s="215"/>
      <c r="P438" s="69"/>
    </row>
    <row r="439" spans="2:16" x14ac:dyDescent="0.25">
      <c r="B439" s="67"/>
      <c r="C439" s="213"/>
      <c r="D439" s="211"/>
      <c r="E439" s="211"/>
      <c r="F439" s="212"/>
      <c r="G439" s="212"/>
      <c r="H439" s="213"/>
      <c r="I439" s="213"/>
      <c r="J439" s="213"/>
      <c r="K439" s="213"/>
      <c r="L439" s="213"/>
      <c r="M439" s="214"/>
      <c r="N439" s="215"/>
      <c r="O439" s="215"/>
      <c r="P439" s="69"/>
    </row>
    <row r="440" spans="2:16" x14ac:dyDescent="0.25">
      <c r="B440" s="67"/>
      <c r="C440" s="213"/>
      <c r="D440" s="211"/>
      <c r="E440" s="211"/>
      <c r="F440" s="212"/>
      <c r="G440" s="212"/>
      <c r="H440" s="213"/>
      <c r="I440" s="213"/>
      <c r="J440" s="213"/>
      <c r="K440" s="213"/>
      <c r="L440" s="213"/>
      <c r="M440" s="214"/>
      <c r="N440" s="215"/>
      <c r="O440" s="215"/>
      <c r="P440" s="69"/>
    </row>
    <row r="441" spans="2:16" x14ac:dyDescent="0.25">
      <c r="B441" s="67"/>
      <c r="C441" s="213"/>
      <c r="D441" s="211"/>
      <c r="E441" s="211"/>
      <c r="F441" s="212"/>
      <c r="G441" s="212"/>
      <c r="H441" s="213"/>
      <c r="I441" s="213"/>
      <c r="J441" s="213"/>
      <c r="K441" s="213"/>
      <c r="L441" s="213"/>
      <c r="M441" s="214"/>
      <c r="N441" s="215"/>
      <c r="O441" s="215"/>
      <c r="P441" s="69"/>
    </row>
    <row r="442" spans="2:16" x14ac:dyDescent="0.25">
      <c r="B442" s="67"/>
      <c r="C442" s="213"/>
      <c r="D442" s="211"/>
      <c r="E442" s="211"/>
      <c r="F442" s="212"/>
      <c r="G442" s="212"/>
      <c r="H442" s="213"/>
      <c r="I442" s="213"/>
      <c r="J442" s="213"/>
      <c r="K442" s="213"/>
      <c r="L442" s="213"/>
      <c r="M442" s="214"/>
      <c r="N442" s="215"/>
      <c r="O442" s="215"/>
      <c r="P442" s="69"/>
    </row>
    <row r="443" spans="2:16" x14ac:dyDescent="0.25">
      <c r="B443" s="67"/>
      <c r="C443" s="213"/>
      <c r="D443" s="211"/>
      <c r="E443" s="211"/>
      <c r="F443" s="212"/>
      <c r="G443" s="212"/>
      <c r="H443" s="213"/>
      <c r="I443" s="213"/>
      <c r="J443" s="213"/>
      <c r="K443" s="213"/>
      <c r="L443" s="213"/>
      <c r="M443" s="214"/>
      <c r="N443" s="215"/>
      <c r="O443" s="215"/>
      <c r="P443" s="69"/>
    </row>
    <row r="444" spans="2:16" x14ac:dyDescent="0.25">
      <c r="B444" s="67"/>
      <c r="C444" s="213"/>
      <c r="D444" s="211"/>
      <c r="E444" s="211"/>
      <c r="F444" s="212"/>
      <c r="G444" s="212"/>
      <c r="H444" s="213"/>
      <c r="I444" s="213"/>
      <c r="J444" s="213"/>
      <c r="K444" s="213"/>
      <c r="L444" s="213"/>
      <c r="M444" s="214"/>
      <c r="N444" s="215"/>
      <c r="O444" s="215"/>
      <c r="P444" s="69"/>
    </row>
    <row r="445" spans="2:16" x14ac:dyDescent="0.25">
      <c r="B445" s="67"/>
      <c r="C445" s="213"/>
      <c r="D445" s="211"/>
      <c r="E445" s="211"/>
      <c r="F445" s="212"/>
      <c r="G445" s="212"/>
      <c r="H445" s="213"/>
      <c r="I445" s="213"/>
      <c r="J445" s="213"/>
      <c r="K445" s="213"/>
      <c r="L445" s="213"/>
      <c r="M445" s="214"/>
      <c r="N445" s="215"/>
      <c r="O445" s="215"/>
      <c r="P445" s="69"/>
    </row>
    <row r="446" spans="2:16" x14ac:dyDescent="0.25">
      <c r="B446" s="67"/>
      <c r="C446" s="213"/>
      <c r="D446" s="211"/>
      <c r="E446" s="211"/>
      <c r="F446" s="212"/>
      <c r="G446" s="212"/>
      <c r="H446" s="213"/>
      <c r="I446" s="213"/>
      <c r="J446" s="213"/>
      <c r="K446" s="213"/>
      <c r="L446" s="213"/>
      <c r="M446" s="214"/>
      <c r="N446" s="215"/>
      <c r="O446" s="215"/>
      <c r="P446" s="69"/>
    </row>
    <row r="447" spans="2:16" x14ac:dyDescent="0.25">
      <c r="B447" s="67"/>
      <c r="C447" s="213"/>
      <c r="D447" s="211"/>
      <c r="E447" s="211"/>
      <c r="F447" s="212"/>
      <c r="G447" s="212"/>
      <c r="H447" s="213"/>
      <c r="I447" s="213"/>
      <c r="J447" s="213"/>
      <c r="K447" s="213"/>
      <c r="L447" s="213"/>
      <c r="M447" s="214"/>
      <c r="N447" s="215"/>
      <c r="O447" s="215"/>
      <c r="P447" s="69"/>
    </row>
    <row r="448" spans="2:16" x14ac:dyDescent="0.25">
      <c r="B448" s="67"/>
      <c r="C448" s="213"/>
      <c r="D448" s="211"/>
      <c r="E448" s="211"/>
      <c r="F448" s="212"/>
      <c r="G448" s="212"/>
      <c r="H448" s="213"/>
      <c r="I448" s="213"/>
      <c r="J448" s="213"/>
      <c r="K448" s="213"/>
      <c r="L448" s="213"/>
      <c r="M448" s="214"/>
      <c r="N448" s="215"/>
      <c r="O448" s="215"/>
      <c r="P448" s="69"/>
    </row>
    <row r="449" spans="2:16" x14ac:dyDescent="0.25">
      <c r="B449" s="67"/>
      <c r="C449" s="213"/>
      <c r="D449" s="211"/>
      <c r="E449" s="211"/>
      <c r="F449" s="212"/>
      <c r="G449" s="212"/>
      <c r="H449" s="213"/>
      <c r="I449" s="213"/>
      <c r="J449" s="213"/>
      <c r="K449" s="213"/>
      <c r="L449" s="213"/>
      <c r="M449" s="214"/>
      <c r="N449" s="215"/>
      <c r="O449" s="215"/>
      <c r="P449" s="69"/>
    </row>
    <row r="450" spans="2:16" x14ac:dyDescent="0.25">
      <c r="B450" s="67"/>
      <c r="C450" s="213"/>
      <c r="D450" s="211"/>
      <c r="E450" s="211"/>
      <c r="F450" s="212"/>
      <c r="G450" s="212"/>
      <c r="H450" s="213"/>
      <c r="I450" s="213"/>
      <c r="J450" s="213"/>
      <c r="K450" s="213"/>
      <c r="L450" s="213"/>
      <c r="M450" s="214"/>
      <c r="N450" s="215"/>
      <c r="O450" s="215"/>
      <c r="P450" s="69"/>
    </row>
    <row r="451" spans="2:16" x14ac:dyDescent="0.25">
      <c r="B451" s="67"/>
      <c r="C451" s="213"/>
      <c r="D451" s="211"/>
      <c r="E451" s="211"/>
      <c r="F451" s="212"/>
      <c r="G451" s="212"/>
      <c r="H451" s="213"/>
      <c r="I451" s="213"/>
      <c r="J451" s="213"/>
      <c r="K451" s="213"/>
      <c r="L451" s="213"/>
      <c r="M451" s="214"/>
      <c r="N451" s="215"/>
      <c r="O451" s="215"/>
      <c r="P451" s="69"/>
    </row>
    <row r="452" spans="2:16" x14ac:dyDescent="0.25">
      <c r="B452" s="67"/>
      <c r="C452" s="213"/>
      <c r="D452" s="211"/>
      <c r="E452" s="211"/>
      <c r="F452" s="212"/>
      <c r="G452" s="212"/>
      <c r="H452" s="213"/>
      <c r="I452" s="213"/>
      <c r="J452" s="213"/>
      <c r="K452" s="213"/>
      <c r="L452" s="213"/>
      <c r="M452" s="214"/>
      <c r="N452" s="215"/>
      <c r="O452" s="215"/>
      <c r="P452" s="69"/>
    </row>
    <row r="453" spans="2:16" x14ac:dyDescent="0.25">
      <c r="B453" s="67"/>
      <c r="C453" s="213"/>
      <c r="D453" s="211"/>
      <c r="E453" s="211"/>
      <c r="F453" s="212"/>
      <c r="G453" s="212"/>
      <c r="H453" s="213"/>
      <c r="I453" s="213"/>
      <c r="J453" s="213"/>
      <c r="K453" s="213"/>
      <c r="L453" s="213"/>
      <c r="M453" s="214"/>
      <c r="N453" s="215"/>
      <c r="O453" s="215"/>
      <c r="P453" s="69"/>
    </row>
    <row r="454" spans="2:16" x14ac:dyDescent="0.25">
      <c r="B454" s="67"/>
      <c r="C454" s="213"/>
      <c r="D454" s="211"/>
      <c r="E454" s="211"/>
      <c r="F454" s="212"/>
      <c r="G454" s="212"/>
      <c r="H454" s="213"/>
      <c r="I454" s="213"/>
      <c r="J454" s="213"/>
      <c r="K454" s="213"/>
      <c r="L454" s="213"/>
      <c r="M454" s="214"/>
      <c r="N454" s="215"/>
      <c r="O454" s="215"/>
      <c r="P454" s="69"/>
    </row>
    <row r="455" spans="2:16" x14ac:dyDescent="0.25">
      <c r="B455" s="67"/>
      <c r="C455" s="213"/>
      <c r="D455" s="211"/>
      <c r="E455" s="211"/>
      <c r="F455" s="212"/>
      <c r="G455" s="212"/>
      <c r="H455" s="213"/>
      <c r="I455" s="213"/>
      <c r="J455" s="213"/>
      <c r="K455" s="213"/>
      <c r="L455" s="213"/>
      <c r="M455" s="214"/>
      <c r="N455" s="215"/>
      <c r="O455" s="215"/>
      <c r="P455" s="69"/>
    </row>
    <row r="456" spans="2:16" x14ac:dyDescent="0.25">
      <c r="B456" s="67"/>
      <c r="C456" s="213"/>
      <c r="D456" s="211"/>
      <c r="E456" s="211"/>
      <c r="F456" s="212"/>
      <c r="G456" s="212"/>
      <c r="H456" s="213"/>
      <c r="I456" s="213"/>
      <c r="J456" s="213"/>
      <c r="K456" s="213"/>
      <c r="L456" s="213"/>
      <c r="M456" s="214"/>
      <c r="N456" s="215"/>
      <c r="O456" s="215"/>
      <c r="P456" s="69"/>
    </row>
    <row r="457" spans="2:16" x14ac:dyDescent="0.25">
      <c r="B457" s="67"/>
      <c r="C457" s="213"/>
      <c r="D457" s="211"/>
      <c r="E457" s="211"/>
      <c r="F457" s="212"/>
      <c r="G457" s="212"/>
      <c r="H457" s="213"/>
      <c r="I457" s="213"/>
      <c r="J457" s="213"/>
      <c r="K457" s="213"/>
      <c r="L457" s="213"/>
      <c r="M457" s="214"/>
      <c r="N457" s="215"/>
      <c r="O457" s="215"/>
      <c r="P457" s="69"/>
    </row>
    <row r="458" spans="2:16" x14ac:dyDescent="0.25">
      <c r="B458" s="67"/>
      <c r="C458" s="213"/>
      <c r="D458" s="211"/>
      <c r="E458" s="211"/>
      <c r="F458" s="212"/>
      <c r="G458" s="212"/>
      <c r="H458" s="213"/>
      <c r="I458" s="213"/>
      <c r="J458" s="213"/>
      <c r="K458" s="213"/>
      <c r="L458" s="213"/>
      <c r="M458" s="214"/>
      <c r="N458" s="215"/>
      <c r="O458" s="215"/>
      <c r="P458" s="69"/>
    </row>
    <row r="459" spans="2:16" x14ac:dyDescent="0.25">
      <c r="B459" s="67"/>
      <c r="C459" s="213"/>
      <c r="D459" s="211"/>
      <c r="E459" s="211"/>
      <c r="F459" s="212"/>
      <c r="G459" s="212"/>
      <c r="H459" s="213"/>
      <c r="I459" s="213"/>
      <c r="J459" s="213"/>
      <c r="K459" s="213"/>
      <c r="L459" s="213"/>
      <c r="M459" s="214"/>
      <c r="N459" s="215"/>
      <c r="O459" s="215"/>
      <c r="P459" s="69"/>
    </row>
    <row r="460" spans="2:16" x14ac:dyDescent="0.25">
      <c r="B460" s="67"/>
      <c r="C460" s="213"/>
      <c r="D460" s="211"/>
      <c r="E460" s="211"/>
      <c r="F460" s="212"/>
      <c r="G460" s="212"/>
      <c r="H460" s="213"/>
      <c r="I460" s="213"/>
      <c r="J460" s="213"/>
      <c r="K460" s="213"/>
      <c r="L460" s="213"/>
      <c r="M460" s="214"/>
      <c r="N460" s="215"/>
      <c r="O460" s="215"/>
      <c r="P460" s="69"/>
    </row>
    <row r="461" spans="2:16" x14ac:dyDescent="0.25">
      <c r="B461" s="67"/>
      <c r="C461" s="213"/>
      <c r="D461" s="211"/>
      <c r="E461" s="211"/>
      <c r="F461" s="212"/>
      <c r="G461" s="212"/>
      <c r="H461" s="213"/>
      <c r="I461" s="213"/>
      <c r="J461" s="213"/>
      <c r="K461" s="213"/>
      <c r="L461" s="213"/>
      <c r="M461" s="214"/>
      <c r="N461" s="215"/>
      <c r="O461" s="215"/>
      <c r="P461" s="69"/>
    </row>
    <row r="462" spans="2:16" x14ac:dyDescent="0.25">
      <c r="B462" s="67"/>
      <c r="C462" s="213"/>
      <c r="D462" s="211"/>
      <c r="E462" s="211"/>
      <c r="F462" s="212"/>
      <c r="G462" s="212"/>
      <c r="H462" s="213"/>
      <c r="I462" s="213"/>
      <c r="J462" s="213"/>
      <c r="K462" s="213"/>
      <c r="L462" s="213"/>
      <c r="M462" s="214"/>
      <c r="N462" s="215"/>
      <c r="O462" s="215"/>
      <c r="P462" s="69"/>
    </row>
    <row r="463" spans="2:16" x14ac:dyDescent="0.25">
      <c r="B463" s="67"/>
      <c r="C463" s="213"/>
      <c r="D463" s="211"/>
      <c r="E463" s="211"/>
      <c r="F463" s="212"/>
      <c r="G463" s="212"/>
      <c r="H463" s="213"/>
      <c r="I463" s="213"/>
      <c r="J463" s="213"/>
      <c r="K463" s="213"/>
      <c r="L463" s="213"/>
      <c r="M463" s="214"/>
      <c r="N463" s="215"/>
      <c r="O463" s="215"/>
      <c r="P463" s="69"/>
    </row>
    <row r="464" spans="2:16" x14ac:dyDescent="0.25">
      <c r="B464" s="67"/>
      <c r="C464" s="213"/>
      <c r="D464" s="211"/>
      <c r="E464" s="211"/>
      <c r="F464" s="212"/>
      <c r="G464" s="212"/>
      <c r="H464" s="213"/>
      <c r="I464" s="213"/>
      <c r="J464" s="213"/>
      <c r="K464" s="213"/>
      <c r="L464" s="213"/>
      <c r="M464" s="214"/>
      <c r="N464" s="215"/>
      <c r="O464" s="215"/>
      <c r="P464" s="69"/>
    </row>
    <row r="465" spans="2:16" x14ac:dyDescent="0.25">
      <c r="B465" s="67"/>
      <c r="C465" s="213"/>
      <c r="D465" s="211"/>
      <c r="E465" s="211"/>
      <c r="F465" s="212"/>
      <c r="G465" s="212"/>
      <c r="H465" s="213"/>
      <c r="I465" s="213"/>
      <c r="J465" s="213"/>
      <c r="K465" s="213"/>
      <c r="L465" s="213"/>
      <c r="M465" s="214"/>
      <c r="N465" s="215"/>
      <c r="O465" s="215"/>
      <c r="P465" s="69"/>
    </row>
    <row r="466" spans="2:16" x14ac:dyDescent="0.25">
      <c r="B466" s="67"/>
      <c r="C466" s="213"/>
      <c r="D466" s="211"/>
      <c r="E466" s="211"/>
      <c r="F466" s="212"/>
      <c r="G466" s="212"/>
      <c r="H466" s="213"/>
      <c r="I466" s="213"/>
      <c r="J466" s="213"/>
      <c r="K466" s="213"/>
      <c r="L466" s="213"/>
      <c r="M466" s="214"/>
      <c r="N466" s="215"/>
      <c r="O466" s="215"/>
      <c r="P466" s="69"/>
    </row>
    <row r="467" spans="2:16" x14ac:dyDescent="0.25">
      <c r="B467" s="67"/>
      <c r="C467" s="213"/>
      <c r="D467" s="211"/>
      <c r="E467" s="211"/>
      <c r="F467" s="212"/>
      <c r="G467" s="212"/>
      <c r="H467" s="213"/>
      <c r="I467" s="213"/>
      <c r="J467" s="213"/>
      <c r="K467" s="213"/>
      <c r="L467" s="213"/>
      <c r="M467" s="214"/>
      <c r="N467" s="215"/>
      <c r="O467" s="215"/>
      <c r="P467" s="69"/>
    </row>
    <row r="468" spans="2:16" x14ac:dyDescent="0.25">
      <c r="B468" s="67"/>
      <c r="C468" s="213"/>
      <c r="D468" s="211"/>
      <c r="E468" s="211"/>
      <c r="F468" s="212"/>
      <c r="G468" s="212"/>
      <c r="H468" s="213"/>
      <c r="I468" s="213"/>
      <c r="J468" s="213"/>
      <c r="K468" s="213"/>
      <c r="L468" s="213"/>
      <c r="M468" s="214"/>
      <c r="N468" s="215"/>
      <c r="O468" s="215"/>
      <c r="P468" s="69"/>
    </row>
    <row r="469" spans="2:16" x14ac:dyDescent="0.25">
      <c r="B469" s="67"/>
      <c r="C469" s="213"/>
      <c r="D469" s="211"/>
      <c r="E469" s="211"/>
      <c r="F469" s="212"/>
      <c r="G469" s="212"/>
      <c r="H469" s="213"/>
      <c r="I469" s="213"/>
      <c r="J469" s="213"/>
      <c r="K469" s="213"/>
      <c r="L469" s="213"/>
      <c r="M469" s="214"/>
      <c r="N469" s="215"/>
      <c r="O469" s="215"/>
      <c r="P469" s="69"/>
    </row>
    <row r="470" spans="2:16" x14ac:dyDescent="0.25">
      <c r="B470" s="67"/>
      <c r="C470" s="213"/>
      <c r="D470" s="211"/>
      <c r="E470" s="211"/>
      <c r="F470" s="212"/>
      <c r="G470" s="212"/>
      <c r="H470" s="213"/>
      <c r="I470" s="213"/>
      <c r="J470" s="213"/>
      <c r="K470" s="213"/>
      <c r="L470" s="213"/>
      <c r="M470" s="214"/>
      <c r="N470" s="215"/>
      <c r="O470" s="215"/>
      <c r="P470" s="69"/>
    </row>
    <row r="471" spans="2:16" x14ac:dyDescent="0.25">
      <c r="B471" s="67"/>
      <c r="C471" s="213"/>
      <c r="D471" s="211"/>
      <c r="E471" s="211"/>
      <c r="F471" s="212"/>
      <c r="G471" s="212"/>
      <c r="H471" s="213"/>
      <c r="I471" s="213"/>
      <c r="J471" s="213"/>
      <c r="K471" s="213"/>
      <c r="L471" s="213"/>
      <c r="M471" s="214"/>
      <c r="N471" s="215"/>
      <c r="O471" s="215"/>
      <c r="P471" s="69"/>
    </row>
    <row r="472" spans="2:16" x14ac:dyDescent="0.25">
      <c r="B472" s="67"/>
      <c r="C472" s="213"/>
      <c r="D472" s="211"/>
      <c r="E472" s="211"/>
      <c r="F472" s="212"/>
      <c r="G472" s="212"/>
      <c r="H472" s="213"/>
      <c r="I472" s="213"/>
      <c r="J472" s="213"/>
      <c r="K472" s="213"/>
      <c r="L472" s="213"/>
      <c r="M472" s="214"/>
      <c r="N472" s="215"/>
      <c r="O472" s="215"/>
      <c r="P472" s="69"/>
    </row>
    <row r="473" spans="2:16" x14ac:dyDescent="0.25">
      <c r="B473" s="67"/>
      <c r="C473" s="213"/>
      <c r="D473" s="211"/>
      <c r="E473" s="211"/>
      <c r="F473" s="212"/>
      <c r="G473" s="212"/>
      <c r="H473" s="213"/>
      <c r="I473" s="213"/>
      <c r="J473" s="213"/>
      <c r="K473" s="213"/>
      <c r="L473" s="213"/>
      <c r="M473" s="214"/>
      <c r="N473" s="215"/>
      <c r="O473" s="215"/>
      <c r="P473" s="69"/>
    </row>
    <row r="474" spans="2:16" x14ac:dyDescent="0.25">
      <c r="B474" s="67"/>
      <c r="C474" s="213"/>
      <c r="D474" s="211"/>
      <c r="E474" s="211"/>
      <c r="F474" s="212"/>
      <c r="G474" s="212"/>
      <c r="H474" s="213"/>
      <c r="I474" s="213"/>
      <c r="J474" s="213"/>
      <c r="K474" s="213"/>
      <c r="L474" s="213"/>
      <c r="M474" s="214"/>
      <c r="N474" s="215"/>
      <c r="O474" s="215"/>
      <c r="P474" s="69"/>
    </row>
    <row r="475" spans="2:16" x14ac:dyDescent="0.25">
      <c r="B475" s="67"/>
      <c r="C475" s="213"/>
      <c r="D475" s="211"/>
      <c r="E475" s="211"/>
      <c r="F475" s="212"/>
      <c r="G475" s="212"/>
      <c r="H475" s="213"/>
      <c r="I475" s="213"/>
      <c r="J475" s="213"/>
      <c r="K475" s="213"/>
      <c r="L475" s="213"/>
      <c r="M475" s="214"/>
      <c r="N475" s="215"/>
      <c r="O475" s="215"/>
      <c r="P475" s="69"/>
    </row>
    <row r="476" spans="2:16" x14ac:dyDescent="0.25">
      <c r="B476" s="67"/>
      <c r="C476" s="213"/>
      <c r="D476" s="211"/>
      <c r="E476" s="211"/>
      <c r="F476" s="212"/>
      <c r="G476" s="212"/>
      <c r="H476" s="213"/>
      <c r="I476" s="213"/>
      <c r="J476" s="213"/>
      <c r="K476" s="213"/>
      <c r="L476" s="213"/>
      <c r="M476" s="214"/>
      <c r="N476" s="215"/>
      <c r="O476" s="215"/>
      <c r="P476" s="69"/>
    </row>
    <row r="477" spans="2:16" x14ac:dyDescent="0.25">
      <c r="B477" s="67"/>
      <c r="C477" s="213"/>
      <c r="D477" s="211"/>
      <c r="E477" s="211"/>
      <c r="F477" s="212"/>
      <c r="G477" s="212"/>
      <c r="H477" s="213"/>
      <c r="I477" s="213"/>
      <c r="J477" s="213"/>
      <c r="K477" s="213"/>
      <c r="L477" s="213"/>
      <c r="M477" s="214"/>
      <c r="N477" s="215"/>
      <c r="O477" s="215"/>
      <c r="P477" s="69"/>
    </row>
    <row r="478" spans="2:16" x14ac:dyDescent="0.25">
      <c r="B478" s="67"/>
      <c r="C478" s="213"/>
      <c r="D478" s="211"/>
      <c r="E478" s="211"/>
      <c r="F478" s="212"/>
      <c r="G478" s="212"/>
      <c r="H478" s="213"/>
      <c r="I478" s="213"/>
      <c r="J478" s="213"/>
      <c r="K478" s="213"/>
      <c r="L478" s="213"/>
      <c r="M478" s="214"/>
      <c r="N478" s="215"/>
      <c r="O478" s="215"/>
      <c r="P478" s="69"/>
    </row>
    <row r="479" spans="2:16" x14ac:dyDescent="0.25">
      <c r="B479" s="67"/>
      <c r="C479" s="213"/>
      <c r="D479" s="211"/>
      <c r="E479" s="211"/>
      <c r="F479" s="212"/>
      <c r="G479" s="212"/>
      <c r="H479" s="213"/>
      <c r="I479" s="213"/>
      <c r="J479" s="213"/>
      <c r="K479" s="213"/>
      <c r="L479" s="213"/>
      <c r="M479" s="214"/>
      <c r="N479" s="215"/>
      <c r="O479" s="215"/>
      <c r="P479" s="69"/>
    </row>
    <row r="480" spans="2:16" x14ac:dyDescent="0.25">
      <c r="B480" s="67"/>
      <c r="C480" s="213"/>
      <c r="D480" s="211"/>
      <c r="E480" s="211"/>
      <c r="F480" s="212"/>
      <c r="G480" s="212"/>
      <c r="H480" s="213"/>
      <c r="I480" s="213"/>
      <c r="J480" s="213"/>
      <c r="K480" s="213"/>
      <c r="L480" s="213"/>
      <c r="M480" s="214"/>
      <c r="N480" s="215"/>
      <c r="O480" s="215"/>
      <c r="P480" s="69"/>
    </row>
    <row r="481" spans="2:16" x14ac:dyDescent="0.25">
      <c r="B481" s="67"/>
      <c r="C481" s="213"/>
      <c r="D481" s="211"/>
      <c r="E481" s="211"/>
      <c r="F481" s="212"/>
      <c r="G481" s="212"/>
      <c r="H481" s="213"/>
      <c r="I481" s="213"/>
      <c r="J481" s="213"/>
      <c r="K481" s="213"/>
      <c r="L481" s="213"/>
      <c r="M481" s="214"/>
      <c r="N481" s="215"/>
      <c r="O481" s="215"/>
      <c r="P481" s="69"/>
    </row>
    <row r="482" spans="2:16" x14ac:dyDescent="0.25">
      <c r="B482" s="67"/>
      <c r="C482" s="213"/>
      <c r="D482" s="211"/>
      <c r="E482" s="211"/>
      <c r="F482" s="212"/>
      <c r="G482" s="212"/>
      <c r="H482" s="213"/>
      <c r="I482" s="213"/>
      <c r="J482" s="213"/>
      <c r="K482" s="213"/>
      <c r="L482" s="213"/>
      <c r="M482" s="214"/>
      <c r="N482" s="215"/>
      <c r="O482" s="215"/>
      <c r="P482" s="69"/>
    </row>
    <row r="483" spans="2:16" x14ac:dyDescent="0.25">
      <c r="B483" s="67"/>
      <c r="C483" s="213"/>
      <c r="D483" s="211"/>
      <c r="E483" s="211"/>
      <c r="F483" s="212"/>
      <c r="G483" s="212"/>
      <c r="H483" s="213"/>
      <c r="I483" s="213"/>
      <c r="J483" s="213"/>
      <c r="K483" s="213"/>
      <c r="L483" s="213"/>
      <c r="M483" s="214"/>
      <c r="N483" s="215"/>
      <c r="O483" s="215"/>
      <c r="P483" s="69"/>
    </row>
    <row r="484" spans="2:16" x14ac:dyDescent="0.25">
      <c r="B484" s="67"/>
      <c r="C484" s="213"/>
      <c r="D484" s="211"/>
      <c r="E484" s="211"/>
      <c r="F484" s="212"/>
      <c r="G484" s="212"/>
      <c r="H484" s="213"/>
      <c r="I484" s="213"/>
      <c r="J484" s="213"/>
      <c r="K484" s="213"/>
      <c r="L484" s="213"/>
      <c r="M484" s="214"/>
      <c r="N484" s="215"/>
      <c r="O484" s="215"/>
      <c r="P484" s="69"/>
    </row>
    <row r="485" spans="2:16" x14ac:dyDescent="0.25">
      <c r="B485" s="67"/>
      <c r="C485" s="213"/>
      <c r="D485" s="211"/>
      <c r="E485" s="211"/>
      <c r="F485" s="212"/>
      <c r="G485" s="212"/>
      <c r="H485" s="213"/>
      <c r="I485" s="213"/>
      <c r="J485" s="213"/>
      <c r="K485" s="213"/>
      <c r="L485" s="213"/>
      <c r="M485" s="214"/>
      <c r="N485" s="215"/>
      <c r="O485" s="215"/>
      <c r="P485" s="69"/>
    </row>
    <row r="486" spans="2:16" x14ac:dyDescent="0.25">
      <c r="B486" s="67"/>
      <c r="C486" s="213"/>
      <c r="D486" s="211"/>
      <c r="E486" s="211"/>
      <c r="F486" s="212"/>
      <c r="G486" s="212"/>
      <c r="H486" s="213"/>
      <c r="I486" s="213"/>
      <c r="J486" s="213"/>
      <c r="K486" s="213"/>
      <c r="L486" s="213"/>
      <c r="M486" s="214"/>
      <c r="N486" s="215"/>
      <c r="O486" s="215"/>
      <c r="P486" s="69"/>
    </row>
    <row r="487" spans="2:16" x14ac:dyDescent="0.25">
      <c r="B487" s="67"/>
      <c r="C487" s="213"/>
      <c r="D487" s="211"/>
      <c r="E487" s="211"/>
      <c r="F487" s="212"/>
      <c r="G487" s="212"/>
      <c r="H487" s="213"/>
      <c r="I487" s="213"/>
      <c r="J487" s="213"/>
      <c r="K487" s="213"/>
      <c r="L487" s="213"/>
      <c r="M487" s="214"/>
      <c r="N487" s="215"/>
      <c r="O487" s="215"/>
      <c r="P487" s="69"/>
    </row>
    <row r="488" spans="2:16" x14ac:dyDescent="0.25">
      <c r="B488" s="67"/>
      <c r="C488" s="213"/>
      <c r="D488" s="211"/>
      <c r="E488" s="211"/>
      <c r="F488" s="212"/>
      <c r="G488" s="212"/>
      <c r="H488" s="213"/>
      <c r="I488" s="213"/>
      <c r="J488" s="213"/>
      <c r="K488" s="213"/>
      <c r="L488" s="213"/>
      <c r="M488" s="214"/>
      <c r="N488" s="215"/>
      <c r="O488" s="215"/>
      <c r="P488" s="69"/>
    </row>
    <row r="489" spans="2:16" x14ac:dyDescent="0.25">
      <c r="B489" s="67"/>
      <c r="C489" s="213"/>
      <c r="D489" s="211"/>
      <c r="E489" s="211"/>
      <c r="F489" s="212"/>
      <c r="G489" s="212"/>
      <c r="H489" s="213"/>
      <c r="I489" s="213"/>
      <c r="J489" s="213"/>
      <c r="K489" s="213"/>
      <c r="L489" s="213"/>
      <c r="M489" s="214"/>
      <c r="N489" s="215"/>
      <c r="O489" s="215"/>
      <c r="P489" s="69"/>
    </row>
    <row r="490" spans="2:16" x14ac:dyDescent="0.25">
      <c r="B490" s="67"/>
      <c r="C490" s="213"/>
      <c r="D490" s="211"/>
      <c r="E490" s="211"/>
      <c r="F490" s="212"/>
      <c r="G490" s="212"/>
      <c r="H490" s="213"/>
      <c r="I490" s="213"/>
      <c r="J490" s="213"/>
      <c r="K490" s="213"/>
      <c r="L490" s="213"/>
      <c r="M490" s="214"/>
      <c r="N490" s="215"/>
      <c r="O490" s="215"/>
      <c r="P490" s="69"/>
    </row>
    <row r="491" spans="2:16" x14ac:dyDescent="0.25">
      <c r="B491" s="67"/>
      <c r="C491" s="213"/>
      <c r="D491" s="211"/>
      <c r="E491" s="211"/>
      <c r="F491" s="212"/>
      <c r="G491" s="212"/>
      <c r="H491" s="213"/>
      <c r="I491" s="213"/>
      <c r="J491" s="213"/>
      <c r="K491" s="213"/>
      <c r="L491" s="213"/>
      <c r="M491" s="214"/>
      <c r="N491" s="215"/>
      <c r="O491" s="215"/>
      <c r="P491" s="69"/>
    </row>
    <row r="492" spans="2:16" x14ac:dyDescent="0.25">
      <c r="B492" s="67"/>
      <c r="C492" s="213"/>
      <c r="D492" s="211"/>
      <c r="E492" s="211"/>
      <c r="F492" s="212"/>
      <c r="G492" s="212"/>
      <c r="H492" s="213"/>
      <c r="I492" s="213"/>
      <c r="J492" s="213"/>
      <c r="K492" s="213"/>
      <c r="L492" s="213"/>
      <c r="M492" s="214"/>
      <c r="N492" s="215"/>
      <c r="O492" s="215"/>
      <c r="P492" s="69"/>
    </row>
    <row r="493" spans="2:16" x14ac:dyDescent="0.25">
      <c r="B493" s="67"/>
      <c r="C493" s="213"/>
      <c r="D493" s="211"/>
      <c r="E493" s="211"/>
      <c r="F493" s="212"/>
      <c r="G493" s="212"/>
      <c r="H493" s="213"/>
      <c r="I493" s="213"/>
      <c r="J493" s="213"/>
      <c r="K493" s="213"/>
      <c r="L493" s="213"/>
      <c r="M493" s="214"/>
      <c r="N493" s="215"/>
      <c r="O493" s="215"/>
      <c r="P493" s="69"/>
    </row>
    <row r="494" spans="2:16" x14ac:dyDescent="0.25">
      <c r="B494" s="67"/>
      <c r="C494" s="213"/>
      <c r="D494" s="211"/>
      <c r="E494" s="211"/>
      <c r="F494" s="212"/>
      <c r="G494" s="212"/>
      <c r="H494" s="213"/>
      <c r="I494" s="213"/>
      <c r="J494" s="213"/>
      <c r="K494" s="213"/>
      <c r="L494" s="213"/>
      <c r="M494" s="214"/>
      <c r="N494" s="215"/>
      <c r="O494" s="215"/>
      <c r="P494" s="69"/>
    </row>
    <row r="495" spans="2:16" x14ac:dyDescent="0.25">
      <c r="B495" s="67"/>
      <c r="C495" s="213"/>
      <c r="D495" s="211"/>
      <c r="E495" s="211"/>
      <c r="F495" s="212"/>
      <c r="G495" s="212"/>
      <c r="H495" s="213"/>
      <c r="I495" s="213"/>
      <c r="J495" s="213"/>
      <c r="K495" s="213"/>
      <c r="L495" s="213"/>
      <c r="M495" s="214"/>
      <c r="N495" s="215"/>
      <c r="O495" s="215"/>
      <c r="P495" s="69"/>
    </row>
    <row r="496" spans="2:16" x14ac:dyDescent="0.25">
      <c r="B496" s="67"/>
      <c r="C496" s="213"/>
      <c r="D496" s="211"/>
      <c r="E496" s="211"/>
      <c r="F496" s="212"/>
      <c r="G496" s="212"/>
      <c r="H496" s="213"/>
      <c r="I496" s="213"/>
      <c r="J496" s="213"/>
      <c r="K496" s="213"/>
      <c r="L496" s="213"/>
      <c r="M496" s="214"/>
      <c r="N496" s="215"/>
      <c r="O496" s="215"/>
      <c r="P496" s="69"/>
    </row>
    <row r="497" spans="2:16" x14ac:dyDescent="0.25">
      <c r="B497" s="67"/>
      <c r="C497" s="213"/>
      <c r="D497" s="211"/>
      <c r="E497" s="211"/>
      <c r="F497" s="212"/>
      <c r="G497" s="212"/>
      <c r="H497" s="213"/>
      <c r="I497" s="213"/>
      <c r="J497" s="213"/>
      <c r="K497" s="213"/>
      <c r="L497" s="213"/>
      <c r="M497" s="214"/>
      <c r="N497" s="215"/>
      <c r="O497" s="215"/>
      <c r="P497" s="69"/>
    </row>
    <row r="498" spans="2:16" x14ac:dyDescent="0.25">
      <c r="B498" s="67"/>
      <c r="C498" s="213"/>
      <c r="D498" s="211"/>
      <c r="E498" s="211"/>
      <c r="F498" s="212"/>
      <c r="G498" s="212"/>
      <c r="H498" s="213"/>
      <c r="I498" s="213"/>
      <c r="J498" s="213"/>
      <c r="K498" s="213"/>
      <c r="L498" s="213"/>
      <c r="M498" s="214"/>
      <c r="N498" s="215"/>
      <c r="O498" s="215"/>
      <c r="P498" s="69"/>
    </row>
    <row r="499" spans="2:16" x14ac:dyDescent="0.25">
      <c r="B499" s="67"/>
      <c r="C499" s="213"/>
      <c r="D499" s="211"/>
      <c r="E499" s="211"/>
      <c r="F499" s="212"/>
      <c r="G499" s="212"/>
      <c r="H499" s="213"/>
      <c r="I499" s="213"/>
      <c r="J499" s="213"/>
      <c r="K499" s="213"/>
      <c r="L499" s="213"/>
      <c r="M499" s="214"/>
      <c r="N499" s="215"/>
      <c r="O499" s="215"/>
      <c r="P499" s="69"/>
    </row>
    <row r="500" spans="2:16" x14ac:dyDescent="0.25">
      <c r="B500" s="67"/>
      <c r="C500" s="213"/>
      <c r="D500" s="211"/>
      <c r="E500" s="211"/>
      <c r="F500" s="212"/>
      <c r="G500" s="212"/>
      <c r="H500" s="213"/>
      <c r="I500" s="213"/>
      <c r="J500" s="213"/>
      <c r="K500" s="213"/>
      <c r="L500" s="213"/>
      <c r="M500" s="214"/>
      <c r="N500" s="215"/>
      <c r="O500" s="215"/>
      <c r="P500" s="69"/>
    </row>
    <row r="501" spans="2:16" x14ac:dyDescent="0.25">
      <c r="B501" s="67"/>
      <c r="C501" s="213"/>
      <c r="D501" s="211"/>
      <c r="E501" s="211"/>
      <c r="F501" s="212"/>
      <c r="G501" s="212"/>
      <c r="H501" s="213"/>
      <c r="I501" s="213"/>
      <c r="J501" s="213"/>
      <c r="K501" s="213"/>
      <c r="L501" s="213"/>
      <c r="M501" s="214"/>
      <c r="N501" s="215"/>
      <c r="O501" s="215"/>
      <c r="P501" s="69"/>
    </row>
    <row r="502" spans="2:16" x14ac:dyDescent="0.25">
      <c r="B502" s="67"/>
      <c r="C502" s="213"/>
      <c r="D502" s="211"/>
      <c r="E502" s="211"/>
      <c r="F502" s="212"/>
      <c r="G502" s="212"/>
      <c r="H502" s="213"/>
      <c r="I502" s="213"/>
      <c r="J502" s="213"/>
      <c r="K502" s="213"/>
      <c r="L502" s="213"/>
      <c r="M502" s="214"/>
      <c r="N502" s="215"/>
      <c r="O502" s="215"/>
      <c r="P502" s="69"/>
    </row>
    <row r="503" spans="2:16" x14ac:dyDescent="0.25">
      <c r="B503" s="67"/>
      <c r="C503" s="213"/>
      <c r="D503" s="211"/>
      <c r="E503" s="211"/>
      <c r="F503" s="212"/>
      <c r="G503" s="212"/>
      <c r="H503" s="213"/>
      <c r="I503" s="213"/>
      <c r="J503" s="213"/>
      <c r="K503" s="213"/>
      <c r="L503" s="213"/>
      <c r="M503" s="214"/>
      <c r="N503" s="215"/>
      <c r="O503" s="215"/>
      <c r="P503" s="69"/>
    </row>
    <row r="504" spans="2:16" x14ac:dyDescent="0.25">
      <c r="B504" s="67"/>
      <c r="C504" s="213"/>
      <c r="D504" s="211"/>
      <c r="E504" s="211"/>
      <c r="F504" s="212"/>
      <c r="G504" s="212"/>
      <c r="H504" s="213"/>
      <c r="I504" s="213"/>
      <c r="J504" s="213"/>
      <c r="K504" s="213"/>
      <c r="L504" s="213"/>
      <c r="M504" s="214"/>
      <c r="N504" s="215"/>
      <c r="O504" s="215"/>
      <c r="P504" s="69"/>
    </row>
    <row r="505" spans="2:16" x14ac:dyDescent="0.25">
      <c r="B505" s="67"/>
      <c r="C505" s="213"/>
      <c r="D505" s="211"/>
      <c r="E505" s="211"/>
      <c r="F505" s="212"/>
      <c r="G505" s="212"/>
      <c r="H505" s="213"/>
      <c r="I505" s="213"/>
      <c r="J505" s="213"/>
      <c r="K505" s="213"/>
      <c r="L505" s="213"/>
      <c r="M505" s="214"/>
      <c r="N505" s="215"/>
      <c r="O505" s="215"/>
      <c r="P505" s="69"/>
    </row>
    <row r="506" spans="2:16" x14ac:dyDescent="0.25">
      <c r="B506" s="67"/>
      <c r="C506" s="213"/>
      <c r="D506" s="211"/>
      <c r="E506" s="211"/>
      <c r="F506" s="212"/>
      <c r="G506" s="212"/>
      <c r="H506" s="213"/>
      <c r="I506" s="213"/>
      <c r="J506" s="213"/>
      <c r="K506" s="213"/>
      <c r="L506" s="213"/>
      <c r="M506" s="214"/>
      <c r="N506" s="215"/>
      <c r="O506" s="215"/>
      <c r="P506" s="69"/>
    </row>
    <row r="507" spans="2:16" x14ac:dyDescent="0.25">
      <c r="B507" s="67"/>
      <c r="C507" s="213"/>
      <c r="D507" s="211"/>
      <c r="E507" s="211"/>
      <c r="F507" s="212"/>
      <c r="G507" s="212"/>
      <c r="H507" s="213"/>
      <c r="I507" s="213"/>
      <c r="J507" s="213"/>
      <c r="K507" s="213"/>
      <c r="L507" s="213"/>
      <c r="M507" s="214"/>
      <c r="N507" s="215"/>
      <c r="O507" s="215"/>
      <c r="P507" s="69"/>
    </row>
    <row r="508" spans="2:16" x14ac:dyDescent="0.25">
      <c r="B508" s="67"/>
      <c r="C508" s="213"/>
      <c r="D508" s="211"/>
      <c r="E508" s="211"/>
      <c r="F508" s="212"/>
      <c r="G508" s="212"/>
      <c r="H508" s="213"/>
      <c r="I508" s="213"/>
      <c r="J508" s="213"/>
      <c r="K508" s="213"/>
      <c r="L508" s="213"/>
      <c r="M508" s="214"/>
      <c r="N508" s="215"/>
      <c r="O508" s="215"/>
      <c r="P508" s="69"/>
    </row>
    <row r="509" spans="2:16" x14ac:dyDescent="0.25">
      <c r="B509" s="67"/>
      <c r="C509" s="213"/>
      <c r="D509" s="211"/>
      <c r="E509" s="211"/>
      <c r="F509" s="212"/>
      <c r="G509" s="212"/>
      <c r="H509" s="213"/>
      <c r="I509" s="213"/>
      <c r="J509" s="213"/>
      <c r="K509" s="213"/>
      <c r="L509" s="213"/>
      <c r="M509" s="214"/>
      <c r="N509" s="215"/>
      <c r="O509" s="215"/>
      <c r="P509" s="69"/>
    </row>
    <row r="510" spans="2:16" x14ac:dyDescent="0.25">
      <c r="B510" s="67"/>
      <c r="C510" s="213"/>
      <c r="D510" s="211"/>
      <c r="E510" s="211"/>
      <c r="F510" s="212"/>
      <c r="G510" s="212"/>
      <c r="H510" s="213"/>
      <c r="I510" s="213"/>
      <c r="J510" s="213"/>
      <c r="K510" s="213"/>
      <c r="L510" s="213"/>
      <c r="M510" s="214"/>
      <c r="N510" s="215"/>
      <c r="O510" s="215"/>
      <c r="P510" s="69"/>
    </row>
    <row r="511" spans="2:16" x14ac:dyDescent="0.25">
      <c r="B511" s="67"/>
      <c r="C511" s="213"/>
      <c r="D511" s="211"/>
      <c r="E511" s="211"/>
      <c r="F511" s="212"/>
      <c r="G511" s="212"/>
      <c r="H511" s="213"/>
      <c r="I511" s="213"/>
      <c r="J511" s="213"/>
      <c r="K511" s="213"/>
      <c r="L511" s="213"/>
      <c r="M511" s="214"/>
      <c r="N511" s="215"/>
      <c r="O511" s="215"/>
      <c r="P511" s="69"/>
    </row>
    <row r="512" spans="2:16" x14ac:dyDescent="0.25">
      <c r="B512" s="67"/>
      <c r="C512" s="213"/>
      <c r="D512" s="211"/>
      <c r="E512" s="211"/>
      <c r="F512" s="212"/>
      <c r="G512" s="212"/>
      <c r="H512" s="213"/>
      <c r="I512" s="213"/>
      <c r="J512" s="213"/>
      <c r="K512" s="213"/>
      <c r="L512" s="213"/>
      <c r="M512" s="214"/>
      <c r="N512" s="215"/>
      <c r="O512" s="215"/>
      <c r="P512" s="69"/>
    </row>
    <row r="513" spans="2:16" x14ac:dyDescent="0.25">
      <c r="B513" s="67"/>
      <c r="C513" s="213"/>
      <c r="D513" s="211"/>
      <c r="E513" s="211"/>
      <c r="F513" s="212"/>
      <c r="G513" s="212"/>
      <c r="H513" s="213"/>
      <c r="I513" s="213"/>
      <c r="J513" s="213"/>
      <c r="K513" s="213"/>
      <c r="L513" s="213"/>
      <c r="M513" s="214"/>
      <c r="N513" s="215"/>
      <c r="O513" s="215"/>
      <c r="P513" s="69"/>
    </row>
    <row r="514" spans="2:16" x14ac:dyDescent="0.25">
      <c r="B514" s="67"/>
      <c r="C514" s="213"/>
      <c r="D514" s="211"/>
      <c r="E514" s="211"/>
      <c r="F514" s="212"/>
      <c r="G514" s="212"/>
      <c r="H514" s="213"/>
      <c r="I514" s="213"/>
      <c r="J514" s="213"/>
      <c r="K514" s="213"/>
      <c r="L514" s="213"/>
      <c r="M514" s="214"/>
      <c r="N514" s="215"/>
      <c r="O514" s="215"/>
      <c r="P514" s="69"/>
    </row>
    <row r="515" spans="2:16" x14ac:dyDescent="0.25">
      <c r="B515" s="67"/>
      <c r="C515" s="213"/>
      <c r="D515" s="211"/>
      <c r="E515" s="211"/>
      <c r="F515" s="212"/>
      <c r="G515" s="212"/>
      <c r="H515" s="213"/>
      <c r="I515" s="213"/>
      <c r="J515" s="213"/>
      <c r="K515" s="213"/>
      <c r="L515" s="213"/>
      <c r="M515" s="214"/>
      <c r="N515" s="215"/>
      <c r="O515" s="215"/>
      <c r="P515" s="69"/>
    </row>
    <row r="516" spans="2:16" x14ac:dyDescent="0.25">
      <c r="B516" s="67"/>
      <c r="C516" s="213"/>
      <c r="D516" s="211"/>
      <c r="E516" s="211"/>
      <c r="F516" s="212"/>
      <c r="G516" s="212"/>
      <c r="H516" s="213"/>
      <c r="I516" s="213"/>
      <c r="J516" s="213"/>
      <c r="K516" s="213"/>
      <c r="L516" s="213"/>
      <c r="M516" s="214"/>
      <c r="N516" s="215"/>
      <c r="O516" s="215"/>
      <c r="P516" s="69"/>
    </row>
    <row r="517" spans="2:16" x14ac:dyDescent="0.25">
      <c r="B517" s="67"/>
      <c r="C517" s="213"/>
      <c r="D517" s="211"/>
      <c r="E517" s="211"/>
      <c r="F517" s="212"/>
      <c r="G517" s="212"/>
      <c r="H517" s="213"/>
      <c r="I517" s="213"/>
      <c r="J517" s="213"/>
      <c r="K517" s="213"/>
      <c r="L517" s="213"/>
      <c r="M517" s="214"/>
      <c r="N517" s="215"/>
      <c r="O517" s="215"/>
      <c r="P517" s="69"/>
    </row>
    <row r="518" spans="2:16" x14ac:dyDescent="0.25">
      <c r="B518" s="67"/>
      <c r="C518" s="213"/>
      <c r="D518" s="211"/>
      <c r="E518" s="211"/>
      <c r="F518" s="212"/>
      <c r="G518" s="212"/>
      <c r="H518" s="213"/>
      <c r="I518" s="213"/>
      <c r="J518" s="213"/>
      <c r="K518" s="213"/>
      <c r="L518" s="213"/>
      <c r="M518" s="214"/>
      <c r="N518" s="215"/>
      <c r="O518" s="215"/>
      <c r="P518" s="69"/>
    </row>
    <row r="519" spans="2:16" x14ac:dyDescent="0.25">
      <c r="B519" s="67"/>
      <c r="C519" s="213"/>
      <c r="D519" s="211"/>
      <c r="E519" s="211"/>
      <c r="F519" s="212"/>
      <c r="G519" s="212"/>
      <c r="H519" s="213"/>
      <c r="I519" s="213"/>
      <c r="J519" s="213"/>
      <c r="K519" s="213"/>
      <c r="L519" s="213"/>
      <c r="M519" s="214"/>
      <c r="N519" s="215"/>
      <c r="O519" s="215"/>
      <c r="P519" s="69"/>
    </row>
    <row r="520" spans="2:16" x14ac:dyDescent="0.25">
      <c r="B520" s="67"/>
      <c r="C520" s="213"/>
      <c r="D520" s="211"/>
      <c r="E520" s="211"/>
      <c r="F520" s="212"/>
      <c r="G520" s="212"/>
      <c r="H520" s="213"/>
      <c r="I520" s="213"/>
      <c r="J520" s="213"/>
      <c r="K520" s="213"/>
      <c r="L520" s="213"/>
      <c r="M520" s="214"/>
      <c r="N520" s="215"/>
      <c r="O520" s="215"/>
      <c r="P520" s="69"/>
    </row>
    <row r="521" spans="2:16" x14ac:dyDescent="0.25">
      <c r="B521" s="67"/>
      <c r="C521" s="213"/>
      <c r="D521" s="211"/>
      <c r="E521" s="211"/>
      <c r="F521" s="212"/>
      <c r="G521" s="212"/>
      <c r="H521" s="213"/>
      <c r="I521" s="213"/>
      <c r="J521" s="213"/>
      <c r="K521" s="213"/>
      <c r="L521" s="213"/>
      <c r="M521" s="214"/>
      <c r="N521" s="215"/>
      <c r="O521" s="215"/>
      <c r="P521" s="69"/>
    </row>
    <row r="522" spans="2:16" x14ac:dyDescent="0.25">
      <c r="B522" s="67"/>
      <c r="C522" s="213"/>
      <c r="D522" s="211"/>
      <c r="E522" s="211"/>
      <c r="F522" s="212"/>
      <c r="G522" s="212"/>
      <c r="H522" s="213"/>
      <c r="I522" s="213"/>
      <c r="J522" s="213"/>
      <c r="K522" s="213"/>
      <c r="L522" s="213"/>
      <c r="M522" s="214"/>
      <c r="N522" s="215"/>
      <c r="O522" s="215"/>
      <c r="P522" s="69"/>
    </row>
    <row r="523" spans="2:16" x14ac:dyDescent="0.25">
      <c r="B523" s="67"/>
      <c r="C523" s="213"/>
      <c r="D523" s="211"/>
      <c r="E523" s="211"/>
      <c r="F523" s="212"/>
      <c r="G523" s="212"/>
      <c r="H523" s="213"/>
      <c r="I523" s="213"/>
      <c r="J523" s="213"/>
      <c r="K523" s="213"/>
      <c r="L523" s="213"/>
      <c r="M523" s="214"/>
      <c r="N523" s="215"/>
      <c r="O523" s="215"/>
      <c r="P523" s="69"/>
    </row>
    <row r="524" spans="2:16" x14ac:dyDescent="0.25">
      <c r="B524" s="67"/>
      <c r="C524" s="213"/>
      <c r="D524" s="211"/>
      <c r="E524" s="211"/>
      <c r="F524" s="212"/>
      <c r="G524" s="212"/>
      <c r="H524" s="213"/>
      <c r="I524" s="213"/>
      <c r="J524" s="213"/>
      <c r="K524" s="213"/>
      <c r="L524" s="213"/>
      <c r="M524" s="214"/>
      <c r="N524" s="215"/>
      <c r="O524" s="215"/>
      <c r="P524" s="69"/>
    </row>
    <row r="525" spans="2:16" x14ac:dyDescent="0.25">
      <c r="B525" s="67"/>
      <c r="C525" s="213"/>
      <c r="D525" s="211"/>
      <c r="E525" s="211"/>
      <c r="F525" s="212"/>
      <c r="G525" s="212"/>
      <c r="H525" s="213"/>
      <c r="I525" s="213"/>
      <c r="J525" s="213"/>
      <c r="K525" s="213"/>
      <c r="L525" s="213"/>
      <c r="M525" s="214"/>
      <c r="N525" s="215"/>
      <c r="O525" s="215"/>
      <c r="P525" s="69"/>
    </row>
    <row r="526" spans="2:16" x14ac:dyDescent="0.25">
      <c r="B526" s="67"/>
      <c r="C526" s="213"/>
      <c r="D526" s="211"/>
      <c r="E526" s="211"/>
      <c r="F526" s="212"/>
      <c r="G526" s="212"/>
      <c r="H526" s="213"/>
      <c r="I526" s="213"/>
      <c r="J526" s="213"/>
      <c r="K526" s="213"/>
      <c r="L526" s="213"/>
      <c r="M526" s="214"/>
      <c r="N526" s="215"/>
      <c r="O526" s="215"/>
      <c r="P526" s="69"/>
    </row>
    <row r="527" spans="2:16" x14ac:dyDescent="0.25">
      <c r="B527" s="67"/>
      <c r="C527" s="213"/>
      <c r="D527" s="211"/>
      <c r="E527" s="211"/>
      <c r="F527" s="212"/>
      <c r="G527" s="212"/>
      <c r="H527" s="213"/>
      <c r="I527" s="213"/>
      <c r="J527" s="213"/>
      <c r="K527" s="213"/>
      <c r="L527" s="213"/>
      <c r="M527" s="214"/>
      <c r="N527" s="215"/>
      <c r="O527" s="215"/>
      <c r="P527" s="69"/>
    </row>
    <row r="528" spans="2:16" x14ac:dyDescent="0.25">
      <c r="B528" s="67"/>
      <c r="C528" s="213"/>
      <c r="D528" s="211"/>
      <c r="E528" s="211"/>
      <c r="F528" s="212"/>
      <c r="G528" s="212"/>
      <c r="H528" s="213"/>
      <c r="I528" s="213"/>
      <c r="J528" s="213"/>
      <c r="K528" s="213"/>
      <c r="L528" s="213"/>
      <c r="M528" s="214"/>
      <c r="N528" s="215"/>
      <c r="O528" s="215"/>
      <c r="P528" s="69"/>
    </row>
    <row r="529" spans="2:16" x14ac:dyDescent="0.25">
      <c r="B529" s="67"/>
      <c r="C529" s="213"/>
      <c r="D529" s="211"/>
      <c r="E529" s="211"/>
      <c r="F529" s="212"/>
      <c r="G529" s="212"/>
      <c r="H529" s="213"/>
      <c r="I529" s="213"/>
      <c r="J529" s="213"/>
      <c r="K529" s="213"/>
      <c r="L529" s="213"/>
      <c r="M529" s="214"/>
      <c r="N529" s="215"/>
      <c r="O529" s="215"/>
      <c r="P529" s="69"/>
    </row>
    <row r="530" spans="2:16" x14ac:dyDescent="0.25">
      <c r="B530" s="67"/>
      <c r="C530" s="213"/>
      <c r="D530" s="211"/>
      <c r="E530" s="211"/>
      <c r="F530" s="212"/>
      <c r="G530" s="212"/>
      <c r="H530" s="213"/>
      <c r="I530" s="213"/>
      <c r="J530" s="213"/>
      <c r="K530" s="213"/>
      <c r="L530" s="213"/>
      <c r="M530" s="214"/>
      <c r="N530" s="215"/>
      <c r="O530" s="215"/>
      <c r="P530" s="69"/>
    </row>
    <row r="531" spans="2:16" x14ac:dyDescent="0.25">
      <c r="B531" s="67"/>
      <c r="C531" s="213"/>
      <c r="D531" s="211"/>
      <c r="E531" s="211"/>
      <c r="F531" s="212"/>
      <c r="G531" s="212"/>
      <c r="H531" s="213"/>
      <c r="I531" s="213"/>
      <c r="J531" s="213"/>
      <c r="K531" s="213"/>
      <c r="L531" s="213"/>
      <c r="M531" s="214"/>
      <c r="N531" s="215"/>
      <c r="O531" s="215"/>
      <c r="P531" s="69"/>
    </row>
    <row r="532" spans="2:16" x14ac:dyDescent="0.25">
      <c r="B532" s="67"/>
      <c r="C532" s="213"/>
      <c r="D532" s="211"/>
      <c r="E532" s="211"/>
      <c r="F532" s="212"/>
      <c r="G532" s="212"/>
      <c r="H532" s="213"/>
      <c r="I532" s="213"/>
      <c r="J532" s="213"/>
      <c r="K532" s="213"/>
      <c r="L532" s="213"/>
      <c r="M532" s="214"/>
      <c r="N532" s="215"/>
      <c r="O532" s="215"/>
      <c r="P532" s="69"/>
    </row>
    <row r="533" spans="2:16" x14ac:dyDescent="0.25">
      <c r="B533" s="67"/>
      <c r="C533" s="213"/>
      <c r="D533" s="211"/>
      <c r="E533" s="211"/>
      <c r="F533" s="212"/>
      <c r="G533" s="212"/>
      <c r="H533" s="213"/>
      <c r="I533" s="213"/>
      <c r="J533" s="213"/>
      <c r="K533" s="213"/>
      <c r="L533" s="213"/>
      <c r="M533" s="214"/>
      <c r="N533" s="215"/>
      <c r="O533" s="215"/>
      <c r="P533" s="69"/>
    </row>
    <row r="534" spans="2:16" x14ac:dyDescent="0.25">
      <c r="B534" s="67"/>
      <c r="C534" s="213"/>
      <c r="D534" s="211"/>
      <c r="E534" s="211"/>
      <c r="F534" s="212"/>
      <c r="G534" s="212"/>
      <c r="H534" s="213"/>
      <c r="I534" s="213"/>
      <c r="J534" s="213"/>
      <c r="K534" s="213"/>
      <c r="L534" s="213"/>
      <c r="M534" s="214"/>
      <c r="N534" s="215"/>
      <c r="O534" s="215"/>
      <c r="P534" s="69"/>
    </row>
    <row r="535" spans="2:16" x14ac:dyDescent="0.25">
      <c r="B535" s="67"/>
      <c r="C535" s="213"/>
      <c r="D535" s="211"/>
      <c r="E535" s="211"/>
      <c r="F535" s="212"/>
      <c r="G535" s="212"/>
      <c r="H535" s="213"/>
      <c r="I535" s="213"/>
      <c r="J535" s="213"/>
      <c r="K535" s="213"/>
      <c r="L535" s="213"/>
      <c r="M535" s="214"/>
      <c r="N535" s="215"/>
      <c r="O535" s="215"/>
      <c r="P535" s="69"/>
    </row>
    <row r="536" spans="2:16" x14ac:dyDescent="0.25">
      <c r="B536" s="67"/>
      <c r="C536" s="213"/>
      <c r="D536" s="211"/>
      <c r="E536" s="211"/>
      <c r="F536" s="212"/>
      <c r="G536" s="212"/>
      <c r="H536" s="213"/>
      <c r="I536" s="213"/>
      <c r="J536" s="213"/>
      <c r="K536" s="213"/>
      <c r="L536" s="213"/>
      <c r="M536" s="214"/>
      <c r="N536" s="215"/>
      <c r="O536" s="215"/>
      <c r="P536" s="69"/>
    </row>
    <row r="537" spans="2:16" x14ac:dyDescent="0.25">
      <c r="B537" s="67"/>
      <c r="C537" s="213"/>
      <c r="D537" s="211"/>
      <c r="E537" s="211"/>
      <c r="F537" s="212"/>
      <c r="G537" s="212"/>
      <c r="H537" s="213"/>
      <c r="I537" s="213"/>
      <c r="J537" s="213"/>
      <c r="K537" s="213"/>
      <c r="L537" s="213"/>
      <c r="M537" s="214"/>
      <c r="N537" s="215"/>
      <c r="O537" s="215"/>
      <c r="P537" s="69"/>
    </row>
    <row r="538" spans="2:16" x14ac:dyDescent="0.25">
      <c r="B538" s="67"/>
      <c r="C538" s="213"/>
      <c r="D538" s="211"/>
      <c r="E538" s="211"/>
      <c r="F538" s="212"/>
      <c r="G538" s="212"/>
      <c r="H538" s="213"/>
      <c r="I538" s="213"/>
      <c r="J538" s="213"/>
      <c r="K538" s="213"/>
      <c r="L538" s="213"/>
      <c r="M538" s="214"/>
      <c r="N538" s="215"/>
      <c r="O538" s="215"/>
      <c r="P538" s="69"/>
    </row>
    <row r="539" spans="2:16" x14ac:dyDescent="0.25">
      <c r="B539" s="67"/>
      <c r="C539" s="213"/>
      <c r="D539" s="211"/>
      <c r="E539" s="211"/>
      <c r="F539" s="212"/>
      <c r="G539" s="212"/>
      <c r="H539" s="213"/>
      <c r="I539" s="213"/>
      <c r="J539" s="213"/>
      <c r="K539" s="213"/>
      <c r="L539" s="213"/>
      <c r="M539" s="214"/>
      <c r="N539" s="215"/>
      <c r="O539" s="215"/>
      <c r="P539" s="69"/>
    </row>
    <row r="540" spans="2:16" x14ac:dyDescent="0.25">
      <c r="B540" s="67"/>
      <c r="C540" s="213"/>
      <c r="D540" s="211"/>
      <c r="E540" s="211"/>
      <c r="F540" s="212"/>
      <c r="G540" s="212"/>
      <c r="H540" s="213"/>
      <c r="I540" s="213"/>
      <c r="J540" s="213"/>
      <c r="K540" s="213"/>
      <c r="L540" s="213"/>
      <c r="M540" s="214"/>
      <c r="N540" s="215"/>
      <c r="O540" s="215"/>
      <c r="P540" s="69"/>
    </row>
    <row r="541" spans="2:16" x14ac:dyDescent="0.25">
      <c r="B541" s="67"/>
      <c r="C541" s="213"/>
      <c r="D541" s="211"/>
      <c r="E541" s="211"/>
      <c r="F541" s="212"/>
      <c r="G541" s="212"/>
      <c r="H541" s="213"/>
      <c r="I541" s="213"/>
      <c r="J541" s="213"/>
      <c r="K541" s="213"/>
      <c r="L541" s="213"/>
      <c r="M541" s="214"/>
      <c r="N541" s="215"/>
      <c r="O541" s="215"/>
      <c r="P541" s="69"/>
    </row>
    <row r="542" spans="2:16" x14ac:dyDescent="0.25">
      <c r="B542" s="67"/>
      <c r="C542" s="213"/>
      <c r="D542" s="211"/>
      <c r="E542" s="211"/>
      <c r="F542" s="212"/>
      <c r="G542" s="212"/>
      <c r="H542" s="213"/>
      <c r="I542" s="213"/>
      <c r="J542" s="213"/>
      <c r="K542" s="213"/>
      <c r="L542" s="213"/>
      <c r="M542" s="214"/>
      <c r="N542" s="215"/>
      <c r="O542" s="215"/>
      <c r="P542" s="69"/>
    </row>
    <row r="543" spans="2:16" x14ac:dyDescent="0.25">
      <c r="B543" s="67"/>
      <c r="C543" s="213"/>
      <c r="D543" s="211"/>
      <c r="E543" s="211"/>
      <c r="F543" s="212"/>
      <c r="G543" s="212"/>
      <c r="H543" s="213"/>
      <c r="I543" s="213"/>
      <c r="J543" s="213"/>
      <c r="K543" s="213"/>
      <c r="L543" s="213"/>
      <c r="M543" s="214"/>
      <c r="N543" s="215"/>
      <c r="O543" s="215"/>
      <c r="P543" s="69"/>
    </row>
    <row r="544" spans="2:16" x14ac:dyDescent="0.25">
      <c r="B544" s="67"/>
      <c r="C544" s="213"/>
      <c r="D544" s="211"/>
      <c r="E544" s="211"/>
      <c r="F544" s="212"/>
      <c r="G544" s="212"/>
      <c r="H544" s="213"/>
      <c r="I544" s="213"/>
      <c r="J544" s="213"/>
      <c r="K544" s="213"/>
      <c r="L544" s="213"/>
      <c r="M544" s="214"/>
      <c r="N544" s="215"/>
      <c r="O544" s="215"/>
      <c r="P544" s="69"/>
    </row>
    <row r="545" spans="2:16" x14ac:dyDescent="0.25">
      <c r="B545" s="67"/>
      <c r="C545" s="213"/>
      <c r="D545" s="211"/>
      <c r="E545" s="211"/>
      <c r="F545" s="212"/>
      <c r="G545" s="212"/>
      <c r="H545" s="213"/>
      <c r="I545" s="213"/>
      <c r="J545" s="213"/>
      <c r="K545" s="213"/>
      <c r="L545" s="213"/>
      <c r="M545" s="214"/>
      <c r="N545" s="215"/>
      <c r="O545" s="215"/>
      <c r="P545" s="69"/>
    </row>
    <row r="546" spans="2:16" x14ac:dyDescent="0.25">
      <c r="B546" s="67"/>
      <c r="C546" s="213"/>
      <c r="D546" s="211"/>
      <c r="E546" s="211"/>
      <c r="F546" s="212"/>
      <c r="G546" s="212"/>
      <c r="H546" s="213"/>
      <c r="I546" s="213"/>
      <c r="J546" s="213"/>
      <c r="K546" s="213"/>
      <c r="L546" s="213"/>
      <c r="M546" s="214"/>
      <c r="N546" s="215"/>
      <c r="O546" s="215"/>
      <c r="P546" s="69"/>
    </row>
    <row r="547" spans="2:16" x14ac:dyDescent="0.25">
      <c r="B547" s="67"/>
      <c r="C547" s="213"/>
      <c r="D547" s="211"/>
      <c r="E547" s="211"/>
      <c r="F547" s="212"/>
      <c r="G547" s="212"/>
      <c r="H547" s="213"/>
      <c r="I547" s="213"/>
      <c r="J547" s="213"/>
      <c r="K547" s="213"/>
      <c r="L547" s="213"/>
      <c r="M547" s="214"/>
      <c r="N547" s="215"/>
      <c r="O547" s="215"/>
      <c r="P547" s="69"/>
    </row>
    <row r="548" spans="2:16" x14ac:dyDescent="0.25">
      <c r="B548" s="67"/>
      <c r="C548" s="213"/>
      <c r="D548" s="211"/>
      <c r="E548" s="211"/>
      <c r="F548" s="212"/>
      <c r="G548" s="212"/>
      <c r="H548" s="213"/>
      <c r="I548" s="213"/>
      <c r="J548" s="213"/>
      <c r="K548" s="213"/>
      <c r="L548" s="213"/>
      <c r="M548" s="214"/>
      <c r="N548" s="215"/>
      <c r="O548" s="215"/>
      <c r="P548" s="69"/>
    </row>
    <row r="549" spans="2:16" x14ac:dyDescent="0.25">
      <c r="B549" s="67"/>
      <c r="C549" s="213"/>
      <c r="D549" s="211"/>
      <c r="E549" s="211"/>
      <c r="F549" s="212"/>
      <c r="G549" s="212"/>
      <c r="H549" s="213"/>
      <c r="I549" s="213"/>
      <c r="J549" s="213"/>
      <c r="K549" s="213"/>
      <c r="L549" s="213"/>
      <c r="M549" s="214"/>
      <c r="N549" s="215"/>
      <c r="O549" s="215"/>
      <c r="P549" s="69"/>
    </row>
    <row r="550" spans="2:16" x14ac:dyDescent="0.25">
      <c r="B550" s="67"/>
      <c r="C550" s="213"/>
      <c r="D550" s="211"/>
      <c r="E550" s="211"/>
      <c r="F550" s="212"/>
      <c r="G550" s="212"/>
      <c r="H550" s="213"/>
      <c r="I550" s="213"/>
      <c r="J550" s="213"/>
      <c r="K550" s="213"/>
      <c r="L550" s="213"/>
      <c r="M550" s="214"/>
      <c r="N550" s="215"/>
      <c r="O550" s="215"/>
      <c r="P550" s="69"/>
    </row>
    <row r="551" spans="2:16" x14ac:dyDescent="0.25">
      <c r="B551" s="67"/>
      <c r="C551" s="213"/>
      <c r="D551" s="211"/>
      <c r="E551" s="211"/>
      <c r="F551" s="212"/>
      <c r="G551" s="212"/>
      <c r="H551" s="213"/>
      <c r="I551" s="213"/>
      <c r="J551" s="213"/>
      <c r="K551" s="213"/>
      <c r="L551" s="213"/>
      <c r="M551" s="214"/>
      <c r="N551" s="215"/>
      <c r="O551" s="215"/>
      <c r="P551" s="69"/>
    </row>
    <row r="552" spans="2:16" x14ac:dyDescent="0.25">
      <c r="B552" s="67"/>
      <c r="C552" s="213"/>
      <c r="D552" s="211"/>
      <c r="E552" s="211"/>
      <c r="F552" s="212"/>
      <c r="G552" s="212"/>
      <c r="H552" s="213"/>
      <c r="I552" s="213"/>
      <c r="J552" s="213"/>
      <c r="K552" s="213"/>
      <c r="L552" s="213"/>
      <c r="M552" s="214"/>
      <c r="N552" s="215"/>
      <c r="O552" s="215"/>
      <c r="P552" s="69"/>
    </row>
    <row r="553" spans="2:16" x14ac:dyDescent="0.25">
      <c r="B553" s="67"/>
      <c r="C553" s="213"/>
      <c r="D553" s="211"/>
      <c r="E553" s="211"/>
      <c r="F553" s="212"/>
      <c r="G553" s="212"/>
      <c r="H553" s="213"/>
      <c r="I553" s="213"/>
      <c r="J553" s="213"/>
      <c r="K553" s="213"/>
      <c r="L553" s="213"/>
      <c r="M553" s="214"/>
      <c r="N553" s="215"/>
      <c r="O553" s="215"/>
      <c r="P553" s="69"/>
    </row>
    <row r="554" spans="2:16" x14ac:dyDescent="0.25">
      <c r="B554" s="67"/>
      <c r="C554" s="213"/>
      <c r="D554" s="211"/>
      <c r="E554" s="211"/>
      <c r="F554" s="212"/>
      <c r="G554" s="212"/>
      <c r="H554" s="213"/>
      <c r="I554" s="213"/>
      <c r="J554" s="213"/>
      <c r="K554" s="213"/>
      <c r="L554" s="213"/>
      <c r="M554" s="214"/>
      <c r="N554" s="215"/>
      <c r="O554" s="215"/>
      <c r="P554" s="69"/>
    </row>
    <row r="555" spans="2:16" x14ac:dyDescent="0.25">
      <c r="B555" s="67"/>
      <c r="C555" s="213"/>
      <c r="D555" s="211"/>
      <c r="E555" s="211"/>
      <c r="F555" s="212"/>
      <c r="G555" s="212"/>
      <c r="H555" s="213"/>
      <c r="I555" s="213"/>
      <c r="J555" s="213"/>
      <c r="K555" s="213"/>
      <c r="L555" s="213"/>
      <c r="M555" s="214"/>
      <c r="N555" s="215"/>
      <c r="O555" s="215"/>
      <c r="P555" s="69"/>
    </row>
    <row r="556" spans="2:16" x14ac:dyDescent="0.25">
      <c r="B556" s="67"/>
      <c r="C556" s="213"/>
      <c r="D556" s="211"/>
      <c r="E556" s="211"/>
      <c r="F556" s="212"/>
      <c r="G556" s="212"/>
      <c r="H556" s="213"/>
      <c r="I556" s="213"/>
      <c r="J556" s="213"/>
      <c r="K556" s="213"/>
      <c r="L556" s="213"/>
      <c r="M556" s="214"/>
      <c r="N556" s="215"/>
      <c r="O556" s="215"/>
      <c r="P556" s="69"/>
    </row>
    <row r="557" spans="2:16" x14ac:dyDescent="0.25">
      <c r="B557" s="67"/>
      <c r="C557" s="213"/>
      <c r="D557" s="211"/>
      <c r="E557" s="211"/>
      <c r="F557" s="212"/>
      <c r="G557" s="212"/>
      <c r="H557" s="213"/>
      <c r="I557" s="213"/>
      <c r="J557" s="213"/>
      <c r="K557" s="213"/>
      <c r="L557" s="213"/>
      <c r="M557" s="214"/>
      <c r="N557" s="215"/>
      <c r="O557" s="215"/>
      <c r="P557" s="69"/>
    </row>
    <row r="558" spans="2:16" x14ac:dyDescent="0.25">
      <c r="B558" s="67"/>
      <c r="C558" s="213"/>
      <c r="D558" s="211"/>
      <c r="E558" s="211"/>
      <c r="F558" s="212"/>
      <c r="G558" s="212"/>
      <c r="H558" s="213"/>
      <c r="I558" s="213"/>
      <c r="J558" s="213"/>
      <c r="K558" s="213"/>
      <c r="L558" s="213"/>
      <c r="M558" s="214"/>
      <c r="N558" s="215"/>
      <c r="O558" s="215"/>
      <c r="P558" s="69"/>
    </row>
    <row r="559" spans="2:16" x14ac:dyDescent="0.25">
      <c r="B559" s="67"/>
      <c r="C559" s="213"/>
      <c r="D559" s="211"/>
      <c r="E559" s="211"/>
      <c r="F559" s="212"/>
      <c r="G559" s="212"/>
      <c r="H559" s="213"/>
      <c r="I559" s="213"/>
      <c r="J559" s="213"/>
      <c r="K559" s="213"/>
      <c r="L559" s="213"/>
      <c r="M559" s="214"/>
      <c r="N559" s="215"/>
      <c r="O559" s="215"/>
      <c r="P559" s="69"/>
    </row>
    <row r="560" spans="2:16" x14ac:dyDescent="0.25">
      <c r="B560" s="67"/>
      <c r="C560" s="213"/>
      <c r="D560" s="211"/>
      <c r="E560" s="211"/>
      <c r="F560" s="212"/>
      <c r="G560" s="212"/>
      <c r="H560" s="213"/>
      <c r="I560" s="213"/>
      <c r="J560" s="213"/>
      <c r="K560" s="213"/>
      <c r="L560" s="213"/>
      <c r="M560" s="214"/>
      <c r="N560" s="215"/>
      <c r="O560" s="215"/>
      <c r="P560" s="69"/>
    </row>
    <row r="561" spans="2:16" x14ac:dyDescent="0.25">
      <c r="B561" s="67"/>
      <c r="C561" s="213"/>
      <c r="D561" s="211"/>
      <c r="E561" s="211"/>
      <c r="F561" s="212"/>
      <c r="G561" s="212"/>
      <c r="H561" s="213"/>
      <c r="I561" s="213"/>
      <c r="J561" s="213"/>
      <c r="K561" s="213"/>
      <c r="L561" s="213"/>
      <c r="M561" s="214"/>
      <c r="N561" s="215"/>
      <c r="O561" s="215"/>
      <c r="P561" s="69"/>
    </row>
    <row r="562" spans="2:16" x14ac:dyDescent="0.25">
      <c r="B562" s="67"/>
      <c r="C562" s="213"/>
      <c r="D562" s="211"/>
      <c r="E562" s="211"/>
      <c r="F562" s="212"/>
      <c r="G562" s="212"/>
      <c r="H562" s="213"/>
      <c r="I562" s="213"/>
      <c r="J562" s="213"/>
      <c r="K562" s="213"/>
      <c r="L562" s="213"/>
      <c r="M562" s="214"/>
      <c r="N562" s="215"/>
      <c r="O562" s="215"/>
      <c r="P562" s="69"/>
    </row>
    <row r="563" spans="2:16" x14ac:dyDescent="0.25">
      <c r="B563" s="67"/>
      <c r="C563" s="213"/>
      <c r="D563" s="211"/>
      <c r="E563" s="211"/>
      <c r="F563" s="212"/>
      <c r="G563" s="212"/>
      <c r="H563" s="213"/>
      <c r="I563" s="213"/>
      <c r="J563" s="213"/>
      <c r="K563" s="213"/>
      <c r="L563" s="213"/>
      <c r="M563" s="214"/>
      <c r="N563" s="215"/>
      <c r="O563" s="215"/>
      <c r="P563" s="69"/>
    </row>
    <row r="564" spans="2:16" x14ac:dyDescent="0.25">
      <c r="B564" s="67"/>
      <c r="C564" s="213"/>
      <c r="D564" s="211"/>
      <c r="E564" s="211"/>
      <c r="F564" s="212"/>
      <c r="G564" s="212"/>
      <c r="H564" s="213"/>
      <c r="I564" s="213"/>
      <c r="J564" s="213"/>
      <c r="K564" s="213"/>
      <c r="L564" s="213"/>
      <c r="M564" s="214"/>
      <c r="N564" s="215"/>
      <c r="O564" s="215"/>
      <c r="P564" s="69"/>
    </row>
    <row r="565" spans="2:16" x14ac:dyDescent="0.25">
      <c r="B565" s="67"/>
      <c r="C565" s="213"/>
      <c r="D565" s="211"/>
      <c r="E565" s="211"/>
      <c r="F565" s="212"/>
      <c r="G565" s="212"/>
      <c r="H565" s="213"/>
      <c r="I565" s="213"/>
      <c r="J565" s="213"/>
      <c r="K565" s="213"/>
      <c r="L565" s="213"/>
      <c r="M565" s="214"/>
      <c r="N565" s="215"/>
      <c r="O565" s="215"/>
      <c r="P565" s="69"/>
    </row>
    <row r="566" spans="2:16" x14ac:dyDescent="0.25">
      <c r="B566" s="67"/>
      <c r="C566" s="213"/>
      <c r="D566" s="211"/>
      <c r="E566" s="211"/>
      <c r="F566" s="212"/>
      <c r="G566" s="212"/>
      <c r="H566" s="213"/>
      <c r="I566" s="213"/>
      <c r="J566" s="213"/>
      <c r="K566" s="213"/>
      <c r="L566" s="213"/>
      <c r="M566" s="214"/>
      <c r="N566" s="215"/>
      <c r="O566" s="215"/>
      <c r="P566" s="69"/>
    </row>
    <row r="567" spans="2:16" x14ac:dyDescent="0.25">
      <c r="B567" s="67"/>
      <c r="C567" s="213"/>
      <c r="D567" s="211"/>
      <c r="E567" s="211"/>
      <c r="F567" s="212"/>
      <c r="G567" s="212"/>
      <c r="H567" s="213"/>
      <c r="I567" s="213"/>
      <c r="J567" s="213"/>
      <c r="K567" s="213"/>
      <c r="L567" s="213"/>
      <c r="M567" s="214"/>
      <c r="N567" s="215"/>
      <c r="O567" s="215"/>
      <c r="P567" s="69"/>
    </row>
    <row r="568" spans="2:16" x14ac:dyDescent="0.25">
      <c r="B568" s="67"/>
      <c r="C568" s="213"/>
      <c r="D568" s="211"/>
      <c r="E568" s="211"/>
      <c r="F568" s="212"/>
      <c r="G568" s="212"/>
      <c r="H568" s="213"/>
      <c r="I568" s="213"/>
      <c r="J568" s="213"/>
      <c r="K568" s="213"/>
      <c r="L568" s="213"/>
      <c r="M568" s="214"/>
      <c r="N568" s="215"/>
      <c r="O568" s="215"/>
      <c r="P568" s="69"/>
    </row>
    <row r="569" spans="2:16" x14ac:dyDescent="0.25">
      <c r="B569" s="67"/>
      <c r="C569" s="213"/>
      <c r="D569" s="211"/>
      <c r="E569" s="211"/>
      <c r="F569" s="212"/>
      <c r="G569" s="212"/>
      <c r="H569" s="213"/>
      <c r="I569" s="213"/>
      <c r="J569" s="213"/>
      <c r="K569" s="213"/>
      <c r="L569" s="213"/>
      <c r="M569" s="214"/>
      <c r="N569" s="215"/>
      <c r="O569" s="215"/>
      <c r="P569" s="69"/>
    </row>
    <row r="570" spans="2:16" x14ac:dyDescent="0.25">
      <c r="B570" s="67"/>
      <c r="C570" s="213"/>
      <c r="D570" s="211"/>
      <c r="E570" s="211"/>
      <c r="F570" s="212"/>
      <c r="G570" s="212"/>
      <c r="H570" s="213"/>
      <c r="I570" s="213"/>
      <c r="J570" s="213"/>
      <c r="K570" s="213"/>
      <c r="L570" s="213"/>
      <c r="M570" s="214"/>
      <c r="N570" s="215"/>
      <c r="O570" s="215"/>
      <c r="P570" s="69"/>
    </row>
    <row r="571" spans="2:16" x14ac:dyDescent="0.25">
      <c r="B571" s="67"/>
      <c r="C571" s="213"/>
      <c r="D571" s="211"/>
      <c r="E571" s="211"/>
      <c r="F571" s="212"/>
      <c r="G571" s="212"/>
      <c r="H571" s="213"/>
      <c r="I571" s="213"/>
      <c r="J571" s="213"/>
      <c r="K571" s="213"/>
      <c r="L571" s="213"/>
      <c r="M571" s="214"/>
      <c r="N571" s="215"/>
      <c r="O571" s="215"/>
      <c r="P571" s="69"/>
    </row>
    <row r="572" spans="2:16" x14ac:dyDescent="0.25">
      <c r="B572" s="67"/>
      <c r="C572" s="213"/>
      <c r="D572" s="211"/>
      <c r="E572" s="211"/>
      <c r="F572" s="212"/>
      <c r="G572" s="212"/>
      <c r="H572" s="213"/>
      <c r="I572" s="213"/>
      <c r="J572" s="213"/>
      <c r="K572" s="213"/>
      <c r="L572" s="213"/>
      <c r="M572" s="214"/>
      <c r="N572" s="215"/>
      <c r="O572" s="215"/>
      <c r="P572" s="69"/>
    </row>
    <row r="573" spans="2:16" x14ac:dyDescent="0.25">
      <c r="B573" s="67"/>
      <c r="C573" s="213"/>
      <c r="D573" s="211"/>
      <c r="E573" s="211"/>
      <c r="F573" s="212"/>
      <c r="G573" s="212"/>
      <c r="H573" s="213"/>
      <c r="I573" s="213"/>
      <c r="J573" s="213"/>
      <c r="K573" s="213"/>
      <c r="L573" s="213"/>
      <c r="M573" s="214"/>
      <c r="N573" s="215"/>
      <c r="O573" s="215"/>
      <c r="P573" s="69"/>
    </row>
    <row r="574" spans="2:16" x14ac:dyDescent="0.25">
      <c r="B574" s="67"/>
      <c r="C574" s="213"/>
      <c r="D574" s="211"/>
      <c r="E574" s="211"/>
      <c r="F574" s="212"/>
      <c r="G574" s="212"/>
      <c r="H574" s="213"/>
      <c r="I574" s="213"/>
      <c r="J574" s="213"/>
      <c r="K574" s="213"/>
      <c r="L574" s="213"/>
      <c r="M574" s="214"/>
      <c r="N574" s="215"/>
      <c r="O574" s="215"/>
      <c r="P574" s="69"/>
    </row>
    <row r="575" spans="2:16" x14ac:dyDescent="0.25">
      <c r="B575" s="67"/>
      <c r="C575" s="213"/>
      <c r="D575" s="211"/>
      <c r="E575" s="211"/>
      <c r="F575" s="212"/>
      <c r="G575" s="212"/>
      <c r="H575" s="213"/>
      <c r="I575" s="213"/>
      <c r="J575" s="213"/>
      <c r="K575" s="213"/>
      <c r="L575" s="213"/>
      <c r="M575" s="214"/>
      <c r="N575" s="215"/>
      <c r="O575" s="215"/>
      <c r="P575" s="69"/>
    </row>
    <row r="576" spans="2:16" x14ac:dyDescent="0.25">
      <c r="B576" s="67"/>
      <c r="C576" s="213"/>
      <c r="D576" s="211"/>
      <c r="E576" s="211"/>
      <c r="F576" s="212"/>
      <c r="G576" s="212"/>
      <c r="H576" s="213"/>
      <c r="I576" s="213"/>
      <c r="J576" s="213"/>
      <c r="K576" s="213"/>
      <c r="L576" s="213"/>
      <c r="M576" s="214"/>
      <c r="N576" s="215"/>
      <c r="O576" s="215"/>
      <c r="P576" s="69"/>
    </row>
    <row r="577" spans="2:16" x14ac:dyDescent="0.25">
      <c r="B577" s="67"/>
      <c r="C577" s="213"/>
      <c r="D577" s="211"/>
      <c r="E577" s="211"/>
      <c r="F577" s="212"/>
      <c r="G577" s="212"/>
      <c r="H577" s="213"/>
      <c r="I577" s="213"/>
      <c r="J577" s="213"/>
      <c r="K577" s="213"/>
      <c r="L577" s="213"/>
      <c r="M577" s="214"/>
      <c r="N577" s="215"/>
      <c r="O577" s="215"/>
      <c r="P577" s="69"/>
    </row>
    <row r="578" spans="2:16" x14ac:dyDescent="0.25">
      <c r="B578" s="67"/>
      <c r="C578" s="213"/>
      <c r="D578" s="211"/>
      <c r="E578" s="211"/>
      <c r="F578" s="212"/>
      <c r="G578" s="212"/>
      <c r="H578" s="213"/>
      <c r="I578" s="213"/>
      <c r="J578" s="213"/>
      <c r="K578" s="213"/>
      <c r="L578" s="213"/>
      <c r="M578" s="214"/>
      <c r="N578" s="215"/>
      <c r="O578" s="215"/>
      <c r="P578" s="69"/>
    </row>
    <row r="579" spans="2:16" x14ac:dyDescent="0.25">
      <c r="B579" s="67"/>
      <c r="C579" s="213"/>
      <c r="D579" s="211"/>
      <c r="E579" s="211"/>
      <c r="F579" s="212"/>
      <c r="G579" s="212"/>
      <c r="H579" s="213"/>
      <c r="I579" s="213"/>
      <c r="J579" s="213"/>
      <c r="K579" s="213"/>
      <c r="L579" s="213"/>
      <c r="M579" s="214"/>
      <c r="N579" s="215"/>
      <c r="O579" s="215"/>
      <c r="P579" s="69"/>
    </row>
    <row r="580" spans="2:16" x14ac:dyDescent="0.25">
      <c r="B580" s="67"/>
      <c r="C580" s="213"/>
      <c r="D580" s="211"/>
      <c r="E580" s="211"/>
      <c r="F580" s="212"/>
      <c r="G580" s="212"/>
      <c r="H580" s="213"/>
      <c r="I580" s="213"/>
      <c r="J580" s="213"/>
      <c r="K580" s="213"/>
      <c r="L580" s="213"/>
      <c r="M580" s="214"/>
      <c r="N580" s="215"/>
      <c r="O580" s="215"/>
      <c r="P580" s="69"/>
    </row>
    <row r="581" spans="2:16" x14ac:dyDescent="0.25">
      <c r="B581" s="67"/>
      <c r="C581" s="213"/>
      <c r="D581" s="211"/>
      <c r="E581" s="211"/>
      <c r="F581" s="212"/>
      <c r="G581" s="212"/>
      <c r="H581" s="213"/>
      <c r="I581" s="213"/>
      <c r="J581" s="213"/>
      <c r="K581" s="213"/>
      <c r="L581" s="213"/>
      <c r="M581" s="214"/>
      <c r="N581" s="215"/>
      <c r="O581" s="215"/>
      <c r="P581" s="69"/>
    </row>
    <row r="582" spans="2:16" x14ac:dyDescent="0.25">
      <c r="B582" s="67"/>
      <c r="C582" s="213"/>
      <c r="D582" s="211"/>
      <c r="E582" s="211"/>
      <c r="F582" s="212"/>
      <c r="G582" s="212"/>
      <c r="H582" s="213"/>
      <c r="I582" s="213"/>
      <c r="J582" s="213"/>
      <c r="K582" s="213"/>
      <c r="L582" s="213"/>
      <c r="M582" s="214"/>
      <c r="N582" s="215"/>
      <c r="O582" s="215"/>
      <c r="P582" s="69"/>
    </row>
    <row r="583" spans="2:16" x14ac:dyDescent="0.25">
      <c r="B583" s="67"/>
      <c r="C583" s="213"/>
      <c r="D583" s="211"/>
      <c r="E583" s="211"/>
      <c r="F583" s="212"/>
      <c r="G583" s="212"/>
      <c r="H583" s="213"/>
      <c r="I583" s="213"/>
      <c r="J583" s="213"/>
      <c r="K583" s="213"/>
      <c r="L583" s="213"/>
      <c r="M583" s="214"/>
      <c r="N583" s="215"/>
      <c r="O583" s="215"/>
      <c r="P583" s="69"/>
    </row>
    <row r="584" spans="2:16" x14ac:dyDescent="0.25">
      <c r="B584" s="67"/>
      <c r="C584" s="213"/>
      <c r="D584" s="211"/>
      <c r="E584" s="211"/>
      <c r="F584" s="212"/>
      <c r="G584" s="212"/>
      <c r="H584" s="213"/>
      <c r="I584" s="213"/>
      <c r="J584" s="213"/>
      <c r="K584" s="213"/>
      <c r="L584" s="213"/>
      <c r="M584" s="214"/>
      <c r="N584" s="215"/>
      <c r="O584" s="215"/>
      <c r="P584" s="69"/>
    </row>
    <row r="585" spans="2:16" x14ac:dyDescent="0.25">
      <c r="B585" s="67"/>
      <c r="C585" s="213"/>
      <c r="D585" s="211"/>
      <c r="E585" s="211"/>
      <c r="F585" s="212"/>
      <c r="G585" s="212"/>
      <c r="H585" s="213"/>
      <c r="I585" s="213"/>
      <c r="J585" s="213"/>
      <c r="K585" s="213"/>
      <c r="L585" s="213"/>
      <c r="M585" s="214"/>
      <c r="N585" s="215"/>
      <c r="O585" s="215"/>
      <c r="P585" s="69"/>
    </row>
    <row r="586" spans="2:16" x14ac:dyDescent="0.25">
      <c r="B586" s="67"/>
      <c r="C586" s="213"/>
      <c r="D586" s="211"/>
      <c r="E586" s="211"/>
      <c r="F586" s="212"/>
      <c r="G586" s="212"/>
      <c r="H586" s="213"/>
      <c r="I586" s="213"/>
      <c r="J586" s="213"/>
      <c r="K586" s="213"/>
      <c r="L586" s="213"/>
      <c r="M586" s="214"/>
      <c r="N586" s="215"/>
      <c r="O586" s="215"/>
      <c r="P586" s="69"/>
    </row>
    <row r="587" spans="2:16" x14ac:dyDescent="0.25">
      <c r="B587" s="67"/>
      <c r="C587" s="213"/>
      <c r="D587" s="211"/>
      <c r="E587" s="211"/>
      <c r="F587" s="212"/>
      <c r="G587" s="212"/>
      <c r="H587" s="213"/>
      <c r="I587" s="213"/>
      <c r="J587" s="213"/>
      <c r="K587" s="213"/>
      <c r="L587" s="213"/>
      <c r="M587" s="214"/>
      <c r="N587" s="215"/>
      <c r="O587" s="215"/>
      <c r="P587" s="69"/>
    </row>
    <row r="588" spans="2:16" x14ac:dyDescent="0.25">
      <c r="B588" s="67"/>
      <c r="C588" s="213"/>
      <c r="D588" s="211"/>
      <c r="E588" s="211"/>
      <c r="F588" s="212"/>
      <c r="G588" s="212"/>
      <c r="H588" s="213"/>
      <c r="I588" s="213"/>
      <c r="J588" s="213"/>
      <c r="K588" s="213"/>
      <c r="L588" s="213"/>
      <c r="M588" s="214"/>
      <c r="N588" s="215"/>
      <c r="O588" s="215"/>
      <c r="P588" s="69"/>
    </row>
    <row r="589" spans="2:16" x14ac:dyDescent="0.25">
      <c r="B589" s="67"/>
      <c r="C589" s="213"/>
      <c r="D589" s="211"/>
      <c r="E589" s="211"/>
      <c r="F589" s="212"/>
      <c r="G589" s="212"/>
      <c r="H589" s="213"/>
      <c r="I589" s="213"/>
      <c r="J589" s="213"/>
      <c r="K589" s="213"/>
      <c r="L589" s="213"/>
      <c r="M589" s="214"/>
      <c r="N589" s="215"/>
      <c r="O589" s="215"/>
      <c r="P589" s="69"/>
    </row>
    <row r="590" spans="2:16" x14ac:dyDescent="0.25">
      <c r="B590" s="67"/>
      <c r="C590" s="213"/>
      <c r="D590" s="211"/>
      <c r="E590" s="211"/>
      <c r="F590" s="212"/>
      <c r="G590" s="212"/>
      <c r="H590" s="213"/>
      <c r="I590" s="213"/>
      <c r="J590" s="213"/>
      <c r="K590" s="213"/>
      <c r="L590" s="213"/>
      <c r="M590" s="214"/>
      <c r="N590" s="215"/>
      <c r="O590" s="215"/>
      <c r="P590" s="69"/>
    </row>
    <row r="591" spans="2:16" x14ac:dyDescent="0.25">
      <c r="B591" s="67"/>
      <c r="C591" s="213"/>
      <c r="D591" s="211"/>
      <c r="E591" s="211"/>
      <c r="F591" s="212"/>
      <c r="G591" s="212"/>
      <c r="H591" s="213"/>
      <c r="I591" s="213"/>
      <c r="J591" s="213"/>
      <c r="K591" s="213"/>
      <c r="L591" s="213"/>
      <c r="M591" s="214"/>
      <c r="N591" s="215"/>
      <c r="O591" s="215"/>
      <c r="P591" s="69"/>
    </row>
    <row r="592" spans="2:16" x14ac:dyDescent="0.25">
      <c r="B592" s="67"/>
      <c r="C592" s="213"/>
      <c r="D592" s="211"/>
      <c r="E592" s="211"/>
      <c r="F592" s="212"/>
      <c r="G592" s="212"/>
      <c r="H592" s="213"/>
      <c r="I592" s="213"/>
      <c r="J592" s="213"/>
      <c r="K592" s="213"/>
      <c r="L592" s="213"/>
      <c r="M592" s="214"/>
      <c r="N592" s="215"/>
      <c r="O592" s="215"/>
      <c r="P592" s="69"/>
    </row>
    <row r="593" spans="2:16" x14ac:dyDescent="0.25">
      <c r="B593" s="67"/>
      <c r="C593" s="213"/>
      <c r="D593" s="211"/>
      <c r="E593" s="211"/>
      <c r="F593" s="212"/>
      <c r="G593" s="212"/>
      <c r="H593" s="213"/>
      <c r="I593" s="213"/>
      <c r="J593" s="213"/>
      <c r="K593" s="213"/>
      <c r="L593" s="213"/>
      <c r="M593" s="214"/>
      <c r="N593" s="215"/>
      <c r="O593" s="215"/>
      <c r="P593" s="69"/>
    </row>
    <row r="594" spans="2:16" x14ac:dyDescent="0.25">
      <c r="B594" s="67"/>
      <c r="C594" s="213"/>
      <c r="D594" s="211"/>
      <c r="E594" s="211"/>
      <c r="F594" s="212"/>
      <c r="G594" s="212"/>
      <c r="H594" s="213"/>
      <c r="I594" s="213"/>
      <c r="J594" s="213"/>
      <c r="K594" s="213"/>
      <c r="L594" s="213"/>
      <c r="M594" s="214"/>
      <c r="N594" s="215"/>
      <c r="O594" s="215"/>
      <c r="P594" s="69"/>
    </row>
    <row r="595" spans="2:16" x14ac:dyDescent="0.25">
      <c r="B595" s="67"/>
      <c r="C595" s="213"/>
      <c r="D595" s="211"/>
      <c r="E595" s="211"/>
      <c r="F595" s="212"/>
      <c r="G595" s="212"/>
      <c r="H595" s="213"/>
      <c r="I595" s="213"/>
      <c r="J595" s="213"/>
      <c r="K595" s="213"/>
      <c r="L595" s="213"/>
      <c r="M595" s="214"/>
      <c r="N595" s="215"/>
      <c r="O595" s="215"/>
      <c r="P595" s="69"/>
    </row>
    <row r="596" spans="2:16" x14ac:dyDescent="0.25">
      <c r="B596" s="67"/>
      <c r="C596" s="213"/>
      <c r="D596" s="211"/>
      <c r="E596" s="211"/>
      <c r="F596" s="212"/>
      <c r="G596" s="212"/>
      <c r="H596" s="213"/>
      <c r="I596" s="213"/>
      <c r="J596" s="213"/>
      <c r="K596" s="213"/>
      <c r="L596" s="213"/>
      <c r="M596" s="214"/>
      <c r="N596" s="215"/>
      <c r="O596" s="215"/>
      <c r="P596" s="69"/>
    </row>
    <row r="597" spans="2:16" x14ac:dyDescent="0.25">
      <c r="B597" s="67"/>
      <c r="C597" s="213"/>
      <c r="D597" s="211"/>
      <c r="E597" s="211"/>
      <c r="F597" s="212"/>
      <c r="G597" s="212"/>
      <c r="H597" s="213"/>
      <c r="I597" s="213"/>
      <c r="J597" s="213"/>
      <c r="K597" s="213"/>
      <c r="L597" s="213"/>
      <c r="M597" s="214"/>
      <c r="N597" s="215"/>
      <c r="O597" s="215"/>
      <c r="P597" s="69"/>
    </row>
    <row r="598" spans="2:16" x14ac:dyDescent="0.25">
      <c r="B598" s="67"/>
      <c r="C598" s="213"/>
      <c r="D598" s="211"/>
      <c r="E598" s="211"/>
      <c r="F598" s="212"/>
      <c r="G598" s="212"/>
      <c r="H598" s="213"/>
      <c r="I598" s="213"/>
      <c r="J598" s="213"/>
      <c r="K598" s="213"/>
      <c r="L598" s="213"/>
      <c r="M598" s="214"/>
      <c r="N598" s="215"/>
      <c r="O598" s="215"/>
      <c r="P598" s="69"/>
    </row>
    <row r="599" spans="2:16" x14ac:dyDescent="0.25">
      <c r="B599" s="67"/>
      <c r="C599" s="213"/>
      <c r="D599" s="211"/>
      <c r="E599" s="211"/>
      <c r="F599" s="212"/>
      <c r="G599" s="212"/>
      <c r="H599" s="213"/>
      <c r="I599" s="213"/>
      <c r="J599" s="213"/>
      <c r="K599" s="213"/>
      <c r="L599" s="213"/>
      <c r="M599" s="214"/>
      <c r="N599" s="215"/>
      <c r="O599" s="215"/>
      <c r="P599" s="69"/>
    </row>
    <row r="600" spans="2:16" x14ac:dyDescent="0.25">
      <c r="B600" s="67"/>
      <c r="C600" s="213"/>
      <c r="D600" s="211"/>
      <c r="E600" s="211"/>
      <c r="F600" s="212"/>
      <c r="G600" s="212"/>
      <c r="H600" s="213"/>
      <c r="I600" s="213"/>
      <c r="J600" s="213"/>
      <c r="K600" s="213"/>
      <c r="L600" s="213"/>
      <c r="M600" s="214"/>
      <c r="N600" s="215"/>
      <c r="O600" s="215"/>
      <c r="P600" s="69"/>
    </row>
    <row r="601" spans="2:16" x14ac:dyDescent="0.25">
      <c r="B601" s="67"/>
      <c r="C601" s="213"/>
      <c r="D601" s="211"/>
      <c r="E601" s="211"/>
      <c r="F601" s="212"/>
      <c r="G601" s="212"/>
      <c r="H601" s="213"/>
      <c r="I601" s="213"/>
      <c r="J601" s="213"/>
      <c r="K601" s="213"/>
      <c r="L601" s="213"/>
      <c r="M601" s="214"/>
      <c r="N601" s="215"/>
      <c r="O601" s="215"/>
      <c r="P601" s="69"/>
    </row>
    <row r="602" spans="2:16" x14ac:dyDescent="0.25">
      <c r="B602" s="67"/>
      <c r="C602" s="213"/>
      <c r="D602" s="211"/>
      <c r="E602" s="211"/>
      <c r="F602" s="212"/>
      <c r="G602" s="212"/>
      <c r="H602" s="213"/>
      <c r="I602" s="213"/>
      <c r="J602" s="213"/>
      <c r="K602" s="213"/>
      <c r="L602" s="213"/>
      <c r="M602" s="214"/>
      <c r="N602" s="215"/>
      <c r="O602" s="215"/>
      <c r="P602" s="69"/>
    </row>
    <row r="603" spans="2:16" x14ac:dyDescent="0.25">
      <c r="B603" s="67"/>
      <c r="C603" s="213"/>
      <c r="D603" s="211"/>
      <c r="E603" s="211"/>
      <c r="F603" s="212"/>
      <c r="G603" s="212"/>
      <c r="H603" s="213"/>
      <c r="I603" s="213"/>
      <c r="J603" s="213"/>
      <c r="K603" s="213"/>
      <c r="L603" s="213"/>
      <c r="M603" s="214"/>
      <c r="N603" s="215"/>
      <c r="O603" s="215"/>
      <c r="P603" s="69"/>
    </row>
    <row r="604" spans="2:16" x14ac:dyDescent="0.25">
      <c r="B604" s="67"/>
      <c r="C604" s="213"/>
      <c r="D604" s="211"/>
      <c r="E604" s="211"/>
      <c r="F604" s="212"/>
      <c r="G604" s="212"/>
      <c r="H604" s="213"/>
      <c r="I604" s="213"/>
      <c r="J604" s="213"/>
      <c r="K604" s="213"/>
      <c r="L604" s="213"/>
      <c r="M604" s="214"/>
      <c r="N604" s="215"/>
      <c r="O604" s="215"/>
      <c r="P604" s="69"/>
    </row>
    <row r="605" spans="2:16" x14ac:dyDescent="0.25">
      <c r="B605" s="67"/>
      <c r="C605" s="213"/>
      <c r="D605" s="211"/>
      <c r="E605" s="211"/>
      <c r="F605" s="212"/>
      <c r="G605" s="212"/>
      <c r="H605" s="213"/>
      <c r="I605" s="213"/>
      <c r="J605" s="213"/>
      <c r="K605" s="213"/>
      <c r="L605" s="213"/>
      <c r="M605" s="214"/>
      <c r="N605" s="215"/>
      <c r="O605" s="215"/>
      <c r="P605" s="69"/>
    </row>
    <row r="606" spans="2:16" x14ac:dyDescent="0.25">
      <c r="B606" s="67"/>
      <c r="C606" s="213"/>
      <c r="D606" s="211"/>
      <c r="E606" s="211"/>
      <c r="F606" s="212"/>
      <c r="G606" s="212"/>
      <c r="H606" s="213"/>
      <c r="I606" s="213"/>
      <c r="J606" s="213"/>
      <c r="K606" s="213"/>
      <c r="L606" s="213"/>
      <c r="M606" s="214"/>
      <c r="N606" s="215"/>
      <c r="O606" s="215"/>
      <c r="P606" s="69"/>
    </row>
    <row r="607" spans="2:16" x14ac:dyDescent="0.25">
      <c r="B607" s="67"/>
      <c r="C607" s="213"/>
      <c r="D607" s="211"/>
      <c r="E607" s="211"/>
      <c r="F607" s="212"/>
      <c r="G607" s="212"/>
      <c r="H607" s="213"/>
      <c r="I607" s="213"/>
      <c r="J607" s="213"/>
      <c r="K607" s="213"/>
      <c r="L607" s="213"/>
      <c r="M607" s="214"/>
      <c r="N607" s="215"/>
      <c r="O607" s="215"/>
      <c r="P607" s="69"/>
    </row>
    <row r="608" spans="2:16" x14ac:dyDescent="0.25">
      <c r="B608" s="67"/>
      <c r="C608" s="213"/>
      <c r="D608" s="211"/>
      <c r="E608" s="211"/>
      <c r="F608" s="212"/>
      <c r="G608" s="212"/>
      <c r="H608" s="213"/>
      <c r="I608" s="213"/>
      <c r="J608" s="213"/>
      <c r="K608" s="213"/>
      <c r="L608" s="213"/>
      <c r="M608" s="214"/>
      <c r="N608" s="215"/>
      <c r="O608" s="215"/>
      <c r="P608" s="69"/>
    </row>
    <row r="609" spans="2:16" x14ac:dyDescent="0.25">
      <c r="B609" s="67"/>
      <c r="C609" s="213"/>
      <c r="D609" s="211"/>
      <c r="E609" s="211"/>
      <c r="F609" s="212"/>
      <c r="G609" s="212"/>
      <c r="H609" s="213"/>
      <c r="I609" s="213"/>
      <c r="J609" s="213"/>
      <c r="K609" s="213"/>
      <c r="L609" s="213"/>
      <c r="M609" s="214"/>
      <c r="N609" s="215"/>
      <c r="O609" s="215"/>
      <c r="P609" s="69"/>
    </row>
    <row r="610" spans="2:16" x14ac:dyDescent="0.25">
      <c r="B610" s="67"/>
      <c r="C610" s="213"/>
      <c r="D610" s="211"/>
      <c r="E610" s="211"/>
      <c r="F610" s="212"/>
      <c r="G610" s="212"/>
      <c r="H610" s="213"/>
      <c r="I610" s="213"/>
      <c r="J610" s="213"/>
      <c r="K610" s="213"/>
      <c r="L610" s="213"/>
      <c r="M610" s="214"/>
      <c r="N610" s="215"/>
      <c r="O610" s="215"/>
      <c r="P610" s="69"/>
    </row>
    <row r="611" spans="2:16" x14ac:dyDescent="0.25">
      <c r="B611" s="67"/>
      <c r="C611" s="213"/>
      <c r="D611" s="211"/>
      <c r="E611" s="211"/>
      <c r="F611" s="212"/>
      <c r="G611" s="212"/>
      <c r="H611" s="213"/>
      <c r="I611" s="213"/>
      <c r="J611" s="213"/>
      <c r="K611" s="213"/>
      <c r="L611" s="213"/>
      <c r="M611" s="214"/>
      <c r="N611" s="215"/>
      <c r="O611" s="215"/>
      <c r="P611" s="69"/>
    </row>
    <row r="612" spans="2:16" x14ac:dyDescent="0.25">
      <c r="B612" s="67"/>
      <c r="C612" s="213"/>
      <c r="D612" s="211"/>
      <c r="E612" s="211"/>
      <c r="F612" s="212"/>
      <c r="G612" s="212"/>
      <c r="H612" s="213"/>
      <c r="I612" s="213"/>
      <c r="J612" s="213"/>
      <c r="K612" s="213"/>
      <c r="L612" s="213"/>
      <c r="M612" s="214"/>
      <c r="N612" s="215"/>
      <c r="O612" s="215"/>
      <c r="P612" s="69"/>
    </row>
    <row r="613" spans="2:16" x14ac:dyDescent="0.25">
      <c r="B613" s="67"/>
      <c r="C613" s="213"/>
      <c r="D613" s="211"/>
      <c r="E613" s="211"/>
      <c r="F613" s="212"/>
      <c r="G613" s="212"/>
      <c r="H613" s="213"/>
      <c r="I613" s="213"/>
      <c r="J613" s="213"/>
      <c r="K613" s="213"/>
      <c r="L613" s="213"/>
      <c r="M613" s="214"/>
      <c r="N613" s="215"/>
      <c r="O613" s="215"/>
      <c r="P613" s="69"/>
    </row>
    <row r="614" spans="2:16" x14ac:dyDescent="0.25">
      <c r="B614" s="67"/>
      <c r="C614" s="213"/>
      <c r="D614" s="211"/>
      <c r="E614" s="211"/>
      <c r="F614" s="212"/>
      <c r="G614" s="212"/>
      <c r="H614" s="213"/>
      <c r="I614" s="213"/>
      <c r="J614" s="213"/>
      <c r="K614" s="213"/>
      <c r="L614" s="213"/>
      <c r="M614" s="214"/>
      <c r="N614" s="215"/>
      <c r="O614" s="215"/>
      <c r="P614" s="69"/>
    </row>
    <row r="615" spans="2:16" x14ac:dyDescent="0.25">
      <c r="B615" s="67"/>
      <c r="C615" s="213"/>
      <c r="D615" s="211"/>
      <c r="E615" s="211"/>
      <c r="F615" s="212"/>
      <c r="G615" s="212"/>
      <c r="H615" s="213"/>
      <c r="I615" s="213"/>
      <c r="J615" s="213"/>
      <c r="K615" s="213"/>
      <c r="L615" s="213"/>
      <c r="M615" s="214"/>
      <c r="N615" s="215"/>
      <c r="O615" s="215"/>
      <c r="P615" s="69"/>
    </row>
    <row r="616" spans="2:16" x14ac:dyDescent="0.25">
      <c r="B616" s="67"/>
      <c r="C616" s="213"/>
      <c r="D616" s="211"/>
      <c r="E616" s="211"/>
      <c r="F616" s="212"/>
      <c r="G616" s="212"/>
      <c r="H616" s="213"/>
      <c r="I616" s="213"/>
      <c r="J616" s="213"/>
      <c r="K616" s="213"/>
      <c r="L616" s="213"/>
      <c r="M616" s="214"/>
      <c r="N616" s="215"/>
      <c r="O616" s="215"/>
      <c r="P616" s="69"/>
    </row>
    <row r="617" spans="2:16" x14ac:dyDescent="0.25">
      <c r="B617" s="67"/>
      <c r="C617" s="213"/>
      <c r="D617" s="211"/>
      <c r="E617" s="211"/>
      <c r="F617" s="212"/>
      <c r="G617" s="212"/>
      <c r="H617" s="213"/>
      <c r="I617" s="213"/>
      <c r="J617" s="213"/>
      <c r="K617" s="213"/>
      <c r="L617" s="213"/>
      <c r="M617" s="214"/>
      <c r="N617" s="215"/>
      <c r="O617" s="215"/>
      <c r="P617" s="69"/>
    </row>
    <row r="618" spans="2:16" x14ac:dyDescent="0.25">
      <c r="B618" s="67"/>
      <c r="C618" s="213"/>
      <c r="D618" s="211"/>
      <c r="E618" s="211"/>
      <c r="F618" s="212"/>
      <c r="G618" s="212"/>
      <c r="H618" s="213"/>
      <c r="I618" s="213"/>
      <c r="J618" s="213"/>
      <c r="K618" s="213"/>
      <c r="L618" s="213"/>
      <c r="M618" s="214"/>
      <c r="N618" s="215"/>
      <c r="O618" s="215"/>
      <c r="P618" s="69"/>
    </row>
    <row r="619" spans="2:16" x14ac:dyDescent="0.25">
      <c r="B619" s="67"/>
      <c r="C619" s="213"/>
      <c r="D619" s="211"/>
      <c r="E619" s="211"/>
      <c r="F619" s="212"/>
      <c r="G619" s="212"/>
      <c r="H619" s="213"/>
      <c r="I619" s="213"/>
      <c r="J619" s="213"/>
      <c r="K619" s="213"/>
      <c r="L619" s="213"/>
      <c r="M619" s="214"/>
      <c r="N619" s="215"/>
      <c r="O619" s="215"/>
      <c r="P619" s="69"/>
    </row>
    <row r="620" spans="2:16" x14ac:dyDescent="0.25">
      <c r="B620" s="67"/>
      <c r="C620" s="213"/>
      <c r="D620" s="211"/>
      <c r="E620" s="211"/>
      <c r="F620" s="212"/>
      <c r="G620" s="212"/>
      <c r="H620" s="213"/>
      <c r="I620" s="213"/>
      <c r="J620" s="213"/>
      <c r="K620" s="213"/>
      <c r="L620" s="213"/>
      <c r="M620" s="214"/>
      <c r="N620" s="215"/>
      <c r="O620" s="215"/>
      <c r="P620" s="69"/>
    </row>
    <row r="621" spans="2:16" x14ac:dyDescent="0.25">
      <c r="B621" s="67"/>
      <c r="C621" s="213"/>
      <c r="D621" s="211"/>
      <c r="E621" s="211"/>
      <c r="F621" s="212"/>
      <c r="G621" s="212"/>
      <c r="H621" s="213"/>
      <c r="I621" s="213"/>
      <c r="J621" s="213"/>
      <c r="K621" s="213"/>
      <c r="L621" s="213"/>
      <c r="M621" s="214"/>
      <c r="N621" s="215"/>
      <c r="O621" s="215"/>
      <c r="P621" s="69"/>
    </row>
    <row r="622" spans="2:16" x14ac:dyDescent="0.25">
      <c r="B622" s="67"/>
      <c r="C622" s="213"/>
      <c r="D622" s="211"/>
      <c r="E622" s="211"/>
      <c r="F622" s="212"/>
      <c r="G622" s="212"/>
      <c r="H622" s="213"/>
      <c r="I622" s="213"/>
      <c r="J622" s="213"/>
      <c r="K622" s="213"/>
      <c r="L622" s="213"/>
      <c r="M622" s="214"/>
      <c r="N622" s="215"/>
      <c r="O622" s="215"/>
      <c r="P622" s="69"/>
    </row>
    <row r="623" spans="2:16" x14ac:dyDescent="0.25">
      <c r="B623" s="67"/>
      <c r="C623" s="213"/>
      <c r="D623" s="211"/>
      <c r="E623" s="211"/>
      <c r="F623" s="212"/>
      <c r="G623" s="212"/>
      <c r="H623" s="213"/>
      <c r="I623" s="213"/>
      <c r="J623" s="213"/>
      <c r="K623" s="213"/>
      <c r="L623" s="213"/>
      <c r="M623" s="214"/>
      <c r="N623" s="215"/>
      <c r="O623" s="215"/>
      <c r="P623" s="69"/>
    </row>
    <row r="624" spans="2:16" x14ac:dyDescent="0.25">
      <c r="B624" s="67"/>
      <c r="C624" s="213"/>
      <c r="D624" s="211"/>
      <c r="E624" s="211"/>
      <c r="F624" s="212"/>
      <c r="G624" s="212"/>
      <c r="H624" s="213"/>
      <c r="I624" s="213"/>
      <c r="J624" s="213"/>
      <c r="K624" s="213"/>
      <c r="L624" s="213"/>
      <c r="M624" s="214"/>
      <c r="N624" s="215"/>
      <c r="O624" s="215"/>
      <c r="P624" s="69"/>
    </row>
    <row r="625" spans="2:16" x14ac:dyDescent="0.25">
      <c r="B625" s="67"/>
      <c r="C625" s="213"/>
      <c r="D625" s="211"/>
      <c r="E625" s="211"/>
      <c r="F625" s="212"/>
      <c r="G625" s="212"/>
      <c r="H625" s="213"/>
      <c r="I625" s="213"/>
      <c r="J625" s="213"/>
      <c r="K625" s="213"/>
      <c r="L625" s="213"/>
      <c r="M625" s="214"/>
      <c r="N625" s="215"/>
      <c r="O625" s="215"/>
      <c r="P625" s="69"/>
    </row>
    <row r="626" spans="2:16" x14ac:dyDescent="0.25">
      <c r="B626" s="67"/>
      <c r="C626" s="213"/>
      <c r="D626" s="211"/>
      <c r="E626" s="211"/>
      <c r="F626" s="212"/>
      <c r="G626" s="212"/>
      <c r="H626" s="213"/>
      <c r="I626" s="213"/>
      <c r="J626" s="213"/>
      <c r="K626" s="213"/>
      <c r="L626" s="213"/>
      <c r="M626" s="214"/>
      <c r="N626" s="215"/>
      <c r="O626" s="215"/>
      <c r="P626" s="69"/>
    </row>
    <row r="627" spans="2:16" x14ac:dyDescent="0.25">
      <c r="B627" s="67"/>
      <c r="C627" s="213"/>
      <c r="D627" s="211"/>
      <c r="E627" s="211"/>
      <c r="F627" s="212"/>
      <c r="G627" s="212"/>
      <c r="H627" s="213"/>
      <c r="I627" s="213"/>
      <c r="J627" s="213"/>
      <c r="K627" s="213"/>
      <c r="L627" s="213"/>
      <c r="M627" s="214"/>
      <c r="N627" s="215"/>
      <c r="O627" s="215"/>
      <c r="P627" s="69"/>
    </row>
    <row r="628" spans="2:16" x14ac:dyDescent="0.25">
      <c r="B628" s="67"/>
      <c r="C628" s="213"/>
      <c r="D628" s="211"/>
      <c r="E628" s="211"/>
      <c r="F628" s="212"/>
      <c r="G628" s="212"/>
      <c r="H628" s="213"/>
      <c r="I628" s="213"/>
      <c r="J628" s="213"/>
      <c r="K628" s="213"/>
      <c r="L628" s="213"/>
      <c r="M628" s="214"/>
      <c r="N628" s="215"/>
      <c r="O628" s="215"/>
      <c r="P628" s="69"/>
    </row>
    <row r="629" spans="2:16" x14ac:dyDescent="0.25">
      <c r="B629" s="67"/>
      <c r="C629" s="213"/>
      <c r="D629" s="211"/>
      <c r="E629" s="211"/>
      <c r="F629" s="212"/>
      <c r="G629" s="212"/>
      <c r="H629" s="213"/>
      <c r="I629" s="213"/>
      <c r="J629" s="213"/>
      <c r="K629" s="213"/>
      <c r="L629" s="213"/>
      <c r="M629" s="214"/>
      <c r="N629" s="215"/>
      <c r="O629" s="215"/>
      <c r="P629" s="69"/>
    </row>
    <row r="630" spans="2:16" x14ac:dyDescent="0.25">
      <c r="B630" s="67"/>
      <c r="C630" s="213"/>
      <c r="D630" s="211"/>
      <c r="E630" s="211"/>
      <c r="F630" s="212"/>
      <c r="G630" s="212"/>
      <c r="H630" s="213"/>
      <c r="I630" s="213"/>
      <c r="J630" s="213"/>
      <c r="K630" s="213"/>
      <c r="L630" s="213"/>
      <c r="M630" s="214"/>
      <c r="N630" s="215"/>
      <c r="O630" s="215"/>
      <c r="P630" s="69"/>
    </row>
    <row r="631" spans="2:16" x14ac:dyDescent="0.25">
      <c r="B631" s="67"/>
      <c r="C631" s="213"/>
      <c r="D631" s="211"/>
      <c r="E631" s="211"/>
      <c r="F631" s="212"/>
      <c r="G631" s="212"/>
      <c r="H631" s="213"/>
      <c r="I631" s="213"/>
      <c r="J631" s="213"/>
      <c r="K631" s="213"/>
      <c r="L631" s="213"/>
      <c r="M631" s="214"/>
      <c r="N631" s="215"/>
      <c r="O631" s="215"/>
      <c r="P631" s="69"/>
    </row>
    <row r="632" spans="2:16" x14ac:dyDescent="0.25">
      <c r="B632" s="67"/>
      <c r="C632" s="213"/>
      <c r="D632" s="211"/>
      <c r="E632" s="211"/>
      <c r="F632" s="212"/>
      <c r="G632" s="212"/>
      <c r="H632" s="213"/>
      <c r="I632" s="213"/>
      <c r="J632" s="213"/>
      <c r="K632" s="213"/>
      <c r="L632" s="213"/>
      <c r="M632" s="214"/>
      <c r="N632" s="215"/>
      <c r="O632" s="215"/>
      <c r="P632" s="69"/>
    </row>
    <row r="633" spans="2:16" x14ac:dyDescent="0.25">
      <c r="B633" s="67"/>
      <c r="C633" s="213"/>
      <c r="D633" s="211"/>
      <c r="E633" s="211"/>
      <c r="F633" s="212"/>
      <c r="G633" s="212"/>
      <c r="H633" s="213"/>
      <c r="I633" s="213"/>
      <c r="J633" s="213"/>
      <c r="K633" s="213"/>
      <c r="L633" s="213"/>
      <c r="M633" s="214"/>
      <c r="N633" s="215"/>
      <c r="O633" s="215"/>
      <c r="P633" s="69"/>
    </row>
    <row r="634" spans="2:16" x14ac:dyDescent="0.25">
      <c r="B634" s="67"/>
      <c r="C634" s="213"/>
      <c r="D634" s="211"/>
      <c r="E634" s="211"/>
      <c r="F634" s="212"/>
      <c r="G634" s="212"/>
      <c r="H634" s="213"/>
      <c r="I634" s="213"/>
      <c r="J634" s="213"/>
      <c r="K634" s="213"/>
      <c r="L634" s="213"/>
      <c r="M634" s="214"/>
      <c r="N634" s="215"/>
      <c r="O634" s="215"/>
      <c r="P634" s="69"/>
    </row>
    <row r="635" spans="2:16" x14ac:dyDescent="0.25">
      <c r="B635" s="67"/>
      <c r="C635" s="213"/>
      <c r="D635" s="211"/>
      <c r="E635" s="211"/>
      <c r="F635" s="212"/>
      <c r="G635" s="212"/>
      <c r="H635" s="213"/>
      <c r="I635" s="213"/>
      <c r="J635" s="213"/>
      <c r="K635" s="213"/>
      <c r="L635" s="213"/>
      <c r="M635" s="214"/>
      <c r="N635" s="215"/>
      <c r="O635" s="215"/>
      <c r="P635" s="69"/>
    </row>
    <row r="636" spans="2:16" x14ac:dyDescent="0.25">
      <c r="B636" s="67"/>
      <c r="C636" s="213"/>
      <c r="D636" s="211"/>
      <c r="E636" s="211"/>
      <c r="F636" s="212"/>
      <c r="G636" s="212"/>
      <c r="H636" s="213"/>
      <c r="I636" s="213"/>
      <c r="J636" s="213"/>
      <c r="K636" s="213"/>
      <c r="L636" s="213"/>
      <c r="M636" s="214"/>
      <c r="N636" s="215"/>
      <c r="O636" s="215"/>
      <c r="P636" s="69"/>
    </row>
    <row r="637" spans="2:16" x14ac:dyDescent="0.25">
      <c r="B637" s="67"/>
      <c r="C637" s="213"/>
      <c r="D637" s="211"/>
      <c r="E637" s="211"/>
      <c r="F637" s="212"/>
      <c r="G637" s="212"/>
      <c r="H637" s="213"/>
      <c r="I637" s="213"/>
      <c r="J637" s="213"/>
      <c r="K637" s="213"/>
      <c r="L637" s="213"/>
      <c r="M637" s="214"/>
      <c r="N637" s="215"/>
      <c r="O637" s="215"/>
      <c r="P637" s="69"/>
    </row>
    <row r="638" spans="2:16" x14ac:dyDescent="0.25">
      <c r="B638" s="67"/>
      <c r="C638" s="213"/>
      <c r="D638" s="211"/>
      <c r="E638" s="211"/>
      <c r="F638" s="212"/>
      <c r="G638" s="212"/>
      <c r="H638" s="213"/>
      <c r="I638" s="213"/>
      <c r="J638" s="213"/>
      <c r="K638" s="213"/>
      <c r="L638" s="213"/>
      <c r="M638" s="214"/>
      <c r="N638" s="215"/>
      <c r="O638" s="215"/>
      <c r="P638" s="69"/>
    </row>
    <row r="639" spans="2:16" x14ac:dyDescent="0.25">
      <c r="B639" s="67"/>
      <c r="C639" s="213"/>
      <c r="D639" s="211"/>
      <c r="E639" s="211"/>
      <c r="F639" s="212"/>
      <c r="G639" s="212"/>
      <c r="H639" s="213"/>
      <c r="I639" s="213"/>
      <c r="J639" s="213"/>
      <c r="K639" s="213"/>
      <c r="L639" s="213"/>
      <c r="M639" s="214"/>
      <c r="N639" s="215"/>
      <c r="O639" s="215"/>
      <c r="P639" s="69"/>
    </row>
    <row r="640" spans="2:16" x14ac:dyDescent="0.25">
      <c r="B640" s="67"/>
      <c r="C640" s="213"/>
      <c r="D640" s="211"/>
      <c r="E640" s="211"/>
      <c r="F640" s="212"/>
      <c r="G640" s="212"/>
      <c r="H640" s="213"/>
      <c r="I640" s="213"/>
      <c r="J640" s="213"/>
      <c r="K640" s="213"/>
      <c r="L640" s="213"/>
      <c r="M640" s="214"/>
      <c r="N640" s="215"/>
      <c r="O640" s="215"/>
      <c r="P640" s="69"/>
    </row>
    <row r="641" spans="2:16" x14ac:dyDescent="0.25">
      <c r="B641" s="67"/>
      <c r="C641" s="213"/>
      <c r="D641" s="211"/>
      <c r="E641" s="211"/>
      <c r="F641" s="212"/>
      <c r="G641" s="212"/>
      <c r="H641" s="213"/>
      <c r="I641" s="213"/>
      <c r="J641" s="213"/>
      <c r="K641" s="213"/>
      <c r="L641" s="213"/>
      <c r="M641" s="214"/>
      <c r="N641" s="215"/>
      <c r="O641" s="215"/>
      <c r="P641" s="69"/>
    </row>
    <row r="642" spans="2:16" x14ac:dyDescent="0.25">
      <c r="B642" s="67"/>
      <c r="C642" s="213"/>
      <c r="D642" s="211"/>
      <c r="E642" s="211"/>
      <c r="F642" s="212"/>
      <c r="G642" s="212"/>
      <c r="H642" s="213"/>
      <c r="I642" s="213"/>
      <c r="J642" s="213"/>
      <c r="K642" s="213"/>
      <c r="L642" s="213"/>
      <c r="M642" s="214"/>
      <c r="N642" s="215"/>
      <c r="O642" s="215"/>
      <c r="P642" s="69"/>
    </row>
    <row r="643" spans="2:16" x14ac:dyDescent="0.25">
      <c r="B643" s="67"/>
      <c r="C643" s="213"/>
      <c r="D643" s="211"/>
      <c r="E643" s="211"/>
      <c r="F643" s="212"/>
      <c r="G643" s="212"/>
      <c r="H643" s="213"/>
      <c r="I643" s="213"/>
      <c r="J643" s="213"/>
      <c r="K643" s="213"/>
      <c r="L643" s="213"/>
      <c r="M643" s="214"/>
      <c r="N643" s="215"/>
      <c r="O643" s="215"/>
      <c r="P643" s="69"/>
    </row>
    <row r="644" spans="2:16" x14ac:dyDescent="0.25">
      <c r="B644" s="67"/>
      <c r="C644" s="213"/>
      <c r="D644" s="211"/>
      <c r="E644" s="211"/>
      <c r="F644" s="212"/>
      <c r="G644" s="212"/>
      <c r="H644" s="213"/>
      <c r="I644" s="213"/>
      <c r="J644" s="213"/>
      <c r="K644" s="213"/>
      <c r="L644" s="213"/>
      <c r="M644" s="214"/>
      <c r="N644" s="215"/>
      <c r="O644" s="215"/>
      <c r="P644" s="69"/>
    </row>
    <row r="645" spans="2:16" x14ac:dyDescent="0.25">
      <c r="B645" s="67"/>
      <c r="C645" s="213"/>
      <c r="D645" s="211"/>
      <c r="E645" s="211"/>
      <c r="F645" s="212"/>
      <c r="G645" s="212"/>
      <c r="H645" s="213"/>
      <c r="I645" s="213"/>
      <c r="J645" s="213"/>
      <c r="K645" s="213"/>
      <c r="L645" s="213"/>
      <c r="M645" s="214"/>
      <c r="N645" s="215"/>
      <c r="O645" s="215"/>
      <c r="P645" s="69"/>
    </row>
    <row r="646" spans="2:16" x14ac:dyDescent="0.25">
      <c r="B646" s="67"/>
      <c r="C646" s="213"/>
      <c r="D646" s="211"/>
      <c r="E646" s="211"/>
      <c r="F646" s="212"/>
      <c r="G646" s="212"/>
      <c r="H646" s="213"/>
      <c r="I646" s="213"/>
      <c r="J646" s="213"/>
      <c r="K646" s="213"/>
      <c r="L646" s="213"/>
      <c r="M646" s="214"/>
      <c r="N646" s="215"/>
      <c r="O646" s="215"/>
      <c r="P646" s="69"/>
    </row>
    <row r="647" spans="2:16" x14ac:dyDescent="0.25">
      <c r="B647" s="67"/>
      <c r="C647" s="213"/>
      <c r="D647" s="211"/>
      <c r="E647" s="211"/>
      <c r="F647" s="212"/>
      <c r="G647" s="212"/>
      <c r="H647" s="213"/>
      <c r="I647" s="213"/>
      <c r="J647" s="213"/>
      <c r="K647" s="213"/>
      <c r="L647" s="213"/>
      <c r="M647" s="214"/>
      <c r="N647" s="215"/>
      <c r="O647" s="215"/>
      <c r="P647" s="69"/>
    </row>
    <row r="648" spans="2:16" x14ac:dyDescent="0.25">
      <c r="B648" s="67"/>
      <c r="C648" s="213"/>
      <c r="D648" s="211"/>
      <c r="E648" s="211"/>
      <c r="F648" s="212"/>
      <c r="G648" s="212"/>
      <c r="H648" s="213"/>
      <c r="I648" s="213"/>
      <c r="J648" s="213"/>
      <c r="K648" s="213"/>
      <c r="L648" s="213"/>
      <c r="M648" s="214"/>
      <c r="N648" s="215"/>
      <c r="O648" s="215"/>
      <c r="P648" s="69"/>
    </row>
    <row r="649" spans="2:16" x14ac:dyDescent="0.25">
      <c r="B649" s="67"/>
      <c r="C649" s="213"/>
      <c r="D649" s="211"/>
      <c r="E649" s="211"/>
      <c r="F649" s="212"/>
      <c r="G649" s="212"/>
      <c r="H649" s="213"/>
      <c r="I649" s="213"/>
      <c r="J649" s="213"/>
      <c r="K649" s="213"/>
      <c r="L649" s="213"/>
      <c r="M649" s="214"/>
      <c r="N649" s="215"/>
      <c r="O649" s="215"/>
      <c r="P649" s="69"/>
    </row>
    <row r="650" spans="2:16" x14ac:dyDescent="0.25">
      <c r="B650" s="67"/>
      <c r="C650" s="213"/>
      <c r="D650" s="211"/>
      <c r="E650" s="211"/>
      <c r="F650" s="212"/>
      <c r="G650" s="212"/>
      <c r="H650" s="213"/>
      <c r="I650" s="213"/>
      <c r="J650" s="213"/>
      <c r="K650" s="213"/>
      <c r="L650" s="213"/>
      <c r="M650" s="214"/>
      <c r="N650" s="215"/>
      <c r="O650" s="215"/>
      <c r="P650" s="69"/>
    </row>
    <row r="651" spans="2:16" x14ac:dyDescent="0.25">
      <c r="B651" s="67"/>
      <c r="C651" s="213"/>
      <c r="D651" s="211"/>
      <c r="E651" s="211"/>
      <c r="F651" s="212"/>
      <c r="G651" s="212"/>
      <c r="H651" s="213"/>
      <c r="I651" s="213"/>
      <c r="J651" s="213"/>
      <c r="K651" s="213"/>
      <c r="L651" s="213"/>
      <c r="M651" s="214"/>
      <c r="N651" s="215"/>
      <c r="O651" s="215"/>
      <c r="P651" s="69"/>
    </row>
    <row r="652" spans="2:16" x14ac:dyDescent="0.25">
      <c r="B652" s="67"/>
      <c r="C652" s="213"/>
      <c r="D652" s="211"/>
      <c r="E652" s="211"/>
      <c r="F652" s="212"/>
      <c r="G652" s="212"/>
      <c r="H652" s="213"/>
      <c r="I652" s="213"/>
      <c r="J652" s="213"/>
      <c r="K652" s="213"/>
      <c r="L652" s="213"/>
      <c r="M652" s="214"/>
      <c r="N652" s="215"/>
      <c r="O652" s="215"/>
      <c r="P652" s="69"/>
    </row>
    <row r="653" spans="2:16" x14ac:dyDescent="0.25">
      <c r="B653" s="67"/>
      <c r="C653" s="213"/>
      <c r="D653" s="211"/>
      <c r="E653" s="211"/>
      <c r="F653" s="212"/>
      <c r="G653" s="212"/>
      <c r="H653" s="213"/>
      <c r="I653" s="213"/>
      <c r="J653" s="213"/>
      <c r="K653" s="213"/>
      <c r="L653" s="213"/>
      <c r="M653" s="214"/>
      <c r="N653" s="215"/>
      <c r="O653" s="215"/>
      <c r="P653" s="69"/>
    </row>
    <row r="654" spans="2:16" x14ac:dyDescent="0.25">
      <c r="B654" s="67"/>
      <c r="C654" s="213"/>
      <c r="D654" s="211"/>
      <c r="E654" s="211"/>
      <c r="F654" s="212"/>
      <c r="G654" s="212"/>
      <c r="H654" s="213"/>
      <c r="I654" s="213"/>
      <c r="J654" s="213"/>
      <c r="K654" s="213"/>
      <c r="L654" s="213"/>
      <c r="M654" s="214"/>
      <c r="N654" s="215"/>
      <c r="O654" s="215"/>
      <c r="P654" s="69"/>
    </row>
    <row r="655" spans="2:16" x14ac:dyDescent="0.25">
      <c r="B655" s="67"/>
      <c r="C655" s="213"/>
      <c r="D655" s="211"/>
      <c r="E655" s="211"/>
      <c r="F655" s="212"/>
      <c r="G655" s="212"/>
      <c r="H655" s="213"/>
      <c r="I655" s="213"/>
      <c r="J655" s="213"/>
      <c r="K655" s="213"/>
      <c r="L655" s="213"/>
      <c r="M655" s="214"/>
      <c r="N655" s="215"/>
      <c r="O655" s="215"/>
      <c r="P655" s="69"/>
    </row>
    <row r="656" spans="2:16" x14ac:dyDescent="0.25">
      <c r="B656" s="67"/>
      <c r="C656" s="213"/>
      <c r="D656" s="211"/>
      <c r="E656" s="211"/>
      <c r="F656" s="212"/>
      <c r="G656" s="212"/>
      <c r="H656" s="213"/>
      <c r="I656" s="213"/>
      <c r="J656" s="213"/>
      <c r="K656" s="213"/>
      <c r="L656" s="213"/>
      <c r="M656" s="214"/>
      <c r="N656" s="215"/>
      <c r="O656" s="215"/>
      <c r="P656" s="69"/>
    </row>
    <row r="657" spans="2:16" x14ac:dyDescent="0.25">
      <c r="B657" s="67"/>
      <c r="C657" s="213"/>
      <c r="D657" s="211"/>
      <c r="E657" s="211"/>
      <c r="F657" s="212"/>
      <c r="G657" s="212"/>
      <c r="H657" s="213"/>
      <c r="I657" s="213"/>
      <c r="J657" s="213"/>
      <c r="K657" s="213"/>
      <c r="L657" s="213"/>
      <c r="M657" s="214"/>
      <c r="N657" s="215"/>
      <c r="O657" s="215"/>
      <c r="P657" s="69"/>
    </row>
    <row r="658" spans="2:16" x14ac:dyDescent="0.25">
      <c r="B658" s="67"/>
      <c r="C658" s="213"/>
      <c r="D658" s="211"/>
      <c r="E658" s="211"/>
      <c r="F658" s="212"/>
      <c r="G658" s="212"/>
      <c r="H658" s="213"/>
      <c r="I658" s="213"/>
      <c r="J658" s="213"/>
      <c r="K658" s="213"/>
      <c r="L658" s="213"/>
      <c r="M658" s="214"/>
      <c r="N658" s="215"/>
      <c r="O658" s="215"/>
      <c r="P658" s="69"/>
    </row>
    <row r="659" spans="2:16" x14ac:dyDescent="0.25">
      <c r="B659" s="67"/>
      <c r="C659" s="213"/>
      <c r="D659" s="211"/>
      <c r="E659" s="211"/>
      <c r="F659" s="212"/>
      <c r="G659" s="212"/>
      <c r="H659" s="213"/>
      <c r="I659" s="213"/>
      <c r="J659" s="213"/>
      <c r="K659" s="213"/>
      <c r="L659" s="213"/>
      <c r="M659" s="214"/>
      <c r="N659" s="215"/>
      <c r="O659" s="215"/>
      <c r="P659" s="69"/>
    </row>
    <row r="660" spans="2:16" x14ac:dyDescent="0.25">
      <c r="B660" s="67"/>
      <c r="C660" s="213"/>
      <c r="D660" s="211"/>
      <c r="E660" s="211"/>
      <c r="F660" s="212"/>
      <c r="G660" s="212"/>
      <c r="H660" s="213"/>
      <c r="I660" s="213"/>
      <c r="J660" s="213"/>
      <c r="K660" s="213"/>
      <c r="L660" s="213"/>
      <c r="M660" s="214"/>
      <c r="N660" s="215"/>
      <c r="O660" s="215"/>
      <c r="P660" s="69"/>
    </row>
    <row r="661" spans="2:16" x14ac:dyDescent="0.25">
      <c r="B661" s="67"/>
      <c r="C661" s="213"/>
      <c r="D661" s="211"/>
      <c r="E661" s="211"/>
      <c r="F661" s="212"/>
      <c r="G661" s="212"/>
      <c r="H661" s="213"/>
      <c r="I661" s="213"/>
      <c r="J661" s="213"/>
      <c r="K661" s="213"/>
      <c r="L661" s="213"/>
      <c r="M661" s="214"/>
      <c r="N661" s="215"/>
      <c r="O661" s="215"/>
      <c r="P661" s="69"/>
    </row>
    <row r="662" spans="2:16" x14ac:dyDescent="0.25">
      <c r="B662" s="67"/>
      <c r="C662" s="213"/>
      <c r="D662" s="211"/>
      <c r="E662" s="211"/>
      <c r="F662" s="212"/>
      <c r="G662" s="212"/>
      <c r="H662" s="213"/>
      <c r="I662" s="213"/>
      <c r="J662" s="213"/>
      <c r="K662" s="213"/>
      <c r="L662" s="213"/>
      <c r="M662" s="214"/>
      <c r="N662" s="215"/>
      <c r="O662" s="215"/>
      <c r="P662" s="69"/>
    </row>
    <row r="663" spans="2:16" x14ac:dyDescent="0.25">
      <c r="B663" s="67"/>
      <c r="C663" s="213"/>
      <c r="D663" s="211"/>
      <c r="E663" s="211"/>
      <c r="F663" s="212"/>
      <c r="G663" s="212"/>
      <c r="H663" s="213"/>
      <c r="I663" s="213"/>
      <c r="J663" s="213"/>
      <c r="K663" s="213"/>
      <c r="L663" s="213"/>
      <c r="M663" s="214"/>
      <c r="N663" s="215"/>
      <c r="O663" s="215"/>
      <c r="P663" s="69"/>
    </row>
    <row r="664" spans="2:16" x14ac:dyDescent="0.25">
      <c r="B664" s="67"/>
      <c r="C664" s="213"/>
      <c r="D664" s="211"/>
      <c r="E664" s="211"/>
      <c r="F664" s="212"/>
      <c r="G664" s="212"/>
      <c r="H664" s="213"/>
      <c r="I664" s="213"/>
      <c r="J664" s="213"/>
      <c r="K664" s="213"/>
      <c r="L664" s="213"/>
      <c r="M664" s="214"/>
      <c r="N664" s="215"/>
      <c r="O664" s="215"/>
      <c r="P664" s="69"/>
    </row>
    <row r="665" spans="2:16" x14ac:dyDescent="0.25">
      <c r="B665" s="67"/>
      <c r="C665" s="213"/>
      <c r="D665" s="211"/>
      <c r="E665" s="211"/>
      <c r="F665" s="212"/>
      <c r="G665" s="212"/>
      <c r="H665" s="213"/>
      <c r="I665" s="213"/>
      <c r="J665" s="213"/>
      <c r="K665" s="213"/>
      <c r="L665" s="213"/>
      <c r="M665" s="214"/>
      <c r="N665" s="215"/>
      <c r="O665" s="215"/>
      <c r="P665" s="69"/>
    </row>
    <row r="666" spans="2:16" x14ac:dyDescent="0.25">
      <c r="B666" s="67"/>
      <c r="C666" s="213"/>
      <c r="D666" s="211"/>
      <c r="E666" s="211"/>
      <c r="F666" s="212"/>
      <c r="G666" s="212"/>
      <c r="H666" s="213"/>
      <c r="I666" s="213"/>
      <c r="J666" s="213"/>
      <c r="K666" s="213"/>
      <c r="L666" s="213"/>
      <c r="M666" s="214"/>
      <c r="N666" s="215"/>
      <c r="O666" s="215"/>
      <c r="P666" s="69"/>
    </row>
    <row r="667" spans="2:16" x14ac:dyDescent="0.25">
      <c r="B667" s="67"/>
      <c r="C667" s="213"/>
      <c r="D667" s="211"/>
      <c r="E667" s="211"/>
      <c r="F667" s="212"/>
      <c r="G667" s="212"/>
      <c r="H667" s="213"/>
      <c r="I667" s="213"/>
      <c r="J667" s="213"/>
      <c r="K667" s="213"/>
      <c r="L667" s="213"/>
      <c r="M667" s="214"/>
      <c r="N667" s="215"/>
      <c r="O667" s="215"/>
      <c r="P667" s="69"/>
    </row>
    <row r="668" spans="2:16" x14ac:dyDescent="0.25">
      <c r="B668" s="67"/>
      <c r="C668" s="213"/>
      <c r="D668" s="211"/>
      <c r="E668" s="211"/>
      <c r="F668" s="212"/>
      <c r="G668" s="212"/>
      <c r="H668" s="213"/>
      <c r="I668" s="213"/>
      <c r="J668" s="213"/>
      <c r="K668" s="213"/>
      <c r="L668" s="213"/>
      <c r="M668" s="214"/>
      <c r="N668" s="215"/>
      <c r="O668" s="215"/>
      <c r="P668" s="69"/>
    </row>
    <row r="669" spans="2:16" x14ac:dyDescent="0.25">
      <c r="B669" s="67"/>
      <c r="C669" s="213"/>
      <c r="D669" s="211"/>
      <c r="E669" s="211"/>
      <c r="F669" s="212"/>
      <c r="G669" s="212"/>
      <c r="H669" s="213"/>
      <c r="I669" s="213"/>
      <c r="J669" s="213"/>
      <c r="K669" s="213"/>
      <c r="L669" s="213"/>
      <c r="M669" s="214"/>
      <c r="N669" s="215"/>
      <c r="O669" s="215"/>
      <c r="P669" s="69"/>
    </row>
    <row r="670" spans="2:16" x14ac:dyDescent="0.25">
      <c r="B670" s="67"/>
      <c r="C670" s="213"/>
      <c r="D670" s="211"/>
      <c r="E670" s="211"/>
      <c r="F670" s="212"/>
      <c r="G670" s="212"/>
      <c r="H670" s="213"/>
      <c r="I670" s="213"/>
      <c r="J670" s="213"/>
      <c r="K670" s="213"/>
      <c r="L670" s="213"/>
      <c r="M670" s="214"/>
      <c r="N670" s="215"/>
      <c r="O670" s="215"/>
      <c r="P670" s="69"/>
    </row>
    <row r="671" spans="2:16" x14ac:dyDescent="0.25">
      <c r="B671" s="67"/>
      <c r="C671" s="213"/>
      <c r="D671" s="211"/>
      <c r="E671" s="211"/>
      <c r="F671" s="212"/>
      <c r="G671" s="212"/>
      <c r="H671" s="213"/>
      <c r="I671" s="213"/>
      <c r="J671" s="213"/>
      <c r="K671" s="213"/>
      <c r="L671" s="213"/>
      <c r="M671" s="214"/>
      <c r="N671" s="215"/>
      <c r="O671" s="215"/>
      <c r="P671" s="69"/>
    </row>
    <row r="672" spans="2:16" x14ac:dyDescent="0.25">
      <c r="B672" s="67"/>
      <c r="C672" s="213"/>
      <c r="D672" s="211"/>
      <c r="E672" s="211"/>
      <c r="F672" s="212"/>
      <c r="G672" s="212"/>
      <c r="H672" s="213"/>
      <c r="I672" s="213"/>
      <c r="J672" s="213"/>
      <c r="K672" s="213"/>
      <c r="L672" s="213"/>
      <c r="M672" s="214"/>
      <c r="N672" s="215"/>
      <c r="O672" s="215"/>
      <c r="P672" s="69"/>
    </row>
    <row r="673" spans="2:16" x14ac:dyDescent="0.25">
      <c r="B673" s="67"/>
      <c r="C673" s="213"/>
      <c r="D673" s="211"/>
      <c r="E673" s="211"/>
      <c r="F673" s="212"/>
      <c r="G673" s="212"/>
      <c r="H673" s="213"/>
      <c r="I673" s="213"/>
      <c r="J673" s="213"/>
      <c r="K673" s="213"/>
      <c r="L673" s="213"/>
      <c r="M673" s="214"/>
      <c r="N673" s="215"/>
      <c r="O673" s="215"/>
      <c r="P673" s="69"/>
    </row>
    <row r="674" spans="2:16" x14ac:dyDescent="0.25">
      <c r="B674" s="67"/>
      <c r="C674" s="213"/>
      <c r="D674" s="211"/>
      <c r="E674" s="211"/>
      <c r="F674" s="212"/>
      <c r="G674" s="212"/>
      <c r="H674" s="213"/>
      <c r="I674" s="213"/>
      <c r="J674" s="213"/>
      <c r="K674" s="213"/>
      <c r="L674" s="213"/>
      <c r="M674" s="214"/>
      <c r="N674" s="215"/>
      <c r="O674" s="215"/>
      <c r="P674" s="69"/>
    </row>
    <row r="675" spans="2:16" x14ac:dyDescent="0.25">
      <c r="B675" s="67"/>
      <c r="C675" s="213"/>
      <c r="D675" s="211"/>
      <c r="E675" s="211"/>
      <c r="F675" s="212"/>
      <c r="G675" s="212"/>
      <c r="H675" s="213"/>
      <c r="I675" s="213"/>
      <c r="J675" s="213"/>
      <c r="K675" s="213"/>
      <c r="L675" s="213"/>
      <c r="M675" s="214"/>
      <c r="N675" s="215"/>
      <c r="O675" s="215"/>
      <c r="P675" s="69"/>
    </row>
    <row r="676" spans="2:16" x14ac:dyDescent="0.25">
      <c r="B676" s="67"/>
      <c r="C676" s="213"/>
      <c r="D676" s="211"/>
      <c r="E676" s="211"/>
      <c r="F676" s="212"/>
      <c r="G676" s="212"/>
      <c r="H676" s="213"/>
      <c r="I676" s="213"/>
      <c r="J676" s="213"/>
      <c r="K676" s="213"/>
      <c r="L676" s="213"/>
      <c r="M676" s="214"/>
      <c r="N676" s="215"/>
      <c r="O676" s="215"/>
      <c r="P676" s="69"/>
    </row>
    <row r="677" spans="2:16" x14ac:dyDescent="0.25">
      <c r="B677" s="67"/>
      <c r="C677" s="213"/>
      <c r="D677" s="211"/>
      <c r="E677" s="211"/>
      <c r="F677" s="212"/>
      <c r="G677" s="212"/>
      <c r="H677" s="213"/>
      <c r="I677" s="213"/>
      <c r="J677" s="213"/>
      <c r="K677" s="213"/>
      <c r="L677" s="213"/>
      <c r="M677" s="214"/>
      <c r="N677" s="215"/>
      <c r="O677" s="215"/>
      <c r="P677" s="69"/>
    </row>
    <row r="678" spans="2:16" x14ac:dyDescent="0.25">
      <c r="B678" s="67"/>
      <c r="C678" s="213"/>
      <c r="D678" s="211"/>
      <c r="E678" s="211"/>
      <c r="F678" s="212"/>
      <c r="G678" s="212"/>
      <c r="H678" s="213"/>
      <c r="I678" s="213"/>
      <c r="J678" s="213"/>
      <c r="K678" s="213"/>
      <c r="L678" s="213"/>
      <c r="M678" s="214"/>
      <c r="N678" s="215"/>
      <c r="O678" s="215"/>
      <c r="P678" s="69"/>
    </row>
    <row r="679" spans="2:16" x14ac:dyDescent="0.25">
      <c r="B679" s="67"/>
      <c r="C679" s="213"/>
      <c r="D679" s="211"/>
      <c r="E679" s="211"/>
      <c r="F679" s="212"/>
      <c r="G679" s="212"/>
      <c r="H679" s="213"/>
      <c r="I679" s="213"/>
      <c r="J679" s="213"/>
      <c r="K679" s="213"/>
      <c r="L679" s="213"/>
      <c r="M679" s="214"/>
      <c r="N679" s="215"/>
      <c r="O679" s="215"/>
      <c r="P679" s="69"/>
    </row>
    <row r="680" spans="2:16" x14ac:dyDescent="0.25">
      <c r="B680" s="67"/>
      <c r="C680" s="213"/>
      <c r="D680" s="211"/>
      <c r="E680" s="211"/>
      <c r="F680" s="212"/>
      <c r="G680" s="212"/>
      <c r="H680" s="213"/>
      <c r="I680" s="213"/>
      <c r="J680" s="213"/>
      <c r="K680" s="213"/>
      <c r="L680" s="213"/>
      <c r="M680" s="214"/>
      <c r="N680" s="215"/>
      <c r="O680" s="215"/>
      <c r="P680" s="69"/>
    </row>
    <row r="681" spans="2:16" x14ac:dyDescent="0.25">
      <c r="B681" s="67"/>
      <c r="C681" s="213"/>
      <c r="D681" s="211"/>
      <c r="E681" s="211"/>
      <c r="F681" s="212"/>
      <c r="G681" s="212"/>
      <c r="H681" s="213"/>
      <c r="I681" s="213"/>
      <c r="J681" s="213"/>
      <c r="K681" s="213"/>
      <c r="L681" s="213"/>
      <c r="M681" s="214"/>
      <c r="N681" s="215"/>
      <c r="O681" s="215"/>
      <c r="P681" s="69"/>
    </row>
    <row r="682" spans="2:16" x14ac:dyDescent="0.25">
      <c r="B682" s="67"/>
      <c r="C682" s="213"/>
      <c r="D682" s="211"/>
      <c r="E682" s="211"/>
      <c r="F682" s="212"/>
      <c r="G682" s="212"/>
      <c r="H682" s="213"/>
      <c r="I682" s="213"/>
      <c r="J682" s="213"/>
      <c r="K682" s="213"/>
      <c r="L682" s="213"/>
      <c r="M682" s="214"/>
      <c r="N682" s="215"/>
      <c r="O682" s="215"/>
      <c r="P682" s="69"/>
    </row>
    <row r="683" spans="2:16" x14ac:dyDescent="0.25">
      <c r="B683" s="67"/>
      <c r="C683" s="213"/>
      <c r="D683" s="211"/>
      <c r="E683" s="211"/>
      <c r="F683" s="212"/>
      <c r="G683" s="212"/>
      <c r="H683" s="213"/>
      <c r="I683" s="213"/>
      <c r="J683" s="213"/>
      <c r="K683" s="213"/>
      <c r="L683" s="213"/>
      <c r="M683" s="214"/>
      <c r="N683" s="215"/>
      <c r="O683" s="215"/>
      <c r="P683" s="69"/>
    </row>
    <row r="684" spans="2:16" x14ac:dyDescent="0.25">
      <c r="B684" s="67"/>
      <c r="C684" s="213"/>
      <c r="D684" s="211"/>
      <c r="E684" s="211"/>
      <c r="F684" s="212"/>
      <c r="G684" s="212"/>
      <c r="H684" s="213"/>
      <c r="I684" s="213"/>
      <c r="J684" s="213"/>
      <c r="K684" s="213"/>
      <c r="L684" s="213"/>
      <c r="M684" s="214"/>
      <c r="N684" s="215"/>
      <c r="O684" s="215"/>
      <c r="P684" s="69"/>
    </row>
    <row r="685" spans="2:16" x14ac:dyDescent="0.25">
      <c r="B685" s="67"/>
      <c r="C685" s="213"/>
      <c r="D685" s="211"/>
      <c r="E685" s="211"/>
      <c r="F685" s="212"/>
      <c r="G685" s="212"/>
      <c r="H685" s="213"/>
      <c r="I685" s="213"/>
      <c r="J685" s="213"/>
      <c r="K685" s="213"/>
      <c r="L685" s="213"/>
      <c r="M685" s="214"/>
      <c r="N685" s="215"/>
      <c r="O685" s="215"/>
      <c r="P685" s="69"/>
    </row>
    <row r="686" spans="2:16" x14ac:dyDescent="0.25">
      <c r="B686" s="67"/>
      <c r="C686" s="213"/>
      <c r="D686" s="211"/>
      <c r="E686" s="211"/>
      <c r="F686" s="212"/>
      <c r="G686" s="212"/>
      <c r="H686" s="213"/>
      <c r="I686" s="213"/>
      <c r="J686" s="213"/>
      <c r="K686" s="213"/>
      <c r="L686" s="213"/>
      <c r="M686" s="214"/>
      <c r="N686" s="215"/>
      <c r="O686" s="215"/>
      <c r="P686" s="69"/>
    </row>
    <row r="687" spans="2:16" x14ac:dyDescent="0.25">
      <c r="B687" s="67"/>
      <c r="C687" s="213"/>
      <c r="D687" s="211"/>
      <c r="E687" s="211"/>
      <c r="F687" s="212"/>
      <c r="G687" s="212"/>
      <c r="H687" s="213"/>
      <c r="I687" s="213"/>
      <c r="J687" s="213"/>
      <c r="K687" s="213"/>
      <c r="L687" s="213"/>
      <c r="M687" s="214"/>
      <c r="N687" s="215"/>
      <c r="O687" s="215"/>
      <c r="P687" s="69"/>
    </row>
    <row r="688" spans="2:16" x14ac:dyDescent="0.25">
      <c r="B688" s="67"/>
      <c r="C688" s="213"/>
      <c r="D688" s="211"/>
      <c r="E688" s="211"/>
      <c r="F688" s="212"/>
      <c r="G688" s="212"/>
      <c r="H688" s="213"/>
      <c r="I688" s="213"/>
      <c r="J688" s="213"/>
      <c r="K688" s="213"/>
      <c r="L688" s="213"/>
      <c r="M688" s="214"/>
      <c r="N688" s="215"/>
      <c r="O688" s="215"/>
      <c r="P688" s="69"/>
    </row>
    <row r="689" spans="2:16" x14ac:dyDescent="0.25">
      <c r="B689" s="67"/>
      <c r="C689" s="213"/>
      <c r="D689" s="211"/>
      <c r="E689" s="211"/>
      <c r="F689" s="212"/>
      <c r="G689" s="212"/>
      <c r="H689" s="213"/>
      <c r="I689" s="213"/>
      <c r="J689" s="213"/>
      <c r="K689" s="213"/>
      <c r="L689" s="213"/>
      <c r="M689" s="214"/>
      <c r="N689" s="215"/>
      <c r="O689" s="215"/>
      <c r="P689" s="69"/>
    </row>
    <row r="690" spans="2:16" x14ac:dyDescent="0.25">
      <c r="B690" s="67"/>
      <c r="C690" s="213"/>
      <c r="D690" s="211"/>
      <c r="E690" s="211"/>
      <c r="F690" s="212"/>
      <c r="G690" s="212"/>
      <c r="H690" s="213"/>
      <c r="I690" s="213"/>
      <c r="J690" s="213"/>
      <c r="K690" s="213"/>
      <c r="L690" s="213"/>
      <c r="M690" s="214"/>
      <c r="N690" s="215"/>
      <c r="O690" s="215"/>
      <c r="P690" s="69"/>
    </row>
    <row r="691" spans="2:16" x14ac:dyDescent="0.25">
      <c r="B691" s="67"/>
      <c r="C691" s="213"/>
      <c r="D691" s="211"/>
      <c r="E691" s="211"/>
      <c r="F691" s="212"/>
      <c r="G691" s="212"/>
      <c r="H691" s="213"/>
      <c r="I691" s="213"/>
      <c r="J691" s="213"/>
      <c r="K691" s="213"/>
      <c r="L691" s="213"/>
      <c r="M691" s="214"/>
      <c r="N691" s="215"/>
      <c r="O691" s="215"/>
      <c r="P691" s="69"/>
    </row>
    <row r="692" spans="2:16" x14ac:dyDescent="0.25">
      <c r="B692" s="67"/>
      <c r="C692" s="213"/>
      <c r="D692" s="211"/>
      <c r="E692" s="211"/>
      <c r="F692" s="212"/>
      <c r="G692" s="212"/>
      <c r="H692" s="213"/>
      <c r="I692" s="213"/>
      <c r="J692" s="213"/>
      <c r="K692" s="213"/>
      <c r="L692" s="213"/>
      <c r="M692" s="214"/>
      <c r="N692" s="215"/>
      <c r="O692" s="215"/>
      <c r="P692" s="69"/>
    </row>
    <row r="693" spans="2:16" x14ac:dyDescent="0.25">
      <c r="B693" s="67"/>
      <c r="C693" s="213"/>
      <c r="D693" s="211"/>
      <c r="E693" s="211"/>
      <c r="F693" s="212"/>
      <c r="G693" s="212"/>
      <c r="H693" s="213"/>
      <c r="I693" s="213"/>
      <c r="J693" s="213"/>
      <c r="K693" s="213"/>
      <c r="L693" s="213"/>
      <c r="M693" s="214"/>
      <c r="N693" s="215"/>
      <c r="O693" s="215"/>
      <c r="P693" s="69"/>
    </row>
    <row r="694" spans="2:16" x14ac:dyDescent="0.25">
      <c r="B694" s="67"/>
      <c r="C694" s="213"/>
      <c r="D694" s="211"/>
      <c r="E694" s="211"/>
      <c r="F694" s="212"/>
      <c r="G694" s="212"/>
      <c r="H694" s="213"/>
      <c r="I694" s="213"/>
      <c r="J694" s="213"/>
      <c r="K694" s="213"/>
      <c r="L694" s="213"/>
      <c r="M694" s="214"/>
      <c r="N694" s="215"/>
      <c r="O694" s="215"/>
      <c r="P694" s="69"/>
    </row>
    <row r="695" spans="2:16" x14ac:dyDescent="0.25">
      <c r="B695" s="67"/>
      <c r="C695" s="213"/>
      <c r="D695" s="211"/>
      <c r="E695" s="211"/>
      <c r="F695" s="212"/>
      <c r="G695" s="212"/>
      <c r="H695" s="213"/>
      <c r="I695" s="213"/>
      <c r="J695" s="213"/>
      <c r="K695" s="213"/>
      <c r="L695" s="213"/>
      <c r="M695" s="214"/>
      <c r="N695" s="215"/>
      <c r="O695" s="215"/>
      <c r="P695" s="69"/>
    </row>
    <row r="696" spans="2:16" x14ac:dyDescent="0.25">
      <c r="B696" s="67"/>
      <c r="C696" s="213"/>
      <c r="D696" s="211"/>
      <c r="E696" s="211"/>
      <c r="F696" s="212"/>
      <c r="G696" s="212"/>
      <c r="H696" s="213"/>
      <c r="I696" s="213"/>
      <c r="J696" s="213"/>
      <c r="K696" s="213"/>
      <c r="L696" s="213"/>
      <c r="M696" s="214"/>
      <c r="N696" s="215"/>
      <c r="O696" s="215"/>
      <c r="P696" s="69"/>
    </row>
    <row r="697" spans="2:16" x14ac:dyDescent="0.25">
      <c r="B697" s="67"/>
      <c r="C697" s="213"/>
      <c r="D697" s="211"/>
      <c r="E697" s="211"/>
      <c r="F697" s="212"/>
      <c r="G697" s="212"/>
      <c r="H697" s="213"/>
      <c r="I697" s="213"/>
      <c r="J697" s="213"/>
      <c r="K697" s="213"/>
      <c r="L697" s="213"/>
      <c r="M697" s="214"/>
      <c r="N697" s="215"/>
      <c r="O697" s="215"/>
      <c r="P697" s="69"/>
    </row>
    <row r="698" spans="2:16" x14ac:dyDescent="0.25">
      <c r="B698" s="67"/>
      <c r="C698" s="213"/>
      <c r="D698" s="211"/>
      <c r="E698" s="211"/>
      <c r="F698" s="212"/>
      <c r="G698" s="212"/>
      <c r="H698" s="213"/>
      <c r="I698" s="213"/>
      <c r="J698" s="213"/>
      <c r="K698" s="213"/>
      <c r="L698" s="213"/>
      <c r="M698" s="214"/>
      <c r="N698" s="215"/>
      <c r="O698" s="215"/>
      <c r="P698" s="69"/>
    </row>
    <row r="699" spans="2:16" x14ac:dyDescent="0.25">
      <c r="B699" s="67"/>
      <c r="C699" s="213"/>
      <c r="D699" s="211"/>
      <c r="E699" s="211"/>
      <c r="F699" s="212"/>
      <c r="G699" s="212"/>
      <c r="H699" s="213"/>
      <c r="I699" s="213"/>
      <c r="J699" s="213"/>
      <c r="K699" s="213"/>
      <c r="L699" s="213"/>
      <c r="M699" s="214"/>
      <c r="N699" s="215"/>
      <c r="O699" s="215"/>
      <c r="P699" s="69"/>
    </row>
    <row r="700" spans="2:16" x14ac:dyDescent="0.25">
      <c r="B700" s="67"/>
      <c r="C700" s="213"/>
      <c r="D700" s="211"/>
      <c r="E700" s="211"/>
      <c r="F700" s="212"/>
      <c r="G700" s="212"/>
      <c r="H700" s="213"/>
      <c r="I700" s="213"/>
      <c r="J700" s="213"/>
      <c r="K700" s="213"/>
      <c r="L700" s="213"/>
      <c r="M700" s="214"/>
      <c r="N700" s="215"/>
      <c r="O700" s="215"/>
      <c r="P700" s="69"/>
    </row>
    <row r="701" spans="2:16" x14ac:dyDescent="0.25">
      <c r="B701" s="67"/>
      <c r="C701" s="213"/>
      <c r="D701" s="211"/>
      <c r="E701" s="211"/>
      <c r="F701" s="212"/>
      <c r="G701" s="212"/>
      <c r="H701" s="213"/>
      <c r="I701" s="213"/>
      <c r="J701" s="213"/>
      <c r="K701" s="213"/>
      <c r="L701" s="213"/>
      <c r="M701" s="214"/>
      <c r="N701" s="215"/>
      <c r="O701" s="215"/>
      <c r="P701" s="69"/>
    </row>
    <row r="702" spans="2:16" x14ac:dyDescent="0.25">
      <c r="B702" s="67"/>
      <c r="C702" s="213"/>
      <c r="D702" s="211"/>
      <c r="E702" s="211"/>
      <c r="F702" s="212"/>
      <c r="G702" s="212"/>
      <c r="H702" s="213"/>
      <c r="I702" s="213"/>
      <c r="J702" s="213"/>
      <c r="K702" s="213"/>
      <c r="L702" s="213"/>
      <c r="M702" s="214"/>
      <c r="N702" s="215"/>
      <c r="O702" s="215"/>
      <c r="P702" s="69"/>
    </row>
    <row r="703" spans="2:16" x14ac:dyDescent="0.25">
      <c r="B703" s="67"/>
      <c r="C703" s="213"/>
      <c r="D703" s="211"/>
      <c r="E703" s="211"/>
      <c r="F703" s="212"/>
      <c r="G703" s="212"/>
      <c r="H703" s="213"/>
      <c r="I703" s="213"/>
      <c r="J703" s="213"/>
      <c r="K703" s="213"/>
      <c r="L703" s="213"/>
      <c r="M703" s="214"/>
      <c r="N703" s="215"/>
      <c r="O703" s="215"/>
      <c r="P703" s="69"/>
    </row>
    <row r="704" spans="2:16" x14ac:dyDescent="0.25">
      <c r="B704" s="67"/>
      <c r="C704" s="213"/>
      <c r="D704" s="211"/>
      <c r="E704" s="211"/>
      <c r="F704" s="212"/>
      <c r="G704" s="212"/>
      <c r="H704" s="213"/>
      <c r="I704" s="213"/>
      <c r="J704" s="213"/>
      <c r="K704" s="213"/>
      <c r="L704" s="213"/>
      <c r="M704" s="214"/>
      <c r="N704" s="215"/>
      <c r="O704" s="215"/>
      <c r="P704" s="69"/>
    </row>
    <row r="705" spans="2:16" x14ac:dyDescent="0.25">
      <c r="B705" s="67"/>
      <c r="C705" s="213"/>
      <c r="D705" s="211"/>
      <c r="E705" s="211"/>
      <c r="F705" s="212"/>
      <c r="G705" s="212"/>
      <c r="H705" s="213"/>
      <c r="I705" s="213"/>
      <c r="J705" s="213"/>
      <c r="K705" s="213"/>
      <c r="L705" s="213"/>
      <c r="M705" s="214"/>
      <c r="N705" s="215"/>
      <c r="O705" s="215"/>
      <c r="P705" s="69"/>
    </row>
    <row r="706" spans="2:16" x14ac:dyDescent="0.25">
      <c r="B706" s="67"/>
      <c r="C706" s="213"/>
      <c r="D706" s="211"/>
      <c r="E706" s="211"/>
      <c r="F706" s="212"/>
      <c r="G706" s="212"/>
      <c r="H706" s="213"/>
      <c r="I706" s="213"/>
      <c r="J706" s="213"/>
      <c r="K706" s="213"/>
      <c r="L706" s="213"/>
      <c r="M706" s="214"/>
      <c r="N706" s="215"/>
      <c r="O706" s="215"/>
      <c r="P706" s="69"/>
    </row>
    <row r="707" spans="2:16" x14ac:dyDescent="0.25">
      <c r="B707" s="67"/>
      <c r="C707" s="213"/>
      <c r="D707" s="211"/>
      <c r="E707" s="211"/>
      <c r="F707" s="212"/>
      <c r="G707" s="212"/>
      <c r="H707" s="213"/>
      <c r="I707" s="213"/>
      <c r="J707" s="213"/>
      <c r="K707" s="213"/>
      <c r="L707" s="213"/>
      <c r="M707" s="214"/>
      <c r="N707" s="215"/>
      <c r="O707" s="215"/>
      <c r="P707" s="69"/>
    </row>
    <row r="708" spans="2:16" x14ac:dyDescent="0.25">
      <c r="B708" s="67"/>
      <c r="C708" s="213"/>
      <c r="D708" s="211"/>
      <c r="E708" s="211"/>
      <c r="F708" s="212"/>
      <c r="G708" s="212"/>
      <c r="H708" s="213"/>
      <c r="I708" s="213"/>
      <c r="J708" s="213"/>
      <c r="K708" s="213"/>
      <c r="L708" s="213"/>
      <c r="M708" s="214"/>
      <c r="N708" s="215"/>
      <c r="O708" s="215"/>
      <c r="P708" s="69"/>
    </row>
    <row r="709" spans="2:16" x14ac:dyDescent="0.25">
      <c r="B709" s="67"/>
      <c r="C709" s="213"/>
      <c r="D709" s="211"/>
      <c r="E709" s="211"/>
      <c r="F709" s="212"/>
      <c r="G709" s="212"/>
      <c r="H709" s="213"/>
      <c r="I709" s="213"/>
      <c r="J709" s="213"/>
      <c r="K709" s="213"/>
      <c r="L709" s="213"/>
      <c r="M709" s="214"/>
      <c r="N709" s="215"/>
      <c r="O709" s="215"/>
      <c r="P709" s="69"/>
    </row>
    <row r="710" spans="2:16" x14ac:dyDescent="0.25">
      <c r="B710" s="67"/>
      <c r="C710" s="213"/>
      <c r="D710" s="211"/>
      <c r="E710" s="211"/>
      <c r="F710" s="212"/>
      <c r="G710" s="212"/>
      <c r="H710" s="213"/>
      <c r="I710" s="213"/>
      <c r="J710" s="213"/>
      <c r="K710" s="213"/>
      <c r="L710" s="213"/>
      <c r="M710" s="214"/>
      <c r="N710" s="215"/>
      <c r="O710" s="215"/>
      <c r="P710" s="69"/>
    </row>
    <row r="711" spans="2:16" x14ac:dyDescent="0.25">
      <c r="B711" s="67"/>
      <c r="C711" s="213"/>
      <c r="D711" s="211"/>
      <c r="E711" s="211"/>
      <c r="F711" s="212"/>
      <c r="G711" s="212"/>
      <c r="H711" s="213"/>
      <c r="I711" s="213"/>
      <c r="J711" s="213"/>
      <c r="K711" s="213"/>
      <c r="L711" s="213"/>
      <c r="M711" s="214"/>
      <c r="N711" s="215"/>
      <c r="O711" s="215"/>
      <c r="P711" s="69"/>
    </row>
    <row r="712" spans="2:16" x14ac:dyDescent="0.25">
      <c r="B712" s="67"/>
      <c r="C712" s="213"/>
      <c r="D712" s="211"/>
      <c r="E712" s="211"/>
      <c r="F712" s="212"/>
      <c r="G712" s="212"/>
      <c r="H712" s="213"/>
      <c r="I712" s="213"/>
      <c r="J712" s="213"/>
      <c r="K712" s="213"/>
      <c r="L712" s="213"/>
      <c r="M712" s="214"/>
      <c r="N712" s="215"/>
      <c r="O712" s="215"/>
      <c r="P712" s="69"/>
    </row>
    <row r="713" spans="2:16" x14ac:dyDescent="0.25">
      <c r="B713" s="67"/>
      <c r="C713" s="213"/>
      <c r="D713" s="211"/>
      <c r="E713" s="211"/>
      <c r="F713" s="212"/>
      <c r="G713" s="212"/>
      <c r="H713" s="213"/>
      <c r="I713" s="213"/>
      <c r="J713" s="213"/>
      <c r="K713" s="213"/>
      <c r="L713" s="213"/>
      <c r="M713" s="214"/>
      <c r="N713" s="215"/>
      <c r="O713" s="215"/>
      <c r="P713" s="69"/>
    </row>
    <row r="714" spans="2:16" x14ac:dyDescent="0.25">
      <c r="B714" s="67"/>
      <c r="C714" s="213"/>
      <c r="D714" s="211"/>
      <c r="E714" s="211"/>
      <c r="F714" s="212"/>
      <c r="G714" s="212"/>
      <c r="H714" s="213"/>
      <c r="I714" s="213"/>
      <c r="J714" s="213"/>
      <c r="K714" s="213"/>
      <c r="L714" s="213"/>
      <c r="M714" s="214"/>
      <c r="N714" s="215"/>
      <c r="O714" s="215"/>
      <c r="P714" s="69"/>
    </row>
    <row r="715" spans="2:16" x14ac:dyDescent="0.25">
      <c r="B715" s="67"/>
      <c r="C715" s="213"/>
      <c r="D715" s="211"/>
      <c r="E715" s="211"/>
      <c r="F715" s="212"/>
      <c r="G715" s="212"/>
      <c r="H715" s="213"/>
      <c r="I715" s="213"/>
      <c r="J715" s="213"/>
      <c r="K715" s="213"/>
      <c r="L715" s="213"/>
      <c r="M715" s="214"/>
      <c r="N715" s="215"/>
      <c r="O715" s="215"/>
      <c r="P715" s="69"/>
    </row>
    <row r="716" spans="2:16" x14ac:dyDescent="0.25">
      <c r="B716" s="67"/>
      <c r="C716" s="213"/>
      <c r="D716" s="211"/>
      <c r="E716" s="211"/>
      <c r="F716" s="212"/>
      <c r="G716" s="212"/>
      <c r="H716" s="213"/>
      <c r="I716" s="213"/>
      <c r="J716" s="213"/>
      <c r="K716" s="213"/>
      <c r="L716" s="213"/>
      <c r="M716" s="214"/>
      <c r="N716" s="215"/>
      <c r="O716" s="215"/>
      <c r="P716" s="69"/>
    </row>
    <row r="717" spans="2:16" x14ac:dyDescent="0.25">
      <c r="B717" s="67"/>
      <c r="C717" s="213"/>
      <c r="D717" s="211"/>
      <c r="E717" s="211"/>
      <c r="F717" s="212"/>
      <c r="G717" s="212"/>
      <c r="H717" s="213"/>
      <c r="I717" s="213"/>
      <c r="J717" s="213"/>
      <c r="K717" s="213"/>
      <c r="L717" s="213"/>
      <c r="M717" s="214"/>
      <c r="N717" s="215"/>
      <c r="O717" s="215"/>
      <c r="P717" s="69"/>
    </row>
    <row r="718" spans="2:16" x14ac:dyDescent="0.25">
      <c r="B718" s="67"/>
      <c r="C718" s="213"/>
      <c r="D718" s="211"/>
      <c r="E718" s="211"/>
      <c r="F718" s="212"/>
      <c r="G718" s="212"/>
      <c r="H718" s="213"/>
      <c r="I718" s="213"/>
      <c r="J718" s="213"/>
      <c r="K718" s="213"/>
      <c r="L718" s="213"/>
      <c r="M718" s="214"/>
      <c r="N718" s="215"/>
      <c r="O718" s="215"/>
      <c r="P718" s="69"/>
    </row>
    <row r="719" spans="2:16" x14ac:dyDescent="0.25">
      <c r="B719" s="67"/>
      <c r="C719" s="213"/>
      <c r="D719" s="211"/>
      <c r="E719" s="211"/>
      <c r="F719" s="212"/>
      <c r="G719" s="212"/>
      <c r="H719" s="213"/>
      <c r="I719" s="213"/>
      <c r="J719" s="213"/>
      <c r="K719" s="213"/>
      <c r="L719" s="213"/>
      <c r="M719" s="214"/>
      <c r="N719" s="215"/>
      <c r="O719" s="215"/>
      <c r="P719" s="69"/>
    </row>
    <row r="720" spans="2:16" x14ac:dyDescent="0.25">
      <c r="B720" s="67"/>
      <c r="C720" s="213"/>
      <c r="D720" s="211"/>
      <c r="E720" s="211"/>
      <c r="F720" s="212"/>
      <c r="G720" s="212"/>
      <c r="H720" s="213"/>
      <c r="I720" s="213"/>
      <c r="J720" s="213"/>
      <c r="K720" s="213"/>
      <c r="L720" s="213"/>
      <c r="M720" s="214"/>
      <c r="N720" s="215"/>
      <c r="O720" s="215"/>
      <c r="P720" s="69"/>
    </row>
    <row r="721" spans="2:16" x14ac:dyDescent="0.25">
      <c r="B721" s="67"/>
      <c r="C721" s="213"/>
      <c r="D721" s="211"/>
      <c r="E721" s="211"/>
      <c r="F721" s="212"/>
      <c r="G721" s="212"/>
      <c r="H721" s="213"/>
      <c r="I721" s="213"/>
      <c r="J721" s="213"/>
      <c r="K721" s="213"/>
      <c r="L721" s="213"/>
      <c r="M721" s="214"/>
      <c r="N721" s="215"/>
      <c r="O721" s="215"/>
      <c r="P721" s="69"/>
    </row>
    <row r="722" spans="2:16" x14ac:dyDescent="0.25">
      <c r="B722" s="67"/>
      <c r="C722" s="213"/>
      <c r="D722" s="211"/>
      <c r="E722" s="211"/>
      <c r="F722" s="212"/>
      <c r="G722" s="212"/>
      <c r="H722" s="213"/>
      <c r="I722" s="213"/>
      <c r="J722" s="213"/>
      <c r="K722" s="213"/>
      <c r="L722" s="213"/>
      <c r="M722" s="214"/>
      <c r="N722" s="215"/>
      <c r="O722" s="215"/>
      <c r="P722" s="69"/>
    </row>
    <row r="723" spans="2:16" x14ac:dyDescent="0.25">
      <c r="B723" s="67"/>
      <c r="C723" s="213"/>
      <c r="D723" s="211"/>
      <c r="E723" s="211"/>
      <c r="F723" s="212"/>
      <c r="G723" s="212"/>
      <c r="H723" s="213"/>
      <c r="I723" s="213"/>
      <c r="J723" s="213"/>
      <c r="K723" s="213"/>
      <c r="L723" s="213"/>
      <c r="M723" s="214"/>
      <c r="N723" s="215"/>
      <c r="O723" s="215"/>
      <c r="P723" s="69"/>
    </row>
    <row r="724" spans="2:16" x14ac:dyDescent="0.25">
      <c r="B724" s="67"/>
      <c r="C724" s="213"/>
      <c r="D724" s="211"/>
      <c r="E724" s="211"/>
      <c r="F724" s="212"/>
      <c r="G724" s="212"/>
      <c r="H724" s="213"/>
      <c r="I724" s="213"/>
      <c r="J724" s="213"/>
      <c r="K724" s="213"/>
      <c r="L724" s="213"/>
      <c r="M724" s="214"/>
      <c r="N724" s="215"/>
      <c r="O724" s="215"/>
      <c r="P724" s="69"/>
    </row>
    <row r="725" spans="2:16" x14ac:dyDescent="0.25">
      <c r="B725" s="67"/>
      <c r="C725" s="213"/>
      <c r="D725" s="211"/>
      <c r="E725" s="211"/>
      <c r="F725" s="212"/>
      <c r="G725" s="212"/>
      <c r="H725" s="213"/>
      <c r="I725" s="213"/>
      <c r="J725" s="213"/>
      <c r="K725" s="213"/>
      <c r="L725" s="213"/>
      <c r="M725" s="214"/>
      <c r="N725" s="215"/>
      <c r="O725" s="215"/>
      <c r="P725" s="69"/>
    </row>
    <row r="726" spans="2:16" x14ac:dyDescent="0.25">
      <c r="B726" s="67"/>
      <c r="C726" s="213"/>
      <c r="D726" s="211"/>
      <c r="E726" s="211"/>
      <c r="F726" s="212"/>
      <c r="G726" s="212"/>
      <c r="H726" s="213"/>
      <c r="I726" s="213"/>
      <c r="J726" s="213"/>
      <c r="K726" s="213"/>
      <c r="L726" s="213"/>
      <c r="M726" s="214"/>
      <c r="N726" s="215"/>
      <c r="O726" s="215"/>
      <c r="P726" s="69"/>
    </row>
    <row r="727" spans="2:16" x14ac:dyDescent="0.25">
      <c r="B727" s="67"/>
      <c r="C727" s="213"/>
      <c r="D727" s="211"/>
      <c r="E727" s="211"/>
      <c r="F727" s="212"/>
      <c r="G727" s="212"/>
      <c r="H727" s="213"/>
      <c r="I727" s="213"/>
      <c r="J727" s="213"/>
      <c r="K727" s="213"/>
      <c r="L727" s="213"/>
      <c r="M727" s="214"/>
      <c r="N727" s="215"/>
      <c r="O727" s="215"/>
      <c r="P727" s="69"/>
    </row>
    <row r="728" spans="2:16" x14ac:dyDescent="0.25">
      <c r="B728" s="67"/>
      <c r="C728" s="213"/>
      <c r="D728" s="211"/>
      <c r="E728" s="211"/>
      <c r="F728" s="212"/>
      <c r="G728" s="212"/>
      <c r="H728" s="213"/>
      <c r="I728" s="213"/>
      <c r="J728" s="213"/>
      <c r="K728" s="213"/>
      <c r="L728" s="213"/>
      <c r="M728" s="214"/>
      <c r="N728" s="215"/>
      <c r="O728" s="215"/>
      <c r="P728" s="69"/>
    </row>
    <row r="729" spans="2:16" x14ac:dyDescent="0.25">
      <c r="B729" s="67"/>
      <c r="C729" s="213"/>
      <c r="D729" s="211"/>
      <c r="E729" s="211"/>
      <c r="F729" s="212"/>
      <c r="G729" s="212"/>
      <c r="H729" s="213"/>
      <c r="I729" s="213"/>
      <c r="J729" s="213"/>
      <c r="K729" s="213"/>
      <c r="L729" s="213"/>
      <c r="M729" s="214"/>
      <c r="N729" s="215"/>
      <c r="O729" s="215"/>
      <c r="P729" s="69"/>
    </row>
    <row r="730" spans="2:16" x14ac:dyDescent="0.25">
      <c r="B730" s="67"/>
      <c r="C730" s="213"/>
      <c r="D730" s="211"/>
      <c r="E730" s="211"/>
      <c r="F730" s="212"/>
      <c r="G730" s="212"/>
      <c r="H730" s="213"/>
      <c r="I730" s="213"/>
      <c r="J730" s="213"/>
      <c r="K730" s="213"/>
      <c r="L730" s="213"/>
      <c r="M730" s="214"/>
      <c r="N730" s="215"/>
      <c r="O730" s="215"/>
      <c r="P730" s="69"/>
    </row>
    <row r="731" spans="2:16" x14ac:dyDescent="0.25">
      <c r="B731" s="67"/>
      <c r="C731" s="213"/>
      <c r="D731" s="211"/>
      <c r="E731" s="211"/>
      <c r="F731" s="212"/>
      <c r="G731" s="212"/>
      <c r="H731" s="213"/>
      <c r="I731" s="213"/>
      <c r="J731" s="213"/>
      <c r="K731" s="213"/>
      <c r="L731" s="213"/>
      <c r="M731" s="214"/>
      <c r="N731" s="215"/>
      <c r="O731" s="215"/>
      <c r="P731" s="69"/>
    </row>
    <row r="732" spans="2:16" x14ac:dyDescent="0.25">
      <c r="B732" s="67"/>
      <c r="C732" s="213"/>
      <c r="D732" s="211"/>
      <c r="E732" s="211"/>
      <c r="F732" s="212"/>
      <c r="G732" s="212"/>
      <c r="H732" s="213"/>
      <c r="I732" s="213"/>
      <c r="J732" s="213"/>
      <c r="K732" s="213"/>
      <c r="L732" s="213"/>
      <c r="M732" s="214"/>
      <c r="N732" s="215"/>
      <c r="O732" s="215"/>
      <c r="P732" s="69"/>
    </row>
    <row r="733" spans="2:16" x14ac:dyDescent="0.25">
      <c r="B733" s="67"/>
      <c r="C733" s="213"/>
      <c r="D733" s="211"/>
      <c r="E733" s="211"/>
      <c r="F733" s="212"/>
      <c r="G733" s="212"/>
      <c r="H733" s="213"/>
      <c r="I733" s="213"/>
      <c r="J733" s="213"/>
      <c r="K733" s="213"/>
      <c r="L733" s="213"/>
      <c r="M733" s="214"/>
      <c r="N733" s="215"/>
      <c r="O733" s="215"/>
      <c r="P733" s="69"/>
    </row>
    <row r="734" spans="2:16" x14ac:dyDescent="0.25">
      <c r="B734" s="67"/>
      <c r="C734" s="213"/>
      <c r="D734" s="211"/>
      <c r="E734" s="211"/>
      <c r="F734" s="212"/>
      <c r="G734" s="212"/>
      <c r="H734" s="213"/>
      <c r="I734" s="213"/>
      <c r="J734" s="213"/>
      <c r="K734" s="213"/>
      <c r="L734" s="213"/>
      <c r="M734" s="214"/>
      <c r="N734" s="215"/>
      <c r="O734" s="215"/>
      <c r="P734" s="69"/>
    </row>
    <row r="735" spans="2:16" x14ac:dyDescent="0.25">
      <c r="B735" s="67"/>
      <c r="C735" s="213"/>
      <c r="D735" s="211"/>
      <c r="E735" s="211"/>
      <c r="F735" s="212"/>
      <c r="G735" s="212"/>
      <c r="H735" s="213"/>
      <c r="I735" s="213"/>
      <c r="J735" s="213"/>
      <c r="K735" s="213"/>
      <c r="L735" s="213"/>
      <c r="M735" s="214"/>
      <c r="N735" s="215"/>
      <c r="O735" s="215"/>
      <c r="P735" s="69"/>
    </row>
    <row r="736" spans="2:16" x14ac:dyDescent="0.25">
      <c r="B736" s="67"/>
      <c r="C736" s="213"/>
      <c r="D736" s="211"/>
      <c r="E736" s="211"/>
      <c r="F736" s="212"/>
      <c r="G736" s="212"/>
      <c r="H736" s="213"/>
      <c r="I736" s="213"/>
      <c r="J736" s="213"/>
      <c r="K736" s="213"/>
      <c r="L736" s="213"/>
      <c r="M736" s="214"/>
      <c r="N736" s="215"/>
      <c r="O736" s="215"/>
      <c r="P736" s="69"/>
    </row>
    <row r="737" spans="2:16" x14ac:dyDescent="0.25">
      <c r="B737" s="67"/>
      <c r="C737" s="213"/>
      <c r="D737" s="211"/>
      <c r="E737" s="211"/>
      <c r="F737" s="212"/>
      <c r="G737" s="212"/>
      <c r="H737" s="213"/>
      <c r="I737" s="213"/>
      <c r="J737" s="213"/>
      <c r="K737" s="213"/>
      <c r="L737" s="213"/>
      <c r="M737" s="214"/>
      <c r="N737" s="215"/>
      <c r="O737" s="215"/>
      <c r="P737" s="69"/>
    </row>
    <row r="738" spans="2:16" x14ac:dyDescent="0.25">
      <c r="B738" s="67"/>
      <c r="C738" s="213"/>
      <c r="D738" s="211"/>
      <c r="E738" s="211"/>
      <c r="F738" s="212"/>
      <c r="G738" s="212"/>
      <c r="H738" s="213"/>
      <c r="I738" s="213"/>
      <c r="J738" s="213"/>
      <c r="K738" s="213"/>
      <c r="L738" s="213"/>
      <c r="M738" s="214"/>
      <c r="N738" s="215"/>
      <c r="O738" s="215"/>
      <c r="P738" s="69"/>
    </row>
    <row r="739" spans="2:16" x14ac:dyDescent="0.25">
      <c r="B739" s="67"/>
      <c r="C739" s="213"/>
      <c r="D739" s="211"/>
      <c r="E739" s="211"/>
      <c r="F739" s="212"/>
      <c r="G739" s="212"/>
      <c r="H739" s="213"/>
      <c r="I739" s="213"/>
      <c r="J739" s="213"/>
      <c r="K739" s="213"/>
      <c r="L739" s="213"/>
      <c r="M739" s="214"/>
      <c r="N739" s="215"/>
      <c r="O739" s="215"/>
      <c r="P739" s="69"/>
    </row>
    <row r="740" spans="2:16" x14ac:dyDescent="0.25">
      <c r="B740" s="67"/>
      <c r="C740" s="213"/>
      <c r="D740" s="211"/>
      <c r="E740" s="211"/>
      <c r="F740" s="212"/>
      <c r="G740" s="212"/>
      <c r="H740" s="213"/>
      <c r="I740" s="213"/>
      <c r="J740" s="213"/>
      <c r="K740" s="213"/>
      <c r="L740" s="213"/>
      <c r="M740" s="214"/>
      <c r="N740" s="215"/>
      <c r="O740" s="215"/>
      <c r="P740" s="69"/>
    </row>
    <row r="741" spans="2:16" x14ac:dyDescent="0.25">
      <c r="B741" s="67"/>
      <c r="C741" s="213"/>
      <c r="D741" s="211"/>
      <c r="E741" s="211"/>
      <c r="F741" s="212"/>
      <c r="G741" s="212"/>
      <c r="H741" s="213"/>
      <c r="I741" s="213"/>
      <c r="J741" s="213"/>
      <c r="K741" s="213"/>
      <c r="L741" s="213"/>
      <c r="M741" s="214"/>
      <c r="N741" s="215"/>
      <c r="O741" s="215"/>
      <c r="P741" s="69"/>
    </row>
    <row r="742" spans="2:16" x14ac:dyDescent="0.25">
      <c r="B742" s="67"/>
      <c r="C742" s="213"/>
      <c r="D742" s="211"/>
      <c r="E742" s="211"/>
      <c r="F742" s="212"/>
      <c r="G742" s="212"/>
      <c r="H742" s="213"/>
      <c r="I742" s="213"/>
      <c r="J742" s="213"/>
      <c r="K742" s="213"/>
      <c r="L742" s="213"/>
      <c r="M742" s="214"/>
      <c r="N742" s="215"/>
      <c r="O742" s="215"/>
      <c r="P742" s="69"/>
    </row>
    <row r="743" spans="2:16" x14ac:dyDescent="0.25">
      <c r="B743" s="67"/>
      <c r="C743" s="213"/>
      <c r="D743" s="211"/>
      <c r="E743" s="211"/>
      <c r="F743" s="212"/>
      <c r="G743" s="212"/>
      <c r="H743" s="213"/>
      <c r="I743" s="213"/>
      <c r="J743" s="213"/>
      <c r="K743" s="213"/>
      <c r="L743" s="213"/>
      <c r="M743" s="214"/>
      <c r="N743" s="215"/>
      <c r="O743" s="215"/>
      <c r="P743" s="69"/>
    </row>
    <row r="744" spans="2:16" x14ac:dyDescent="0.25">
      <c r="B744" s="67"/>
      <c r="C744" s="213"/>
      <c r="D744" s="211"/>
      <c r="E744" s="211"/>
      <c r="F744" s="212"/>
      <c r="G744" s="212"/>
      <c r="H744" s="213"/>
      <c r="I744" s="213"/>
      <c r="J744" s="213"/>
      <c r="K744" s="213"/>
      <c r="L744" s="213"/>
      <c r="M744" s="214"/>
      <c r="N744" s="215"/>
      <c r="O744" s="215"/>
      <c r="P744" s="69"/>
    </row>
    <row r="745" spans="2:16" x14ac:dyDescent="0.25">
      <c r="B745" s="67"/>
      <c r="C745" s="213"/>
      <c r="D745" s="211"/>
      <c r="E745" s="211"/>
      <c r="F745" s="212"/>
      <c r="G745" s="212"/>
      <c r="H745" s="213"/>
      <c r="I745" s="213"/>
      <c r="J745" s="213"/>
      <c r="K745" s="213"/>
      <c r="L745" s="213"/>
      <c r="M745" s="214"/>
      <c r="N745" s="215"/>
      <c r="O745" s="215"/>
      <c r="P745" s="69"/>
    </row>
    <row r="746" spans="2:16" x14ac:dyDescent="0.25">
      <c r="B746" s="67"/>
      <c r="C746" s="213"/>
      <c r="D746" s="211"/>
      <c r="E746" s="211"/>
      <c r="F746" s="212"/>
      <c r="G746" s="212"/>
      <c r="H746" s="213"/>
      <c r="I746" s="213"/>
      <c r="J746" s="213"/>
      <c r="K746" s="213"/>
      <c r="L746" s="213"/>
      <c r="M746" s="214"/>
      <c r="N746" s="215"/>
      <c r="O746" s="215"/>
      <c r="P746" s="69"/>
    </row>
    <row r="747" spans="2:16" x14ac:dyDescent="0.25">
      <c r="B747" s="67"/>
      <c r="C747" s="213"/>
      <c r="D747" s="211"/>
      <c r="E747" s="211"/>
      <c r="F747" s="212"/>
      <c r="G747" s="212"/>
      <c r="H747" s="213"/>
      <c r="I747" s="213"/>
      <c r="J747" s="213"/>
      <c r="K747" s="213"/>
      <c r="L747" s="213"/>
      <c r="M747" s="214"/>
      <c r="N747" s="215"/>
      <c r="O747" s="215"/>
      <c r="P747" s="69"/>
    </row>
    <row r="748" spans="2:16" x14ac:dyDescent="0.25">
      <c r="B748" s="67"/>
      <c r="C748" s="213"/>
      <c r="D748" s="211"/>
      <c r="E748" s="211"/>
      <c r="F748" s="212"/>
      <c r="G748" s="212"/>
      <c r="H748" s="213"/>
      <c r="I748" s="213"/>
      <c r="J748" s="213"/>
      <c r="K748" s="213"/>
      <c r="L748" s="213"/>
      <c r="M748" s="214"/>
      <c r="N748" s="215"/>
      <c r="O748" s="215"/>
      <c r="P748" s="69"/>
    </row>
    <row r="749" spans="2:16" x14ac:dyDescent="0.25">
      <c r="B749" s="67"/>
      <c r="C749" s="213"/>
      <c r="D749" s="211"/>
      <c r="E749" s="211"/>
      <c r="F749" s="212"/>
      <c r="G749" s="212"/>
      <c r="H749" s="213"/>
      <c r="I749" s="213"/>
      <c r="J749" s="213"/>
      <c r="K749" s="213"/>
      <c r="L749" s="213"/>
      <c r="M749" s="214"/>
      <c r="N749" s="215"/>
      <c r="O749" s="215"/>
      <c r="P749" s="69"/>
    </row>
    <row r="750" spans="2:16" x14ac:dyDescent="0.25">
      <c r="B750" s="67"/>
      <c r="C750" s="213"/>
      <c r="D750" s="211"/>
      <c r="E750" s="211"/>
      <c r="F750" s="212"/>
      <c r="G750" s="212"/>
      <c r="H750" s="213"/>
      <c r="I750" s="213"/>
      <c r="J750" s="213"/>
      <c r="K750" s="213"/>
      <c r="L750" s="213"/>
      <c r="M750" s="214"/>
      <c r="N750" s="215"/>
      <c r="O750" s="215"/>
      <c r="P750" s="69"/>
    </row>
    <row r="751" spans="2:16" x14ac:dyDescent="0.25">
      <c r="B751" s="67"/>
      <c r="C751" s="213"/>
      <c r="D751" s="211"/>
      <c r="E751" s="211"/>
      <c r="F751" s="212"/>
      <c r="G751" s="212"/>
      <c r="H751" s="213"/>
      <c r="I751" s="213"/>
      <c r="J751" s="213"/>
      <c r="K751" s="213"/>
      <c r="L751" s="213"/>
      <c r="M751" s="214"/>
      <c r="N751" s="215"/>
      <c r="O751" s="215"/>
      <c r="P751" s="69"/>
    </row>
    <row r="752" spans="2:16" x14ac:dyDescent="0.25">
      <c r="B752" s="67"/>
      <c r="C752" s="213"/>
      <c r="D752" s="211"/>
      <c r="E752" s="211"/>
      <c r="F752" s="212"/>
      <c r="G752" s="212"/>
      <c r="H752" s="213"/>
      <c r="I752" s="213"/>
      <c r="J752" s="213"/>
      <c r="K752" s="213"/>
      <c r="L752" s="213"/>
      <c r="M752" s="214"/>
      <c r="N752" s="215"/>
      <c r="O752" s="215"/>
      <c r="P752" s="69"/>
    </row>
    <row r="753" spans="2:16" x14ac:dyDescent="0.25">
      <c r="B753" s="67"/>
      <c r="C753" s="213"/>
      <c r="D753" s="211"/>
      <c r="E753" s="211"/>
      <c r="F753" s="212"/>
      <c r="G753" s="212"/>
      <c r="H753" s="213"/>
      <c r="I753" s="213"/>
      <c r="J753" s="213"/>
      <c r="K753" s="213"/>
      <c r="L753" s="213"/>
      <c r="M753" s="214"/>
      <c r="N753" s="215"/>
      <c r="O753" s="215"/>
      <c r="P753" s="69"/>
    </row>
    <row r="754" spans="2:16" x14ac:dyDescent="0.25">
      <c r="B754" s="67"/>
      <c r="C754" s="213"/>
      <c r="D754" s="211"/>
      <c r="E754" s="211"/>
      <c r="F754" s="212"/>
      <c r="G754" s="212"/>
      <c r="H754" s="213"/>
      <c r="I754" s="213"/>
      <c r="J754" s="213"/>
      <c r="K754" s="213"/>
      <c r="L754" s="213"/>
      <c r="M754" s="214"/>
      <c r="N754" s="215"/>
      <c r="O754" s="215"/>
      <c r="P754" s="69"/>
    </row>
    <row r="755" spans="2:16" x14ac:dyDescent="0.25">
      <c r="B755" s="67"/>
      <c r="C755" s="213"/>
      <c r="D755" s="211"/>
      <c r="E755" s="211"/>
      <c r="F755" s="212"/>
      <c r="G755" s="212"/>
      <c r="H755" s="213"/>
      <c r="I755" s="213"/>
      <c r="J755" s="213"/>
      <c r="K755" s="213"/>
      <c r="L755" s="213"/>
      <c r="M755" s="214"/>
      <c r="N755" s="215"/>
      <c r="O755" s="215"/>
      <c r="P755" s="69"/>
    </row>
    <row r="756" spans="2:16" x14ac:dyDescent="0.25">
      <c r="B756" s="67"/>
      <c r="C756" s="213"/>
      <c r="D756" s="211"/>
      <c r="E756" s="211"/>
      <c r="F756" s="212"/>
      <c r="G756" s="212"/>
      <c r="H756" s="213"/>
      <c r="I756" s="213"/>
      <c r="J756" s="213"/>
      <c r="K756" s="213"/>
      <c r="L756" s="213"/>
      <c r="M756" s="214"/>
      <c r="N756" s="215"/>
      <c r="O756" s="215"/>
      <c r="P756" s="69"/>
    </row>
    <row r="757" spans="2:16" x14ac:dyDescent="0.25">
      <c r="B757" s="67"/>
      <c r="C757" s="213"/>
      <c r="D757" s="211"/>
      <c r="E757" s="211"/>
      <c r="F757" s="212"/>
      <c r="G757" s="212"/>
      <c r="H757" s="213"/>
      <c r="I757" s="213"/>
      <c r="J757" s="213"/>
      <c r="K757" s="213"/>
      <c r="L757" s="213"/>
      <c r="M757" s="214"/>
      <c r="N757" s="215"/>
      <c r="O757" s="215"/>
      <c r="P757" s="69"/>
    </row>
    <row r="758" spans="2:16" x14ac:dyDescent="0.25">
      <c r="B758" s="67"/>
      <c r="C758" s="213"/>
      <c r="D758" s="211"/>
      <c r="E758" s="211"/>
      <c r="F758" s="212"/>
      <c r="G758" s="212"/>
      <c r="H758" s="213"/>
      <c r="I758" s="213"/>
      <c r="J758" s="213"/>
      <c r="K758" s="213"/>
      <c r="L758" s="213"/>
      <c r="M758" s="214"/>
      <c r="N758" s="215"/>
      <c r="O758" s="215"/>
      <c r="P758" s="69"/>
    </row>
    <row r="759" spans="2:16" x14ac:dyDescent="0.25">
      <c r="B759" s="67"/>
      <c r="C759" s="213"/>
      <c r="D759" s="211"/>
      <c r="E759" s="211"/>
      <c r="F759" s="212"/>
      <c r="G759" s="212"/>
      <c r="H759" s="213"/>
      <c r="I759" s="213"/>
      <c r="J759" s="213"/>
      <c r="K759" s="213"/>
      <c r="L759" s="213"/>
      <c r="M759" s="214"/>
      <c r="N759" s="215"/>
      <c r="O759" s="215"/>
      <c r="P759" s="69"/>
    </row>
    <row r="760" spans="2:16" x14ac:dyDescent="0.25">
      <c r="B760" s="67"/>
      <c r="C760" s="213"/>
      <c r="D760" s="211"/>
      <c r="E760" s="211"/>
      <c r="F760" s="212"/>
      <c r="G760" s="212"/>
      <c r="H760" s="213"/>
      <c r="I760" s="213"/>
      <c r="J760" s="213"/>
      <c r="K760" s="213"/>
      <c r="L760" s="213"/>
      <c r="M760" s="214"/>
      <c r="N760" s="215"/>
      <c r="O760" s="215"/>
      <c r="P760" s="69"/>
    </row>
    <row r="761" spans="2:16" x14ac:dyDescent="0.25">
      <c r="B761" s="67"/>
      <c r="C761" s="213"/>
      <c r="D761" s="211"/>
      <c r="E761" s="211"/>
      <c r="F761" s="212"/>
      <c r="G761" s="212"/>
      <c r="H761" s="213"/>
      <c r="I761" s="213"/>
      <c r="J761" s="213"/>
      <c r="K761" s="213"/>
      <c r="L761" s="213"/>
      <c r="M761" s="214"/>
      <c r="N761" s="215"/>
      <c r="O761" s="215"/>
      <c r="P761" s="69"/>
    </row>
    <row r="762" spans="2:16" x14ac:dyDescent="0.25">
      <c r="B762" s="67"/>
      <c r="C762" s="213"/>
      <c r="D762" s="211"/>
      <c r="E762" s="211"/>
      <c r="F762" s="212"/>
      <c r="G762" s="212"/>
      <c r="H762" s="213"/>
      <c r="I762" s="213"/>
      <c r="J762" s="213"/>
      <c r="K762" s="213"/>
      <c r="L762" s="213"/>
      <c r="M762" s="214"/>
      <c r="N762" s="215"/>
      <c r="O762" s="215"/>
      <c r="P762" s="69"/>
    </row>
    <row r="763" spans="2:16" x14ac:dyDescent="0.25">
      <c r="B763" s="67"/>
      <c r="C763" s="213"/>
      <c r="D763" s="211"/>
      <c r="E763" s="211"/>
      <c r="F763" s="212"/>
      <c r="G763" s="212"/>
      <c r="H763" s="213"/>
      <c r="I763" s="213"/>
      <c r="J763" s="213"/>
      <c r="K763" s="213"/>
      <c r="L763" s="213"/>
      <c r="M763" s="214"/>
      <c r="N763" s="215"/>
      <c r="O763" s="215"/>
      <c r="P763" s="69"/>
    </row>
    <row r="764" spans="2:16" x14ac:dyDescent="0.25">
      <c r="B764" s="67"/>
      <c r="C764" s="213"/>
      <c r="D764" s="211"/>
      <c r="E764" s="211"/>
      <c r="F764" s="212"/>
      <c r="G764" s="212"/>
      <c r="H764" s="213"/>
      <c r="I764" s="213"/>
      <c r="J764" s="213"/>
      <c r="K764" s="213"/>
      <c r="L764" s="213"/>
      <c r="M764" s="214"/>
      <c r="N764" s="215"/>
      <c r="O764" s="215"/>
      <c r="P764" s="69"/>
    </row>
    <row r="765" spans="2:16" x14ac:dyDescent="0.25">
      <c r="B765" s="67"/>
      <c r="C765" s="213"/>
      <c r="D765" s="211"/>
      <c r="E765" s="211"/>
      <c r="F765" s="212"/>
      <c r="G765" s="212"/>
      <c r="H765" s="213"/>
      <c r="I765" s="213"/>
      <c r="J765" s="213"/>
      <c r="K765" s="213"/>
      <c r="L765" s="213"/>
      <c r="M765" s="214"/>
      <c r="N765" s="215"/>
      <c r="O765" s="215"/>
      <c r="P765" s="69"/>
    </row>
    <row r="766" spans="2:16" x14ac:dyDescent="0.25">
      <c r="B766" s="67"/>
      <c r="C766" s="213"/>
      <c r="D766" s="211"/>
      <c r="E766" s="211"/>
      <c r="F766" s="212"/>
      <c r="G766" s="212"/>
      <c r="H766" s="213"/>
      <c r="I766" s="213"/>
      <c r="J766" s="213"/>
      <c r="K766" s="213"/>
      <c r="L766" s="213"/>
      <c r="M766" s="214"/>
      <c r="N766" s="215"/>
      <c r="O766" s="215"/>
      <c r="P766" s="69"/>
    </row>
    <row r="767" spans="2:16" x14ac:dyDescent="0.25">
      <c r="B767" s="67"/>
      <c r="C767" s="213"/>
      <c r="D767" s="211"/>
      <c r="E767" s="211"/>
      <c r="F767" s="212"/>
      <c r="G767" s="212"/>
      <c r="H767" s="213"/>
      <c r="I767" s="213"/>
      <c r="J767" s="213"/>
      <c r="K767" s="213"/>
      <c r="L767" s="213"/>
      <c r="M767" s="214"/>
      <c r="N767" s="215"/>
      <c r="O767" s="215"/>
      <c r="P767" s="69"/>
    </row>
    <row r="768" spans="2:16" x14ac:dyDescent="0.25">
      <c r="B768" s="67"/>
      <c r="C768" s="213"/>
      <c r="D768" s="211"/>
      <c r="E768" s="211"/>
      <c r="F768" s="212"/>
      <c r="G768" s="212"/>
      <c r="H768" s="213"/>
      <c r="I768" s="213"/>
      <c r="J768" s="213"/>
      <c r="K768" s="213"/>
      <c r="L768" s="213"/>
      <c r="M768" s="214"/>
      <c r="N768" s="215"/>
      <c r="O768" s="215"/>
      <c r="P768" s="69"/>
    </row>
    <row r="769" spans="2:16" x14ac:dyDescent="0.25">
      <c r="B769" s="67"/>
      <c r="C769" s="213"/>
      <c r="D769" s="211"/>
      <c r="E769" s="211"/>
      <c r="F769" s="212"/>
      <c r="G769" s="212"/>
      <c r="H769" s="213"/>
      <c r="I769" s="213"/>
      <c r="J769" s="213"/>
      <c r="K769" s="213"/>
      <c r="L769" s="213"/>
      <c r="M769" s="214"/>
      <c r="N769" s="215"/>
      <c r="O769" s="215"/>
      <c r="P769" s="69"/>
    </row>
    <row r="770" spans="2:16" x14ac:dyDescent="0.25">
      <c r="B770" s="67"/>
      <c r="C770" s="213"/>
      <c r="D770" s="211"/>
      <c r="E770" s="211"/>
      <c r="F770" s="212"/>
      <c r="G770" s="212"/>
      <c r="H770" s="213"/>
      <c r="I770" s="213"/>
      <c r="J770" s="213"/>
      <c r="K770" s="213"/>
      <c r="L770" s="213"/>
      <c r="M770" s="214"/>
      <c r="N770" s="215"/>
      <c r="O770" s="215"/>
      <c r="P770" s="69"/>
    </row>
    <row r="771" spans="2:16" x14ac:dyDescent="0.25">
      <c r="B771" s="67"/>
      <c r="C771" s="213"/>
      <c r="D771" s="211"/>
      <c r="E771" s="211"/>
      <c r="F771" s="212"/>
      <c r="G771" s="212"/>
      <c r="H771" s="213"/>
      <c r="I771" s="213"/>
      <c r="J771" s="213"/>
      <c r="K771" s="213"/>
      <c r="L771" s="213"/>
      <c r="M771" s="214"/>
      <c r="N771" s="215"/>
      <c r="O771" s="215"/>
      <c r="P771" s="69"/>
    </row>
    <row r="772" spans="2:16" x14ac:dyDescent="0.25">
      <c r="B772" s="67"/>
      <c r="C772" s="213"/>
      <c r="D772" s="211"/>
      <c r="E772" s="211"/>
      <c r="F772" s="212"/>
      <c r="G772" s="212"/>
      <c r="H772" s="213"/>
      <c r="I772" s="213"/>
      <c r="J772" s="213"/>
      <c r="K772" s="213"/>
      <c r="L772" s="213"/>
      <c r="M772" s="214"/>
      <c r="N772" s="215"/>
      <c r="O772" s="215"/>
      <c r="P772" s="69"/>
    </row>
    <row r="773" spans="2:16" x14ac:dyDescent="0.25">
      <c r="B773" s="67"/>
      <c r="C773" s="213"/>
      <c r="D773" s="211"/>
      <c r="E773" s="211"/>
      <c r="F773" s="212"/>
      <c r="G773" s="212"/>
      <c r="H773" s="213"/>
      <c r="I773" s="213"/>
      <c r="J773" s="213"/>
      <c r="K773" s="213"/>
      <c r="L773" s="213"/>
      <c r="M773" s="214"/>
      <c r="N773" s="215"/>
      <c r="O773" s="215"/>
      <c r="P773" s="69"/>
    </row>
    <row r="774" spans="2:16" x14ac:dyDescent="0.25">
      <c r="B774" s="67"/>
      <c r="C774" s="213"/>
      <c r="D774" s="211"/>
      <c r="E774" s="211"/>
      <c r="F774" s="212"/>
      <c r="G774" s="212"/>
      <c r="H774" s="213"/>
      <c r="I774" s="213"/>
      <c r="J774" s="213"/>
      <c r="K774" s="213"/>
      <c r="L774" s="213"/>
      <c r="M774" s="214"/>
      <c r="N774" s="215"/>
      <c r="O774" s="215"/>
      <c r="P774" s="69"/>
    </row>
    <row r="775" spans="2:16" x14ac:dyDescent="0.25">
      <c r="B775" s="67"/>
      <c r="C775" s="213"/>
      <c r="D775" s="211"/>
      <c r="E775" s="211"/>
      <c r="F775" s="212"/>
      <c r="G775" s="212"/>
      <c r="H775" s="213"/>
      <c r="I775" s="213"/>
      <c r="J775" s="213"/>
      <c r="K775" s="213"/>
      <c r="L775" s="213"/>
      <c r="M775" s="214"/>
      <c r="N775" s="215"/>
      <c r="O775" s="215"/>
      <c r="P775" s="69"/>
    </row>
    <row r="776" spans="2:16" x14ac:dyDescent="0.25">
      <c r="B776" s="67"/>
      <c r="C776" s="213"/>
      <c r="D776" s="211"/>
      <c r="E776" s="211"/>
      <c r="F776" s="212"/>
      <c r="G776" s="212"/>
      <c r="H776" s="213"/>
      <c r="I776" s="213"/>
      <c r="J776" s="213"/>
      <c r="K776" s="213"/>
      <c r="L776" s="213"/>
      <c r="M776" s="214"/>
      <c r="N776" s="215"/>
      <c r="O776" s="215"/>
      <c r="P776" s="69"/>
    </row>
    <row r="777" spans="2:16" x14ac:dyDescent="0.25">
      <c r="B777" s="67"/>
      <c r="C777" s="213"/>
      <c r="D777" s="211"/>
      <c r="E777" s="211"/>
      <c r="F777" s="212"/>
      <c r="G777" s="212"/>
      <c r="H777" s="213"/>
      <c r="I777" s="213"/>
      <c r="J777" s="213"/>
      <c r="K777" s="213"/>
      <c r="L777" s="213"/>
      <c r="M777" s="214"/>
      <c r="N777" s="215"/>
      <c r="O777" s="215"/>
      <c r="P777" s="69"/>
    </row>
    <row r="778" spans="2:16" x14ac:dyDescent="0.25">
      <c r="B778" s="67"/>
      <c r="C778" s="213"/>
      <c r="D778" s="211"/>
      <c r="E778" s="211"/>
      <c r="F778" s="212"/>
      <c r="G778" s="212"/>
      <c r="H778" s="213"/>
      <c r="I778" s="213"/>
      <c r="J778" s="213"/>
      <c r="K778" s="213"/>
      <c r="L778" s="213"/>
      <c r="M778" s="214"/>
      <c r="N778" s="215"/>
      <c r="O778" s="215"/>
      <c r="P778" s="69"/>
    </row>
    <row r="779" spans="2:16" x14ac:dyDescent="0.25">
      <c r="B779" s="67"/>
      <c r="C779" s="213"/>
      <c r="D779" s="211"/>
      <c r="E779" s="211"/>
      <c r="F779" s="212"/>
      <c r="G779" s="212"/>
      <c r="H779" s="213"/>
      <c r="I779" s="213"/>
      <c r="J779" s="213"/>
      <c r="K779" s="213"/>
      <c r="L779" s="213"/>
      <c r="M779" s="214"/>
      <c r="N779" s="215"/>
      <c r="O779" s="215"/>
      <c r="P779" s="69"/>
    </row>
    <row r="780" spans="2:16" x14ac:dyDescent="0.25">
      <c r="B780" s="67"/>
      <c r="C780" s="213"/>
      <c r="D780" s="211"/>
      <c r="E780" s="211"/>
      <c r="F780" s="212"/>
      <c r="G780" s="212"/>
      <c r="H780" s="213"/>
      <c r="I780" s="213"/>
      <c r="J780" s="213"/>
      <c r="K780" s="213"/>
      <c r="L780" s="213"/>
      <c r="M780" s="214"/>
      <c r="N780" s="215"/>
      <c r="O780" s="215"/>
      <c r="P780" s="69"/>
    </row>
    <row r="781" spans="2:16" x14ac:dyDescent="0.25">
      <c r="B781" s="67"/>
      <c r="C781" s="213"/>
      <c r="D781" s="211"/>
      <c r="E781" s="211"/>
      <c r="F781" s="212"/>
      <c r="G781" s="212"/>
      <c r="H781" s="213"/>
      <c r="I781" s="213"/>
      <c r="J781" s="213"/>
      <c r="K781" s="213"/>
      <c r="L781" s="213"/>
      <c r="M781" s="214"/>
      <c r="N781" s="215"/>
      <c r="O781" s="215"/>
      <c r="P781" s="69"/>
    </row>
    <row r="782" spans="2:16" x14ac:dyDescent="0.25">
      <c r="B782" s="67"/>
      <c r="C782" s="213"/>
      <c r="D782" s="211"/>
      <c r="E782" s="211"/>
      <c r="F782" s="212"/>
      <c r="G782" s="212"/>
      <c r="H782" s="213"/>
      <c r="I782" s="213"/>
      <c r="J782" s="213"/>
      <c r="K782" s="213"/>
      <c r="L782" s="213"/>
      <c r="M782" s="214"/>
      <c r="N782" s="215"/>
      <c r="O782" s="215"/>
      <c r="P782" s="69"/>
    </row>
    <row r="783" spans="2:16" x14ac:dyDescent="0.25">
      <c r="B783" s="67"/>
      <c r="C783" s="213"/>
      <c r="D783" s="211"/>
      <c r="E783" s="211"/>
      <c r="F783" s="212"/>
      <c r="G783" s="212"/>
      <c r="H783" s="213"/>
      <c r="I783" s="213"/>
      <c r="J783" s="213"/>
      <c r="K783" s="213"/>
      <c r="L783" s="213"/>
      <c r="M783" s="214"/>
      <c r="N783" s="215"/>
      <c r="O783" s="215"/>
      <c r="P783" s="69"/>
    </row>
    <row r="784" spans="2:16" x14ac:dyDescent="0.25">
      <c r="B784" s="67"/>
      <c r="C784" s="213"/>
      <c r="D784" s="211"/>
      <c r="E784" s="211"/>
      <c r="F784" s="212"/>
      <c r="G784" s="212"/>
      <c r="H784" s="213"/>
      <c r="I784" s="213"/>
      <c r="J784" s="213"/>
      <c r="K784" s="213"/>
      <c r="L784" s="213"/>
      <c r="M784" s="214"/>
      <c r="N784" s="215"/>
      <c r="O784" s="215"/>
      <c r="P784" s="69"/>
    </row>
    <row r="785" spans="2:16" x14ac:dyDescent="0.25">
      <c r="B785" s="67"/>
      <c r="C785" s="213"/>
      <c r="D785" s="211"/>
      <c r="E785" s="211"/>
      <c r="F785" s="212"/>
      <c r="G785" s="212"/>
      <c r="H785" s="213"/>
      <c r="I785" s="213"/>
      <c r="J785" s="213"/>
      <c r="K785" s="213"/>
      <c r="L785" s="213"/>
      <c r="M785" s="214"/>
      <c r="N785" s="215"/>
      <c r="O785" s="215"/>
      <c r="P785" s="69"/>
    </row>
    <row r="786" spans="2:16" x14ac:dyDescent="0.25">
      <c r="B786" s="67"/>
      <c r="C786" s="213"/>
      <c r="D786" s="211"/>
      <c r="E786" s="211"/>
      <c r="F786" s="212"/>
      <c r="G786" s="212"/>
      <c r="H786" s="213"/>
      <c r="I786" s="213"/>
      <c r="J786" s="213"/>
      <c r="K786" s="213"/>
      <c r="L786" s="213"/>
      <c r="M786" s="214"/>
      <c r="N786" s="215"/>
      <c r="O786" s="215"/>
      <c r="P786" s="69"/>
    </row>
    <row r="787" spans="2:16" x14ac:dyDescent="0.25">
      <c r="B787" s="67"/>
      <c r="C787" s="213"/>
      <c r="D787" s="211"/>
      <c r="E787" s="211"/>
      <c r="F787" s="212"/>
      <c r="G787" s="212"/>
      <c r="H787" s="213"/>
      <c r="I787" s="213"/>
      <c r="J787" s="213"/>
      <c r="K787" s="213"/>
      <c r="L787" s="213"/>
      <c r="M787" s="214"/>
      <c r="N787" s="215"/>
      <c r="O787" s="215"/>
      <c r="P787" s="69"/>
    </row>
    <row r="788" spans="2:16" x14ac:dyDescent="0.25">
      <c r="B788" s="67"/>
      <c r="C788" s="213"/>
      <c r="D788" s="211"/>
      <c r="E788" s="211"/>
      <c r="F788" s="212"/>
      <c r="G788" s="212"/>
      <c r="H788" s="213"/>
      <c r="I788" s="213"/>
      <c r="J788" s="213"/>
      <c r="K788" s="213"/>
      <c r="L788" s="213"/>
      <c r="M788" s="214"/>
      <c r="N788" s="215"/>
      <c r="O788" s="215"/>
      <c r="P788" s="69"/>
    </row>
    <row r="789" spans="2:16" x14ac:dyDescent="0.25">
      <c r="B789" s="67"/>
      <c r="C789" s="213"/>
      <c r="D789" s="211"/>
      <c r="E789" s="211"/>
      <c r="F789" s="212"/>
      <c r="G789" s="212"/>
      <c r="H789" s="213"/>
      <c r="I789" s="213"/>
      <c r="J789" s="213"/>
      <c r="K789" s="213"/>
      <c r="L789" s="213"/>
      <c r="M789" s="214"/>
      <c r="N789" s="215"/>
      <c r="O789" s="215"/>
      <c r="P789" s="69"/>
    </row>
    <row r="790" spans="2:16" x14ac:dyDescent="0.25">
      <c r="B790" s="67"/>
      <c r="C790" s="213"/>
      <c r="D790" s="211"/>
      <c r="E790" s="211"/>
      <c r="F790" s="212"/>
      <c r="G790" s="212"/>
      <c r="H790" s="213"/>
      <c r="I790" s="213"/>
      <c r="J790" s="213"/>
      <c r="K790" s="213"/>
      <c r="L790" s="213"/>
      <c r="M790" s="214"/>
      <c r="N790" s="215"/>
      <c r="O790" s="215"/>
      <c r="P790" s="69"/>
    </row>
    <row r="791" spans="2:16" x14ac:dyDescent="0.25">
      <c r="B791" s="67"/>
      <c r="C791" s="213"/>
      <c r="D791" s="211"/>
      <c r="E791" s="211"/>
      <c r="F791" s="212"/>
      <c r="G791" s="212"/>
      <c r="H791" s="213"/>
      <c r="I791" s="213"/>
      <c r="J791" s="213"/>
      <c r="K791" s="213"/>
      <c r="L791" s="213"/>
      <c r="M791" s="214"/>
      <c r="N791" s="215"/>
      <c r="O791" s="215"/>
      <c r="P791" s="69"/>
    </row>
    <row r="792" spans="2:16" x14ac:dyDescent="0.25">
      <c r="B792" s="67"/>
      <c r="C792" s="213"/>
      <c r="D792" s="211"/>
      <c r="E792" s="211"/>
      <c r="F792" s="212"/>
      <c r="G792" s="212"/>
      <c r="H792" s="213"/>
      <c r="I792" s="213"/>
      <c r="J792" s="213"/>
      <c r="K792" s="213"/>
      <c r="L792" s="213"/>
      <c r="M792" s="214"/>
      <c r="N792" s="215"/>
      <c r="O792" s="215"/>
      <c r="P792" s="69"/>
    </row>
    <row r="793" spans="2:16" x14ac:dyDescent="0.25">
      <c r="B793" s="67"/>
      <c r="C793" s="213"/>
      <c r="D793" s="211"/>
      <c r="E793" s="211"/>
      <c r="F793" s="212"/>
      <c r="G793" s="212"/>
      <c r="H793" s="213"/>
      <c r="I793" s="213"/>
      <c r="J793" s="213"/>
      <c r="K793" s="213"/>
      <c r="L793" s="213"/>
      <c r="M793" s="214"/>
      <c r="N793" s="215"/>
      <c r="O793" s="215"/>
      <c r="P793" s="69"/>
    </row>
    <row r="794" spans="2:16" x14ac:dyDescent="0.25">
      <c r="B794" s="67"/>
      <c r="C794" s="213"/>
      <c r="D794" s="211"/>
      <c r="E794" s="211"/>
      <c r="F794" s="212"/>
      <c r="G794" s="212"/>
      <c r="H794" s="213"/>
      <c r="I794" s="213"/>
      <c r="J794" s="213"/>
      <c r="K794" s="213"/>
      <c r="L794" s="213"/>
      <c r="M794" s="214"/>
      <c r="N794" s="215"/>
      <c r="O794" s="215"/>
      <c r="P794" s="69"/>
    </row>
    <row r="795" spans="2:16" x14ac:dyDescent="0.25">
      <c r="B795" s="67"/>
      <c r="C795" s="213"/>
      <c r="D795" s="211"/>
      <c r="E795" s="211"/>
      <c r="F795" s="212"/>
      <c r="G795" s="212"/>
      <c r="H795" s="213"/>
      <c r="I795" s="213"/>
      <c r="J795" s="213"/>
      <c r="K795" s="213"/>
      <c r="L795" s="213"/>
      <c r="M795" s="214"/>
      <c r="N795" s="215"/>
      <c r="O795" s="215"/>
      <c r="P795" s="69"/>
    </row>
    <row r="796" spans="2:16" x14ac:dyDescent="0.25">
      <c r="B796" s="67"/>
      <c r="C796" s="213"/>
      <c r="D796" s="211"/>
      <c r="E796" s="211"/>
      <c r="F796" s="212"/>
      <c r="G796" s="212"/>
      <c r="H796" s="213"/>
      <c r="I796" s="213"/>
      <c r="J796" s="213"/>
      <c r="K796" s="213"/>
      <c r="L796" s="213"/>
      <c r="M796" s="214"/>
      <c r="N796" s="215"/>
      <c r="O796" s="215"/>
      <c r="P796" s="69"/>
    </row>
    <row r="797" spans="2:16" x14ac:dyDescent="0.25">
      <c r="B797" s="67"/>
      <c r="C797" s="213"/>
      <c r="D797" s="211"/>
      <c r="E797" s="211"/>
      <c r="F797" s="212"/>
      <c r="G797" s="212"/>
      <c r="H797" s="213"/>
      <c r="I797" s="213"/>
      <c r="J797" s="213"/>
      <c r="K797" s="213"/>
      <c r="L797" s="213"/>
      <c r="M797" s="214"/>
      <c r="N797" s="215"/>
      <c r="O797" s="215"/>
      <c r="P797" s="69"/>
    </row>
    <row r="798" spans="2:16" x14ac:dyDescent="0.25">
      <c r="B798" s="67"/>
      <c r="C798" s="213"/>
      <c r="D798" s="211"/>
      <c r="E798" s="211"/>
      <c r="F798" s="212"/>
      <c r="G798" s="212"/>
      <c r="H798" s="213"/>
      <c r="I798" s="213"/>
      <c r="J798" s="213"/>
      <c r="K798" s="213"/>
      <c r="L798" s="213"/>
      <c r="M798" s="214"/>
      <c r="N798" s="215"/>
      <c r="O798" s="215"/>
      <c r="P798" s="69"/>
    </row>
    <row r="799" spans="2:16" x14ac:dyDescent="0.25">
      <c r="B799" s="67"/>
      <c r="C799" s="213"/>
      <c r="D799" s="211"/>
      <c r="E799" s="211"/>
      <c r="F799" s="212"/>
      <c r="G799" s="212"/>
      <c r="H799" s="213"/>
      <c r="I799" s="213"/>
      <c r="J799" s="213"/>
      <c r="K799" s="213"/>
      <c r="L799" s="213"/>
      <c r="M799" s="214"/>
      <c r="N799" s="215"/>
      <c r="O799" s="215"/>
      <c r="P799" s="69"/>
    </row>
    <row r="800" spans="2:16" x14ac:dyDescent="0.25">
      <c r="B800" s="67"/>
      <c r="C800" s="213"/>
      <c r="D800" s="211"/>
      <c r="E800" s="211"/>
      <c r="F800" s="212"/>
      <c r="G800" s="212"/>
      <c r="H800" s="213"/>
      <c r="I800" s="213"/>
      <c r="J800" s="213"/>
      <c r="K800" s="213"/>
      <c r="L800" s="213"/>
      <c r="M800" s="214"/>
      <c r="N800" s="215"/>
      <c r="O800" s="215"/>
      <c r="P800" s="69"/>
    </row>
    <row r="801" spans="2:16" x14ac:dyDescent="0.25">
      <c r="B801" s="67"/>
      <c r="C801" s="213"/>
      <c r="D801" s="211"/>
      <c r="E801" s="211"/>
      <c r="F801" s="212"/>
      <c r="G801" s="212"/>
      <c r="H801" s="213"/>
      <c r="I801" s="213"/>
      <c r="J801" s="213"/>
      <c r="K801" s="213"/>
      <c r="L801" s="213"/>
      <c r="M801" s="214"/>
      <c r="N801" s="215"/>
      <c r="O801" s="215"/>
      <c r="P801" s="69"/>
    </row>
    <row r="802" spans="2:16" x14ac:dyDescent="0.25">
      <c r="B802" s="67"/>
      <c r="C802" s="213"/>
      <c r="D802" s="211"/>
      <c r="E802" s="211"/>
      <c r="F802" s="212"/>
      <c r="G802" s="212"/>
      <c r="H802" s="213"/>
      <c r="I802" s="213"/>
      <c r="J802" s="213"/>
      <c r="K802" s="213"/>
      <c r="L802" s="213"/>
      <c r="M802" s="214"/>
      <c r="N802" s="215"/>
      <c r="O802" s="215"/>
      <c r="P802" s="69"/>
    </row>
    <row r="803" spans="2:16" x14ac:dyDescent="0.25">
      <c r="B803" s="67"/>
      <c r="C803" s="213"/>
      <c r="D803" s="211"/>
      <c r="E803" s="211"/>
      <c r="F803" s="212"/>
      <c r="G803" s="212"/>
      <c r="H803" s="213"/>
      <c r="I803" s="213"/>
      <c r="J803" s="213"/>
      <c r="K803" s="213"/>
      <c r="L803" s="213"/>
      <c r="M803" s="214"/>
      <c r="N803" s="215"/>
      <c r="O803" s="215"/>
      <c r="P803" s="69"/>
    </row>
    <row r="804" spans="2:16" x14ac:dyDescent="0.25">
      <c r="B804" s="67"/>
      <c r="C804" s="213"/>
      <c r="D804" s="211"/>
      <c r="E804" s="211"/>
      <c r="F804" s="212"/>
      <c r="G804" s="212"/>
      <c r="H804" s="213"/>
      <c r="I804" s="213"/>
      <c r="J804" s="213"/>
      <c r="K804" s="213"/>
      <c r="L804" s="213"/>
      <c r="M804" s="214"/>
      <c r="N804" s="215"/>
      <c r="O804" s="215"/>
      <c r="P804" s="69"/>
    </row>
    <row r="805" spans="2:16" x14ac:dyDescent="0.25">
      <c r="B805" s="67"/>
      <c r="C805" s="213"/>
      <c r="D805" s="211"/>
      <c r="E805" s="211"/>
      <c r="F805" s="212"/>
      <c r="G805" s="212"/>
      <c r="H805" s="213"/>
      <c r="I805" s="213"/>
      <c r="J805" s="213"/>
      <c r="K805" s="213"/>
      <c r="L805" s="213"/>
      <c r="M805" s="214"/>
      <c r="N805" s="215"/>
      <c r="O805" s="215"/>
      <c r="P805" s="69"/>
    </row>
    <row r="806" spans="2:16" x14ac:dyDescent="0.25">
      <c r="B806" s="67"/>
      <c r="C806" s="213"/>
      <c r="D806" s="211"/>
      <c r="E806" s="211"/>
      <c r="F806" s="212"/>
      <c r="G806" s="212"/>
      <c r="H806" s="213"/>
      <c r="I806" s="213"/>
      <c r="J806" s="213"/>
      <c r="K806" s="213"/>
      <c r="L806" s="213"/>
      <c r="M806" s="214"/>
      <c r="N806" s="215"/>
      <c r="O806" s="215"/>
      <c r="P806" s="69"/>
    </row>
    <row r="807" spans="2:16" x14ac:dyDescent="0.25">
      <c r="B807" s="67"/>
      <c r="C807" s="213"/>
      <c r="D807" s="211"/>
      <c r="E807" s="211"/>
      <c r="F807" s="212"/>
      <c r="G807" s="212"/>
      <c r="H807" s="213"/>
      <c r="I807" s="213"/>
      <c r="J807" s="213"/>
      <c r="K807" s="213"/>
      <c r="L807" s="213"/>
      <c r="M807" s="214"/>
      <c r="N807" s="215"/>
      <c r="O807" s="215"/>
      <c r="P807" s="69"/>
    </row>
    <row r="808" spans="2:16" x14ac:dyDescent="0.25">
      <c r="B808" s="67"/>
      <c r="C808" s="213"/>
      <c r="D808" s="211"/>
      <c r="E808" s="211"/>
      <c r="F808" s="212"/>
      <c r="G808" s="212"/>
      <c r="H808" s="213"/>
      <c r="I808" s="213"/>
      <c r="J808" s="213"/>
      <c r="K808" s="213"/>
      <c r="L808" s="213"/>
      <c r="M808" s="214"/>
      <c r="N808" s="215"/>
      <c r="O808" s="215"/>
      <c r="P808" s="69"/>
    </row>
    <row r="809" spans="2:16" x14ac:dyDescent="0.25">
      <c r="B809" s="67"/>
      <c r="C809" s="213"/>
      <c r="D809" s="211"/>
      <c r="E809" s="211"/>
      <c r="F809" s="212"/>
      <c r="G809" s="212"/>
      <c r="H809" s="213"/>
      <c r="I809" s="213"/>
      <c r="J809" s="213"/>
      <c r="K809" s="213"/>
      <c r="L809" s="213"/>
      <c r="M809" s="214"/>
      <c r="N809" s="215"/>
      <c r="O809" s="215"/>
      <c r="P809" s="69"/>
    </row>
    <row r="810" spans="2:16" x14ac:dyDescent="0.25">
      <c r="B810" s="67"/>
      <c r="C810" s="213"/>
      <c r="D810" s="211"/>
      <c r="E810" s="211"/>
      <c r="F810" s="212"/>
      <c r="G810" s="212"/>
      <c r="H810" s="213"/>
      <c r="I810" s="213"/>
      <c r="J810" s="213"/>
      <c r="K810" s="213"/>
      <c r="L810" s="213"/>
      <c r="M810" s="214"/>
      <c r="N810" s="215"/>
      <c r="O810" s="215"/>
      <c r="P810" s="69"/>
    </row>
    <row r="811" spans="2:16" x14ac:dyDescent="0.25">
      <c r="B811" s="67"/>
      <c r="C811" s="213"/>
      <c r="D811" s="211"/>
      <c r="E811" s="211"/>
      <c r="F811" s="212"/>
      <c r="G811" s="212"/>
      <c r="H811" s="213"/>
      <c r="I811" s="213"/>
      <c r="J811" s="213"/>
      <c r="K811" s="213"/>
      <c r="L811" s="213"/>
      <c r="M811" s="214"/>
      <c r="N811" s="215"/>
      <c r="O811" s="215"/>
      <c r="P811" s="69"/>
    </row>
    <row r="812" spans="2:16" x14ac:dyDescent="0.25">
      <c r="B812" s="67"/>
      <c r="C812" s="213"/>
      <c r="D812" s="211"/>
      <c r="E812" s="211"/>
      <c r="F812" s="212"/>
      <c r="G812" s="212"/>
      <c r="H812" s="213"/>
      <c r="I812" s="213"/>
      <c r="J812" s="213"/>
      <c r="K812" s="213"/>
      <c r="L812" s="213"/>
      <c r="M812" s="214"/>
      <c r="N812" s="215"/>
      <c r="O812" s="215"/>
      <c r="P812" s="69"/>
    </row>
    <row r="813" spans="2:16" x14ac:dyDescent="0.25">
      <c r="B813" s="67"/>
      <c r="C813" s="213"/>
      <c r="D813" s="211"/>
      <c r="E813" s="211"/>
      <c r="F813" s="212"/>
      <c r="G813" s="212"/>
      <c r="H813" s="213"/>
      <c r="I813" s="213"/>
      <c r="J813" s="213"/>
      <c r="K813" s="213"/>
      <c r="L813" s="213"/>
      <c r="M813" s="214"/>
      <c r="N813" s="215"/>
      <c r="O813" s="215"/>
      <c r="P813" s="69"/>
    </row>
    <row r="814" spans="2:16" x14ac:dyDescent="0.25">
      <c r="B814" s="67"/>
      <c r="C814" s="213"/>
      <c r="D814" s="211"/>
      <c r="E814" s="211"/>
      <c r="F814" s="212"/>
      <c r="G814" s="212"/>
      <c r="H814" s="213"/>
      <c r="I814" s="213"/>
      <c r="J814" s="213"/>
      <c r="K814" s="213"/>
      <c r="L814" s="213"/>
      <c r="M814" s="214"/>
      <c r="N814" s="215"/>
      <c r="O814" s="215"/>
      <c r="P814" s="69"/>
    </row>
    <row r="815" spans="2:16" x14ac:dyDescent="0.25">
      <c r="B815" s="67"/>
      <c r="C815" s="213"/>
      <c r="D815" s="211"/>
      <c r="E815" s="211"/>
      <c r="F815" s="212"/>
      <c r="G815" s="212"/>
      <c r="H815" s="213"/>
      <c r="I815" s="213"/>
      <c r="J815" s="213"/>
      <c r="K815" s="213"/>
      <c r="L815" s="213"/>
      <c r="M815" s="214"/>
      <c r="N815" s="215"/>
      <c r="O815" s="215"/>
      <c r="P815" s="69"/>
    </row>
    <row r="816" spans="2:16" x14ac:dyDescent="0.25">
      <c r="B816" s="67"/>
      <c r="C816" s="213"/>
      <c r="D816" s="211"/>
      <c r="E816" s="211"/>
      <c r="F816" s="212"/>
      <c r="G816" s="212"/>
      <c r="H816" s="213"/>
      <c r="I816" s="213"/>
      <c r="J816" s="213"/>
      <c r="K816" s="213"/>
      <c r="L816" s="213"/>
      <c r="M816" s="214"/>
      <c r="N816" s="215"/>
      <c r="O816" s="215"/>
      <c r="P816" s="69"/>
    </row>
    <row r="817" spans="2:16" x14ac:dyDescent="0.25">
      <c r="B817" s="67"/>
      <c r="C817" s="213"/>
      <c r="D817" s="211"/>
      <c r="E817" s="211"/>
      <c r="F817" s="212"/>
      <c r="G817" s="212"/>
      <c r="H817" s="213"/>
      <c r="I817" s="213"/>
      <c r="J817" s="213"/>
      <c r="K817" s="213"/>
      <c r="L817" s="213"/>
      <c r="M817" s="214"/>
      <c r="N817" s="215"/>
      <c r="O817" s="215"/>
      <c r="P817" s="69"/>
    </row>
    <row r="818" spans="2:16" x14ac:dyDescent="0.25">
      <c r="B818" s="67"/>
      <c r="C818" s="213"/>
      <c r="D818" s="211"/>
      <c r="E818" s="211"/>
      <c r="F818" s="212"/>
      <c r="G818" s="212"/>
      <c r="H818" s="213"/>
      <c r="I818" s="213"/>
      <c r="J818" s="213"/>
      <c r="K818" s="213"/>
      <c r="L818" s="213"/>
      <c r="M818" s="214"/>
      <c r="N818" s="215"/>
      <c r="O818" s="215"/>
      <c r="P818" s="69"/>
    </row>
    <row r="819" spans="2:16" x14ac:dyDescent="0.25">
      <c r="B819" s="67"/>
      <c r="C819" s="213"/>
      <c r="D819" s="211"/>
      <c r="E819" s="211"/>
      <c r="F819" s="212"/>
      <c r="G819" s="212"/>
      <c r="H819" s="213"/>
      <c r="I819" s="213"/>
      <c r="J819" s="213"/>
      <c r="K819" s="213"/>
      <c r="L819" s="213"/>
      <c r="M819" s="214"/>
      <c r="N819" s="215"/>
      <c r="O819" s="215"/>
      <c r="P819" s="69"/>
    </row>
    <row r="820" spans="2:16" x14ac:dyDescent="0.25">
      <c r="B820" s="67"/>
      <c r="C820" s="213"/>
      <c r="D820" s="211"/>
      <c r="E820" s="211"/>
      <c r="F820" s="212"/>
      <c r="G820" s="212"/>
      <c r="H820" s="213"/>
      <c r="I820" s="213"/>
      <c r="J820" s="213"/>
      <c r="K820" s="213"/>
      <c r="L820" s="213"/>
      <c r="M820" s="214"/>
      <c r="N820" s="215"/>
      <c r="O820" s="215"/>
      <c r="P820" s="69"/>
    </row>
    <row r="821" spans="2:16" x14ac:dyDescent="0.25">
      <c r="B821" s="67"/>
      <c r="C821" s="213"/>
      <c r="D821" s="211"/>
      <c r="E821" s="211"/>
      <c r="F821" s="212"/>
      <c r="G821" s="212"/>
      <c r="H821" s="213"/>
      <c r="I821" s="213"/>
      <c r="J821" s="213"/>
      <c r="K821" s="213"/>
      <c r="L821" s="213"/>
      <c r="M821" s="214"/>
      <c r="N821" s="215"/>
      <c r="O821" s="215"/>
      <c r="P821" s="69"/>
    </row>
    <row r="822" spans="2:16" x14ac:dyDescent="0.25">
      <c r="B822" s="67"/>
      <c r="C822" s="213"/>
      <c r="D822" s="211"/>
      <c r="E822" s="211"/>
      <c r="F822" s="212"/>
      <c r="G822" s="212"/>
      <c r="H822" s="213"/>
      <c r="I822" s="213"/>
      <c r="J822" s="213"/>
      <c r="K822" s="213"/>
      <c r="L822" s="213"/>
      <c r="M822" s="214"/>
      <c r="N822" s="215"/>
      <c r="O822" s="215"/>
      <c r="P822" s="69"/>
    </row>
    <row r="823" spans="2:16" x14ac:dyDescent="0.25">
      <c r="B823" s="67"/>
      <c r="C823" s="213"/>
      <c r="D823" s="211"/>
      <c r="E823" s="211"/>
      <c r="F823" s="212"/>
      <c r="G823" s="212"/>
      <c r="H823" s="213"/>
      <c r="I823" s="213"/>
      <c r="J823" s="213"/>
      <c r="K823" s="213"/>
      <c r="L823" s="213"/>
      <c r="M823" s="214"/>
      <c r="N823" s="215"/>
      <c r="O823" s="215"/>
      <c r="P823" s="69"/>
    </row>
    <row r="824" spans="2:16" x14ac:dyDescent="0.25">
      <c r="B824" s="67"/>
      <c r="C824" s="213"/>
      <c r="D824" s="211"/>
      <c r="E824" s="211"/>
      <c r="F824" s="212"/>
      <c r="G824" s="212"/>
      <c r="H824" s="213"/>
      <c r="I824" s="213"/>
      <c r="J824" s="213"/>
      <c r="K824" s="213"/>
      <c r="L824" s="213"/>
      <c r="M824" s="214"/>
      <c r="N824" s="215"/>
      <c r="O824" s="215"/>
      <c r="P824" s="69"/>
    </row>
    <row r="825" spans="2:16" x14ac:dyDescent="0.25">
      <c r="B825" s="67"/>
      <c r="C825" s="213"/>
      <c r="D825" s="211"/>
      <c r="E825" s="211"/>
      <c r="F825" s="212"/>
      <c r="G825" s="212"/>
      <c r="H825" s="213"/>
      <c r="I825" s="213"/>
      <c r="J825" s="213"/>
      <c r="K825" s="213"/>
      <c r="L825" s="213"/>
      <c r="M825" s="214"/>
      <c r="N825" s="215"/>
      <c r="O825" s="215"/>
      <c r="P825" s="69"/>
    </row>
    <row r="826" spans="2:16" x14ac:dyDescent="0.25">
      <c r="B826" s="67"/>
      <c r="C826" s="213"/>
      <c r="D826" s="211"/>
      <c r="E826" s="211"/>
      <c r="F826" s="212"/>
      <c r="G826" s="212"/>
      <c r="H826" s="213"/>
      <c r="I826" s="213"/>
      <c r="J826" s="213"/>
      <c r="K826" s="213"/>
      <c r="L826" s="213"/>
      <c r="M826" s="214"/>
      <c r="N826" s="215"/>
      <c r="O826" s="215"/>
      <c r="P826" s="69"/>
    </row>
    <row r="827" spans="2:16" x14ac:dyDescent="0.25">
      <c r="B827" s="67"/>
      <c r="C827" s="213"/>
      <c r="D827" s="211"/>
      <c r="E827" s="211"/>
      <c r="F827" s="212"/>
      <c r="G827" s="212"/>
      <c r="H827" s="213"/>
      <c r="I827" s="213"/>
      <c r="J827" s="213"/>
      <c r="K827" s="213"/>
      <c r="L827" s="213"/>
      <c r="M827" s="214"/>
      <c r="N827" s="215"/>
      <c r="O827" s="215"/>
      <c r="P827" s="69"/>
    </row>
    <row r="828" spans="2:16" x14ac:dyDescent="0.25">
      <c r="B828" s="67"/>
      <c r="C828" s="213"/>
      <c r="D828" s="211"/>
      <c r="E828" s="211"/>
      <c r="F828" s="212"/>
      <c r="G828" s="212"/>
      <c r="H828" s="213"/>
      <c r="I828" s="213"/>
      <c r="J828" s="213"/>
      <c r="K828" s="213"/>
      <c r="L828" s="213"/>
      <c r="M828" s="214"/>
      <c r="N828" s="215"/>
      <c r="O828" s="215"/>
      <c r="P828" s="69"/>
    </row>
    <row r="829" spans="2:16" x14ac:dyDescent="0.25">
      <c r="B829" s="67"/>
      <c r="C829" s="213"/>
      <c r="D829" s="211"/>
      <c r="E829" s="211"/>
      <c r="F829" s="212"/>
      <c r="G829" s="212"/>
      <c r="H829" s="213"/>
      <c r="I829" s="213"/>
      <c r="J829" s="213"/>
      <c r="K829" s="213"/>
      <c r="L829" s="213"/>
      <c r="M829" s="214"/>
      <c r="N829" s="215"/>
      <c r="O829" s="215"/>
      <c r="P829" s="69"/>
    </row>
    <row r="830" spans="2:16" x14ac:dyDescent="0.25">
      <c r="B830" s="67"/>
      <c r="C830" s="213"/>
      <c r="D830" s="211"/>
      <c r="E830" s="211"/>
      <c r="F830" s="212"/>
      <c r="G830" s="212"/>
      <c r="H830" s="213"/>
      <c r="I830" s="213"/>
      <c r="J830" s="213"/>
      <c r="K830" s="213"/>
      <c r="L830" s="213"/>
      <c r="M830" s="214"/>
      <c r="N830" s="215"/>
      <c r="O830" s="215"/>
      <c r="P830" s="69"/>
    </row>
    <row r="831" spans="2:16" x14ac:dyDescent="0.25">
      <c r="B831" s="67"/>
      <c r="C831" s="213"/>
      <c r="D831" s="211"/>
      <c r="E831" s="211"/>
      <c r="F831" s="212"/>
      <c r="G831" s="212"/>
      <c r="H831" s="213"/>
      <c r="I831" s="213"/>
      <c r="J831" s="213"/>
      <c r="K831" s="213"/>
      <c r="L831" s="213"/>
      <c r="M831" s="214"/>
      <c r="N831" s="215"/>
      <c r="O831" s="215"/>
      <c r="P831" s="69"/>
    </row>
    <row r="832" spans="2:16" x14ac:dyDescent="0.25">
      <c r="B832" s="67"/>
      <c r="C832" s="213"/>
      <c r="D832" s="211"/>
      <c r="E832" s="211"/>
      <c r="F832" s="212"/>
      <c r="G832" s="212"/>
      <c r="H832" s="213"/>
      <c r="I832" s="213"/>
      <c r="J832" s="213"/>
      <c r="K832" s="213"/>
      <c r="L832" s="213"/>
      <c r="M832" s="214"/>
      <c r="N832" s="215"/>
      <c r="O832" s="215"/>
      <c r="P832" s="69"/>
    </row>
    <row r="833" spans="2:16" x14ac:dyDescent="0.25">
      <c r="B833" s="67"/>
      <c r="C833" s="213"/>
      <c r="D833" s="211"/>
      <c r="E833" s="211"/>
      <c r="F833" s="212"/>
      <c r="G833" s="212"/>
      <c r="H833" s="213"/>
      <c r="I833" s="213"/>
      <c r="J833" s="213"/>
      <c r="K833" s="213"/>
      <c r="L833" s="213"/>
      <c r="M833" s="214"/>
      <c r="N833" s="215"/>
      <c r="O833" s="215"/>
      <c r="P833" s="69"/>
    </row>
    <row r="834" spans="2:16" x14ac:dyDescent="0.25">
      <c r="B834" s="67"/>
      <c r="C834" s="213"/>
      <c r="D834" s="211"/>
      <c r="E834" s="211"/>
      <c r="F834" s="212"/>
      <c r="G834" s="212"/>
      <c r="H834" s="213"/>
      <c r="I834" s="213"/>
      <c r="J834" s="213"/>
      <c r="K834" s="213"/>
      <c r="L834" s="213"/>
      <c r="M834" s="214"/>
      <c r="N834" s="215"/>
      <c r="O834" s="215"/>
      <c r="P834" s="69"/>
    </row>
    <row r="835" spans="2:16" x14ac:dyDescent="0.25">
      <c r="B835" s="67"/>
      <c r="C835" s="213"/>
      <c r="D835" s="211"/>
      <c r="E835" s="211"/>
      <c r="F835" s="212"/>
      <c r="G835" s="212"/>
      <c r="H835" s="213"/>
      <c r="I835" s="213"/>
      <c r="J835" s="213"/>
      <c r="K835" s="213"/>
      <c r="L835" s="213"/>
      <c r="M835" s="214"/>
      <c r="N835" s="215"/>
      <c r="O835" s="215"/>
      <c r="P835" s="69"/>
    </row>
    <row r="836" spans="2:16" x14ac:dyDescent="0.25">
      <c r="B836" s="67"/>
      <c r="C836" s="213"/>
      <c r="D836" s="211"/>
      <c r="E836" s="211"/>
      <c r="F836" s="212"/>
      <c r="G836" s="212"/>
      <c r="H836" s="213"/>
      <c r="I836" s="213"/>
      <c r="J836" s="213"/>
      <c r="K836" s="213"/>
      <c r="L836" s="213"/>
      <c r="M836" s="214"/>
      <c r="N836" s="215"/>
      <c r="O836" s="215"/>
      <c r="P836" s="69"/>
    </row>
    <row r="837" spans="2:16" x14ac:dyDescent="0.25">
      <c r="B837" s="67"/>
      <c r="C837" s="213"/>
      <c r="D837" s="211"/>
      <c r="E837" s="211"/>
      <c r="F837" s="212"/>
      <c r="G837" s="212"/>
      <c r="H837" s="213"/>
      <c r="I837" s="213"/>
      <c r="J837" s="213"/>
      <c r="K837" s="213"/>
      <c r="L837" s="213"/>
      <c r="M837" s="214"/>
      <c r="N837" s="215"/>
      <c r="O837" s="215"/>
      <c r="P837" s="69"/>
    </row>
    <row r="838" spans="2:16" x14ac:dyDescent="0.25">
      <c r="B838" s="67"/>
      <c r="C838" s="213"/>
      <c r="D838" s="211"/>
      <c r="E838" s="211"/>
      <c r="F838" s="212"/>
      <c r="G838" s="212"/>
      <c r="H838" s="213"/>
      <c r="I838" s="213"/>
      <c r="J838" s="213"/>
      <c r="K838" s="213"/>
      <c r="L838" s="213"/>
      <c r="M838" s="214"/>
      <c r="N838" s="215"/>
      <c r="O838" s="215"/>
      <c r="P838" s="69"/>
    </row>
    <row r="839" spans="2:16" x14ac:dyDescent="0.25">
      <c r="B839" s="67"/>
      <c r="C839" s="213"/>
      <c r="D839" s="211"/>
      <c r="E839" s="211"/>
      <c r="F839" s="212"/>
      <c r="G839" s="212"/>
      <c r="H839" s="213"/>
      <c r="I839" s="213"/>
      <c r="J839" s="213"/>
      <c r="K839" s="213"/>
      <c r="L839" s="213"/>
      <c r="M839" s="214"/>
      <c r="N839" s="215"/>
      <c r="O839" s="215"/>
      <c r="P839" s="69"/>
    </row>
    <row r="840" spans="2:16" x14ac:dyDescent="0.25">
      <c r="B840" s="67"/>
      <c r="C840" s="213"/>
      <c r="D840" s="211"/>
      <c r="E840" s="211"/>
      <c r="F840" s="212"/>
      <c r="G840" s="212"/>
      <c r="H840" s="213"/>
      <c r="I840" s="213"/>
      <c r="J840" s="213"/>
      <c r="K840" s="213"/>
      <c r="L840" s="213"/>
      <c r="M840" s="214"/>
      <c r="N840" s="215"/>
      <c r="O840" s="215"/>
      <c r="P840" s="69"/>
    </row>
    <row r="841" spans="2:16" x14ac:dyDescent="0.25">
      <c r="B841" s="67"/>
      <c r="C841" s="213"/>
      <c r="D841" s="211"/>
      <c r="E841" s="211"/>
      <c r="F841" s="212"/>
      <c r="G841" s="212"/>
      <c r="H841" s="213"/>
      <c r="I841" s="213"/>
      <c r="J841" s="213"/>
      <c r="K841" s="213"/>
      <c r="L841" s="213"/>
      <c r="M841" s="214"/>
      <c r="N841" s="215"/>
      <c r="O841" s="215"/>
      <c r="P841" s="69"/>
    </row>
    <row r="842" spans="2:16" x14ac:dyDescent="0.25">
      <c r="B842" s="67"/>
      <c r="C842" s="213"/>
      <c r="D842" s="211"/>
      <c r="E842" s="211"/>
      <c r="F842" s="212"/>
      <c r="G842" s="212"/>
      <c r="H842" s="213"/>
      <c r="I842" s="213"/>
      <c r="J842" s="213"/>
      <c r="K842" s="213"/>
      <c r="L842" s="213"/>
      <c r="M842" s="214"/>
      <c r="N842" s="215"/>
      <c r="O842" s="215"/>
      <c r="P842" s="69"/>
    </row>
    <row r="843" spans="2:16" x14ac:dyDescent="0.25">
      <c r="B843" s="67"/>
      <c r="C843" s="213"/>
      <c r="D843" s="211"/>
      <c r="E843" s="211"/>
      <c r="F843" s="212"/>
      <c r="G843" s="212"/>
      <c r="H843" s="213"/>
      <c r="I843" s="213"/>
      <c r="J843" s="213"/>
      <c r="K843" s="213"/>
      <c r="L843" s="213"/>
      <c r="M843" s="214"/>
      <c r="N843" s="215"/>
      <c r="O843" s="215"/>
      <c r="P843" s="69"/>
    </row>
    <row r="844" spans="2:16" x14ac:dyDescent="0.25">
      <c r="B844" s="67"/>
      <c r="C844" s="213"/>
      <c r="D844" s="211"/>
      <c r="E844" s="211"/>
      <c r="F844" s="212"/>
      <c r="G844" s="212"/>
      <c r="H844" s="213"/>
      <c r="I844" s="213"/>
      <c r="J844" s="213"/>
      <c r="K844" s="213"/>
      <c r="L844" s="213"/>
      <c r="M844" s="214"/>
      <c r="N844" s="215"/>
      <c r="O844" s="215"/>
      <c r="P844" s="69"/>
    </row>
    <row r="845" spans="2:16" x14ac:dyDescent="0.25">
      <c r="B845" s="67"/>
      <c r="C845" s="213"/>
      <c r="D845" s="211"/>
      <c r="E845" s="211"/>
      <c r="F845" s="212"/>
      <c r="G845" s="212"/>
      <c r="H845" s="213"/>
      <c r="I845" s="213"/>
      <c r="J845" s="213"/>
      <c r="K845" s="213"/>
      <c r="L845" s="213"/>
      <c r="M845" s="214"/>
      <c r="N845" s="215"/>
      <c r="O845" s="215"/>
      <c r="P845" s="69"/>
    </row>
    <row r="846" spans="2:16" x14ac:dyDescent="0.25">
      <c r="B846" s="67"/>
      <c r="C846" s="213"/>
      <c r="D846" s="211"/>
      <c r="E846" s="211"/>
      <c r="F846" s="212"/>
      <c r="G846" s="212"/>
      <c r="H846" s="213"/>
      <c r="I846" s="213"/>
      <c r="J846" s="213"/>
      <c r="K846" s="213"/>
      <c r="L846" s="213"/>
      <c r="M846" s="214"/>
      <c r="N846" s="215"/>
      <c r="O846" s="215"/>
      <c r="P846" s="69"/>
    </row>
    <row r="847" spans="2:16" x14ac:dyDescent="0.25">
      <c r="B847" s="67"/>
      <c r="C847" s="213"/>
      <c r="D847" s="211"/>
      <c r="E847" s="211"/>
      <c r="F847" s="212"/>
      <c r="G847" s="212"/>
      <c r="H847" s="213"/>
      <c r="I847" s="213"/>
      <c r="J847" s="213"/>
      <c r="K847" s="213"/>
      <c r="L847" s="213"/>
      <c r="M847" s="214"/>
      <c r="N847" s="215"/>
      <c r="O847" s="215"/>
      <c r="P847" s="69"/>
    </row>
    <row r="848" spans="2:16" x14ac:dyDescent="0.25">
      <c r="B848" s="67"/>
      <c r="C848" s="213"/>
      <c r="D848" s="211"/>
      <c r="E848" s="211"/>
      <c r="F848" s="212"/>
      <c r="G848" s="212"/>
      <c r="H848" s="213"/>
      <c r="I848" s="213"/>
      <c r="J848" s="213"/>
      <c r="K848" s="213"/>
      <c r="L848" s="213"/>
      <c r="M848" s="214"/>
      <c r="N848" s="215"/>
      <c r="O848" s="215"/>
      <c r="P848" s="69"/>
    </row>
    <row r="849" spans="2:16" x14ac:dyDescent="0.25">
      <c r="B849" s="67"/>
      <c r="C849" s="213"/>
      <c r="D849" s="211"/>
      <c r="E849" s="211"/>
      <c r="F849" s="212"/>
      <c r="G849" s="212"/>
      <c r="H849" s="213"/>
      <c r="I849" s="213"/>
      <c r="J849" s="213"/>
      <c r="K849" s="213"/>
      <c r="L849" s="213"/>
      <c r="M849" s="214"/>
      <c r="N849" s="215"/>
      <c r="O849" s="215"/>
      <c r="P849" s="69"/>
    </row>
    <row r="850" spans="2:16" x14ac:dyDescent="0.25">
      <c r="B850" s="67"/>
      <c r="C850" s="213"/>
      <c r="D850" s="211"/>
      <c r="E850" s="211"/>
      <c r="F850" s="212"/>
      <c r="G850" s="212"/>
      <c r="H850" s="213"/>
      <c r="I850" s="213"/>
      <c r="J850" s="213"/>
      <c r="K850" s="213"/>
      <c r="L850" s="213"/>
      <c r="M850" s="214"/>
      <c r="N850" s="215"/>
      <c r="O850" s="215"/>
      <c r="P850" s="69"/>
    </row>
    <row r="851" spans="2:16" x14ac:dyDescent="0.25">
      <c r="B851" s="67"/>
      <c r="C851" s="213"/>
      <c r="D851" s="211"/>
      <c r="E851" s="211"/>
      <c r="F851" s="212"/>
      <c r="G851" s="212"/>
      <c r="H851" s="213"/>
      <c r="I851" s="213"/>
      <c r="J851" s="213"/>
      <c r="K851" s="213"/>
      <c r="L851" s="213"/>
      <c r="M851" s="214"/>
      <c r="N851" s="215"/>
      <c r="O851" s="215"/>
      <c r="P851" s="69"/>
    </row>
    <row r="852" spans="2:16" x14ac:dyDescent="0.25">
      <c r="B852" s="67"/>
      <c r="C852" s="213"/>
      <c r="D852" s="211"/>
      <c r="E852" s="211"/>
      <c r="F852" s="212"/>
      <c r="G852" s="212"/>
      <c r="H852" s="213"/>
      <c r="I852" s="213"/>
      <c r="J852" s="213"/>
      <c r="K852" s="213"/>
      <c r="L852" s="213"/>
      <c r="M852" s="214"/>
      <c r="N852" s="215"/>
      <c r="O852" s="215"/>
      <c r="P852" s="69"/>
    </row>
    <row r="853" spans="2:16" x14ac:dyDescent="0.25">
      <c r="B853" s="67"/>
      <c r="C853" s="213"/>
      <c r="D853" s="211"/>
      <c r="E853" s="211"/>
      <c r="F853" s="212"/>
      <c r="G853" s="212"/>
      <c r="H853" s="213"/>
      <c r="I853" s="213"/>
      <c r="J853" s="213"/>
      <c r="K853" s="213"/>
      <c r="L853" s="213"/>
      <c r="M853" s="214"/>
      <c r="N853" s="215"/>
      <c r="O853" s="215"/>
      <c r="P853" s="69"/>
    </row>
    <row r="854" spans="2:16" x14ac:dyDescent="0.25">
      <c r="B854" s="67"/>
      <c r="C854" s="213"/>
      <c r="D854" s="211"/>
      <c r="E854" s="211"/>
      <c r="F854" s="212"/>
      <c r="G854" s="212"/>
      <c r="H854" s="213"/>
      <c r="I854" s="213"/>
      <c r="J854" s="213"/>
      <c r="K854" s="213"/>
      <c r="L854" s="213"/>
      <c r="M854" s="214"/>
      <c r="N854" s="215"/>
      <c r="O854" s="215"/>
      <c r="P854" s="69"/>
    </row>
    <row r="855" spans="2:16" x14ac:dyDescent="0.25">
      <c r="B855" s="67"/>
      <c r="C855" s="213"/>
      <c r="D855" s="211"/>
      <c r="E855" s="211"/>
      <c r="F855" s="212"/>
      <c r="G855" s="212"/>
      <c r="H855" s="213"/>
      <c r="I855" s="213"/>
      <c r="J855" s="213"/>
      <c r="K855" s="213"/>
      <c r="L855" s="213"/>
      <c r="M855" s="214"/>
      <c r="N855" s="215"/>
      <c r="O855" s="215"/>
      <c r="P855" s="69"/>
    </row>
    <row r="856" spans="2:16" x14ac:dyDescent="0.25">
      <c r="B856" s="67"/>
      <c r="C856" s="213"/>
      <c r="D856" s="211"/>
      <c r="E856" s="211"/>
      <c r="F856" s="212"/>
      <c r="G856" s="212"/>
      <c r="H856" s="213"/>
      <c r="I856" s="213"/>
      <c r="J856" s="213"/>
      <c r="K856" s="213"/>
      <c r="L856" s="213"/>
      <c r="M856" s="214"/>
      <c r="N856" s="215"/>
      <c r="O856" s="215"/>
      <c r="P856" s="69"/>
    </row>
    <row r="857" spans="2:16" x14ac:dyDescent="0.25">
      <c r="B857" s="67"/>
      <c r="C857" s="213"/>
      <c r="D857" s="211"/>
      <c r="E857" s="211"/>
      <c r="F857" s="212"/>
      <c r="G857" s="212"/>
      <c r="H857" s="213"/>
      <c r="I857" s="213"/>
      <c r="J857" s="213"/>
      <c r="K857" s="213"/>
      <c r="L857" s="213"/>
      <c r="M857" s="214"/>
      <c r="N857" s="215"/>
      <c r="O857" s="215"/>
      <c r="P857" s="69"/>
    </row>
    <row r="858" spans="2:16" x14ac:dyDescent="0.25">
      <c r="B858" s="67"/>
      <c r="C858" s="213"/>
      <c r="D858" s="211"/>
      <c r="E858" s="211"/>
      <c r="F858" s="212"/>
      <c r="G858" s="212"/>
      <c r="H858" s="213"/>
      <c r="I858" s="213"/>
      <c r="J858" s="213"/>
      <c r="K858" s="213"/>
      <c r="L858" s="213"/>
      <c r="M858" s="214"/>
      <c r="N858" s="215"/>
      <c r="O858" s="215"/>
      <c r="P858" s="69"/>
    </row>
    <row r="859" spans="2:16" x14ac:dyDescent="0.25">
      <c r="B859" s="67"/>
      <c r="C859" s="213"/>
      <c r="D859" s="211"/>
      <c r="E859" s="211"/>
      <c r="F859" s="212"/>
      <c r="G859" s="212"/>
      <c r="H859" s="213"/>
      <c r="I859" s="213"/>
      <c r="J859" s="213"/>
      <c r="K859" s="213"/>
      <c r="L859" s="213"/>
      <c r="M859" s="214"/>
      <c r="N859" s="215"/>
      <c r="O859" s="215"/>
      <c r="P859" s="69"/>
    </row>
    <row r="860" spans="2:16" x14ac:dyDescent="0.25">
      <c r="B860" s="67"/>
      <c r="C860" s="213"/>
      <c r="D860" s="211"/>
      <c r="E860" s="211"/>
      <c r="F860" s="212"/>
      <c r="G860" s="212"/>
      <c r="H860" s="213"/>
      <c r="I860" s="213"/>
      <c r="J860" s="213"/>
      <c r="K860" s="213"/>
      <c r="L860" s="213"/>
      <c r="M860" s="214"/>
      <c r="N860" s="215"/>
      <c r="O860" s="215"/>
      <c r="P860" s="69"/>
    </row>
    <row r="861" spans="2:16" x14ac:dyDescent="0.25">
      <c r="B861" s="67"/>
      <c r="C861" s="213"/>
      <c r="D861" s="211"/>
      <c r="E861" s="211"/>
      <c r="F861" s="212"/>
      <c r="G861" s="212"/>
      <c r="H861" s="213"/>
      <c r="I861" s="213"/>
      <c r="J861" s="213"/>
      <c r="K861" s="213"/>
      <c r="L861" s="213"/>
      <c r="M861" s="214"/>
      <c r="N861" s="215"/>
      <c r="O861" s="215"/>
      <c r="P861" s="69"/>
    </row>
    <row r="862" spans="2:16" x14ac:dyDescent="0.25">
      <c r="B862" s="67"/>
      <c r="C862" s="213"/>
      <c r="D862" s="211"/>
      <c r="E862" s="211"/>
      <c r="F862" s="212"/>
      <c r="G862" s="212"/>
      <c r="H862" s="213"/>
      <c r="I862" s="213"/>
      <c r="J862" s="213"/>
      <c r="K862" s="213"/>
      <c r="L862" s="213"/>
      <c r="M862" s="214"/>
      <c r="N862" s="215"/>
      <c r="O862" s="215"/>
      <c r="P862" s="69"/>
    </row>
    <row r="863" spans="2:16" x14ac:dyDescent="0.25">
      <c r="B863" s="67"/>
      <c r="C863" s="213"/>
      <c r="D863" s="211"/>
      <c r="E863" s="211"/>
      <c r="F863" s="212"/>
      <c r="G863" s="212"/>
      <c r="H863" s="213"/>
      <c r="I863" s="213"/>
      <c r="J863" s="213"/>
      <c r="K863" s="213"/>
      <c r="L863" s="213"/>
      <c r="M863" s="214"/>
      <c r="N863" s="215"/>
      <c r="O863" s="215"/>
      <c r="P863" s="69"/>
    </row>
    <row r="864" spans="2:16" x14ac:dyDescent="0.25">
      <c r="B864" s="67"/>
      <c r="C864" s="213"/>
      <c r="D864" s="211"/>
      <c r="E864" s="211"/>
      <c r="F864" s="212"/>
      <c r="G864" s="212"/>
      <c r="H864" s="213"/>
      <c r="I864" s="213"/>
      <c r="J864" s="213"/>
      <c r="K864" s="213"/>
      <c r="L864" s="213"/>
      <c r="M864" s="214"/>
      <c r="N864" s="215"/>
      <c r="O864" s="215"/>
      <c r="P864" s="69"/>
    </row>
    <row r="865" spans="2:16" x14ac:dyDescent="0.25">
      <c r="B865" s="67"/>
      <c r="C865" s="213"/>
      <c r="D865" s="211"/>
      <c r="E865" s="211"/>
      <c r="F865" s="212"/>
      <c r="G865" s="212"/>
      <c r="H865" s="213"/>
      <c r="I865" s="213"/>
      <c r="J865" s="213"/>
      <c r="K865" s="213"/>
      <c r="L865" s="213"/>
      <c r="M865" s="214"/>
      <c r="N865" s="215"/>
      <c r="O865" s="215"/>
      <c r="P865" s="69"/>
    </row>
    <row r="866" spans="2:16" x14ac:dyDescent="0.25">
      <c r="B866" s="67"/>
      <c r="C866" s="213"/>
      <c r="D866" s="211"/>
      <c r="E866" s="211"/>
      <c r="F866" s="212"/>
      <c r="G866" s="212"/>
      <c r="H866" s="213"/>
      <c r="I866" s="213"/>
      <c r="J866" s="213"/>
      <c r="K866" s="213"/>
      <c r="L866" s="213"/>
      <c r="M866" s="214"/>
      <c r="N866" s="215"/>
      <c r="O866" s="215"/>
      <c r="P866" s="69"/>
    </row>
    <row r="867" spans="2:16" x14ac:dyDescent="0.25">
      <c r="B867" s="67"/>
      <c r="C867" s="213"/>
      <c r="D867" s="211"/>
      <c r="E867" s="211"/>
      <c r="F867" s="212"/>
      <c r="G867" s="212"/>
      <c r="H867" s="213"/>
      <c r="I867" s="213"/>
      <c r="J867" s="213"/>
      <c r="K867" s="213"/>
      <c r="L867" s="213"/>
      <c r="M867" s="214"/>
      <c r="N867" s="215"/>
      <c r="O867" s="215"/>
      <c r="P867" s="69"/>
    </row>
    <row r="868" spans="2:16" x14ac:dyDescent="0.25">
      <c r="B868" s="67"/>
      <c r="C868" s="213"/>
      <c r="D868" s="211"/>
      <c r="E868" s="211"/>
      <c r="F868" s="212"/>
      <c r="G868" s="212"/>
      <c r="H868" s="213"/>
      <c r="I868" s="213"/>
      <c r="J868" s="213"/>
      <c r="K868" s="213"/>
      <c r="L868" s="213"/>
      <c r="M868" s="214"/>
      <c r="N868" s="215"/>
      <c r="O868" s="215"/>
      <c r="P868" s="69"/>
    </row>
    <row r="869" spans="2:16" x14ac:dyDescent="0.25">
      <c r="B869" s="67"/>
      <c r="C869" s="213"/>
      <c r="D869" s="211"/>
      <c r="E869" s="211"/>
      <c r="F869" s="212"/>
      <c r="G869" s="212"/>
      <c r="H869" s="213"/>
      <c r="I869" s="213"/>
      <c r="J869" s="213"/>
      <c r="K869" s="213"/>
      <c r="L869" s="213"/>
      <c r="M869" s="214"/>
      <c r="N869" s="215"/>
      <c r="O869" s="215"/>
      <c r="P869" s="69"/>
    </row>
    <row r="870" spans="2:16" x14ac:dyDescent="0.25">
      <c r="B870" s="67"/>
      <c r="C870" s="213"/>
      <c r="D870" s="211"/>
      <c r="E870" s="211"/>
      <c r="F870" s="212"/>
      <c r="G870" s="212"/>
      <c r="H870" s="213"/>
      <c r="I870" s="213"/>
      <c r="J870" s="213"/>
      <c r="K870" s="213"/>
      <c r="L870" s="213"/>
      <c r="M870" s="214"/>
      <c r="N870" s="215"/>
      <c r="O870" s="215"/>
      <c r="P870" s="69"/>
    </row>
    <row r="871" spans="2:16" x14ac:dyDescent="0.25">
      <c r="B871" s="67"/>
      <c r="C871" s="213"/>
      <c r="D871" s="211"/>
      <c r="E871" s="211"/>
      <c r="F871" s="212"/>
      <c r="G871" s="212"/>
      <c r="H871" s="213"/>
      <c r="I871" s="213"/>
      <c r="J871" s="213"/>
      <c r="K871" s="213"/>
      <c r="L871" s="213"/>
      <c r="M871" s="214"/>
      <c r="N871" s="215"/>
      <c r="O871" s="215"/>
      <c r="P871" s="69"/>
    </row>
    <row r="872" spans="2:16" x14ac:dyDescent="0.25">
      <c r="B872" s="67"/>
      <c r="C872" s="213"/>
      <c r="D872" s="211"/>
      <c r="E872" s="211"/>
      <c r="F872" s="212"/>
      <c r="G872" s="212"/>
      <c r="H872" s="213"/>
      <c r="I872" s="213"/>
      <c r="J872" s="213"/>
      <c r="K872" s="213"/>
      <c r="L872" s="213"/>
      <c r="M872" s="214"/>
      <c r="N872" s="215"/>
      <c r="O872" s="215"/>
      <c r="P872" s="69"/>
    </row>
    <row r="873" spans="2:16" x14ac:dyDescent="0.25">
      <c r="B873" s="67"/>
      <c r="C873" s="213"/>
      <c r="D873" s="211"/>
      <c r="E873" s="211"/>
      <c r="F873" s="212"/>
      <c r="G873" s="212"/>
      <c r="H873" s="213"/>
      <c r="I873" s="213"/>
      <c r="J873" s="213"/>
      <c r="K873" s="213"/>
      <c r="L873" s="213"/>
      <c r="M873" s="214"/>
      <c r="N873" s="215"/>
      <c r="O873" s="215"/>
      <c r="P873" s="69"/>
    </row>
    <row r="874" spans="2:16" x14ac:dyDescent="0.25">
      <c r="B874" s="67"/>
      <c r="C874" s="213"/>
      <c r="D874" s="211"/>
      <c r="E874" s="211"/>
      <c r="F874" s="212"/>
      <c r="G874" s="212"/>
      <c r="H874" s="213"/>
      <c r="I874" s="213"/>
      <c r="J874" s="213"/>
      <c r="K874" s="213"/>
      <c r="L874" s="213"/>
      <c r="M874" s="214"/>
      <c r="N874" s="215"/>
      <c r="O874" s="215"/>
      <c r="P874" s="69"/>
    </row>
    <row r="875" spans="2:16" x14ac:dyDescent="0.25">
      <c r="B875" s="67"/>
      <c r="C875" s="213"/>
      <c r="D875" s="211"/>
      <c r="E875" s="211"/>
      <c r="F875" s="212"/>
      <c r="G875" s="212"/>
      <c r="H875" s="213"/>
      <c r="I875" s="213"/>
      <c r="J875" s="213"/>
      <c r="K875" s="213"/>
      <c r="L875" s="213"/>
      <c r="M875" s="214"/>
      <c r="N875" s="215"/>
      <c r="O875" s="215"/>
      <c r="P875" s="69"/>
    </row>
    <row r="876" spans="2:16" x14ac:dyDescent="0.25">
      <c r="B876" s="67"/>
      <c r="C876" s="213"/>
      <c r="D876" s="211"/>
      <c r="E876" s="211"/>
      <c r="F876" s="212"/>
      <c r="G876" s="212"/>
      <c r="H876" s="213"/>
      <c r="I876" s="213"/>
      <c r="J876" s="213"/>
      <c r="K876" s="213"/>
      <c r="L876" s="213"/>
      <c r="M876" s="214"/>
      <c r="N876" s="215"/>
      <c r="O876" s="215"/>
      <c r="P876" s="69"/>
    </row>
    <row r="877" spans="2:16" x14ac:dyDescent="0.25">
      <c r="B877" s="67"/>
      <c r="C877" s="213"/>
      <c r="D877" s="211"/>
      <c r="E877" s="211"/>
      <c r="F877" s="212"/>
      <c r="G877" s="212"/>
      <c r="H877" s="213"/>
      <c r="I877" s="213"/>
      <c r="J877" s="213"/>
      <c r="K877" s="213"/>
      <c r="L877" s="213"/>
      <c r="M877" s="214"/>
      <c r="N877" s="215"/>
      <c r="O877" s="215"/>
      <c r="P877" s="69"/>
    </row>
    <row r="878" spans="2:16" x14ac:dyDescent="0.25">
      <c r="B878" s="67"/>
      <c r="C878" s="213"/>
      <c r="D878" s="211"/>
      <c r="E878" s="211"/>
      <c r="F878" s="212"/>
      <c r="G878" s="212"/>
      <c r="H878" s="213"/>
      <c r="I878" s="213"/>
      <c r="J878" s="213"/>
      <c r="K878" s="213"/>
      <c r="L878" s="213"/>
      <c r="M878" s="214"/>
      <c r="N878" s="215"/>
      <c r="O878" s="215"/>
      <c r="P878" s="69"/>
    </row>
    <row r="879" spans="2:16" x14ac:dyDescent="0.25">
      <c r="B879" s="67"/>
      <c r="C879" s="213"/>
      <c r="D879" s="211"/>
      <c r="E879" s="211"/>
      <c r="F879" s="212"/>
      <c r="G879" s="212"/>
      <c r="H879" s="213"/>
      <c r="I879" s="213"/>
      <c r="J879" s="213"/>
      <c r="K879" s="213"/>
      <c r="L879" s="213"/>
      <c r="M879" s="214"/>
      <c r="N879" s="215"/>
      <c r="O879" s="215"/>
      <c r="P879" s="69"/>
    </row>
    <row r="880" spans="2:16" x14ac:dyDescent="0.25">
      <c r="B880" s="67"/>
      <c r="C880" s="213"/>
      <c r="D880" s="211"/>
      <c r="E880" s="211"/>
      <c r="F880" s="212"/>
      <c r="G880" s="212"/>
      <c r="H880" s="213"/>
      <c r="I880" s="213"/>
      <c r="J880" s="213"/>
      <c r="K880" s="213"/>
      <c r="L880" s="213"/>
      <c r="M880" s="214"/>
      <c r="N880" s="215"/>
      <c r="O880" s="215"/>
      <c r="P880" s="69"/>
    </row>
    <row r="881" spans="2:16" x14ac:dyDescent="0.25">
      <c r="B881" s="67"/>
      <c r="C881" s="213"/>
      <c r="D881" s="211"/>
      <c r="E881" s="211"/>
      <c r="F881" s="212"/>
      <c r="G881" s="212"/>
      <c r="H881" s="213"/>
      <c r="I881" s="213"/>
      <c r="J881" s="213"/>
      <c r="K881" s="213"/>
      <c r="L881" s="213"/>
      <c r="M881" s="214"/>
      <c r="N881" s="215"/>
      <c r="O881" s="215"/>
      <c r="P881" s="69"/>
    </row>
    <row r="882" spans="2:16" x14ac:dyDescent="0.25">
      <c r="B882" s="67"/>
      <c r="C882" s="213"/>
      <c r="D882" s="211"/>
      <c r="E882" s="211"/>
      <c r="F882" s="212"/>
      <c r="G882" s="212"/>
      <c r="H882" s="213"/>
      <c r="I882" s="213"/>
      <c r="J882" s="213"/>
      <c r="K882" s="213"/>
      <c r="L882" s="213"/>
      <c r="M882" s="214"/>
      <c r="N882" s="215"/>
      <c r="O882" s="215"/>
      <c r="P882" s="69"/>
    </row>
    <row r="883" spans="2:16" x14ac:dyDescent="0.25">
      <c r="B883" s="67"/>
      <c r="C883" s="213"/>
      <c r="D883" s="211"/>
      <c r="E883" s="211"/>
      <c r="F883" s="212"/>
      <c r="G883" s="212"/>
      <c r="H883" s="213"/>
      <c r="I883" s="213"/>
      <c r="J883" s="213"/>
      <c r="K883" s="213"/>
      <c r="L883" s="213"/>
      <c r="M883" s="214"/>
      <c r="N883" s="215"/>
      <c r="O883" s="215"/>
      <c r="P883" s="69"/>
    </row>
    <row r="884" spans="2:16" x14ac:dyDescent="0.25">
      <c r="B884" s="67"/>
      <c r="C884" s="213"/>
      <c r="D884" s="211"/>
      <c r="E884" s="211"/>
      <c r="F884" s="212"/>
      <c r="G884" s="212"/>
      <c r="H884" s="213"/>
      <c r="I884" s="213"/>
      <c r="J884" s="213"/>
      <c r="K884" s="213"/>
      <c r="L884" s="213"/>
      <c r="M884" s="214"/>
      <c r="N884" s="215"/>
      <c r="O884" s="215"/>
      <c r="P884" s="69"/>
    </row>
    <row r="885" spans="2:16" x14ac:dyDescent="0.25">
      <c r="B885" s="67"/>
      <c r="C885" s="213"/>
      <c r="D885" s="211"/>
      <c r="E885" s="211"/>
      <c r="F885" s="212"/>
      <c r="G885" s="212"/>
      <c r="H885" s="213"/>
      <c r="I885" s="213"/>
      <c r="J885" s="213"/>
      <c r="K885" s="213"/>
      <c r="L885" s="213"/>
      <c r="M885" s="214"/>
      <c r="N885" s="215"/>
      <c r="O885" s="215"/>
      <c r="P885" s="69"/>
    </row>
    <row r="886" spans="2:16" x14ac:dyDescent="0.25">
      <c r="B886" s="67"/>
      <c r="C886" s="213"/>
      <c r="D886" s="211"/>
      <c r="E886" s="211"/>
      <c r="F886" s="212"/>
      <c r="G886" s="212"/>
      <c r="H886" s="213"/>
      <c r="I886" s="213"/>
      <c r="J886" s="213"/>
      <c r="K886" s="213"/>
      <c r="L886" s="213"/>
      <c r="M886" s="214"/>
      <c r="N886" s="215"/>
      <c r="O886" s="215"/>
      <c r="P886" s="69"/>
    </row>
    <row r="887" spans="2:16" x14ac:dyDescent="0.25">
      <c r="B887" s="67"/>
      <c r="C887" s="213"/>
      <c r="D887" s="211"/>
      <c r="E887" s="211"/>
      <c r="F887" s="212"/>
      <c r="G887" s="212"/>
      <c r="H887" s="213"/>
      <c r="I887" s="213"/>
      <c r="J887" s="213"/>
      <c r="K887" s="213"/>
      <c r="L887" s="213"/>
      <c r="M887" s="214"/>
      <c r="N887" s="215"/>
      <c r="O887" s="215"/>
      <c r="P887" s="69"/>
    </row>
    <row r="888" spans="2:16" x14ac:dyDescent="0.25">
      <c r="B888" s="67"/>
      <c r="C888" s="213"/>
      <c r="D888" s="211"/>
      <c r="E888" s="211"/>
      <c r="F888" s="212"/>
      <c r="G888" s="212"/>
      <c r="H888" s="213"/>
      <c r="I888" s="213"/>
      <c r="J888" s="213"/>
      <c r="K888" s="213"/>
      <c r="L888" s="213"/>
      <c r="M888" s="214"/>
      <c r="N888" s="215"/>
      <c r="O888" s="215"/>
      <c r="P888" s="69"/>
    </row>
    <row r="889" spans="2:16" x14ac:dyDescent="0.25">
      <c r="B889" s="67"/>
      <c r="C889" s="213"/>
      <c r="D889" s="211"/>
      <c r="E889" s="211"/>
      <c r="F889" s="212"/>
      <c r="G889" s="212"/>
      <c r="H889" s="213"/>
      <c r="I889" s="213"/>
      <c r="J889" s="213"/>
      <c r="K889" s="213"/>
      <c r="L889" s="213"/>
      <c r="M889" s="214"/>
      <c r="N889" s="215"/>
      <c r="O889" s="215"/>
      <c r="P889" s="69"/>
    </row>
    <row r="890" spans="2:16" x14ac:dyDescent="0.25">
      <c r="B890" s="67"/>
      <c r="C890" s="213"/>
      <c r="D890" s="211"/>
      <c r="E890" s="211"/>
      <c r="F890" s="212"/>
      <c r="G890" s="212"/>
      <c r="H890" s="213"/>
      <c r="I890" s="213"/>
      <c r="J890" s="213"/>
      <c r="K890" s="213"/>
      <c r="L890" s="213"/>
      <c r="M890" s="214"/>
      <c r="N890" s="215"/>
      <c r="O890" s="215"/>
      <c r="P890" s="69"/>
    </row>
    <row r="891" spans="2:16" x14ac:dyDescent="0.25">
      <c r="B891" s="67"/>
      <c r="C891" s="213"/>
      <c r="D891" s="211"/>
      <c r="E891" s="211"/>
      <c r="F891" s="212"/>
      <c r="G891" s="212"/>
      <c r="H891" s="213"/>
      <c r="I891" s="213"/>
      <c r="J891" s="213"/>
      <c r="K891" s="213"/>
      <c r="L891" s="213"/>
      <c r="M891" s="214"/>
      <c r="N891" s="215"/>
      <c r="O891" s="215"/>
      <c r="P891" s="69"/>
    </row>
    <row r="892" spans="2:16" x14ac:dyDescent="0.25">
      <c r="B892" s="67"/>
      <c r="C892" s="213"/>
      <c r="D892" s="211"/>
      <c r="E892" s="211"/>
      <c r="F892" s="212"/>
      <c r="G892" s="212"/>
      <c r="H892" s="213"/>
      <c r="I892" s="213"/>
      <c r="J892" s="213"/>
      <c r="K892" s="213"/>
      <c r="L892" s="213"/>
      <c r="M892" s="214"/>
      <c r="N892" s="215"/>
      <c r="O892" s="215"/>
      <c r="P892" s="69"/>
    </row>
    <row r="893" spans="2:16" x14ac:dyDescent="0.25">
      <c r="B893" s="67"/>
      <c r="C893" s="213"/>
      <c r="D893" s="211"/>
      <c r="E893" s="211"/>
      <c r="F893" s="212"/>
      <c r="G893" s="212"/>
      <c r="H893" s="213"/>
      <c r="I893" s="213"/>
      <c r="J893" s="213"/>
      <c r="K893" s="213"/>
      <c r="L893" s="213"/>
      <c r="M893" s="214"/>
      <c r="N893" s="215"/>
      <c r="O893" s="215"/>
      <c r="P893" s="69"/>
    </row>
    <row r="894" spans="2:16" x14ac:dyDescent="0.25">
      <c r="B894" s="67"/>
      <c r="C894" s="213"/>
      <c r="D894" s="211"/>
      <c r="E894" s="211"/>
      <c r="F894" s="212"/>
      <c r="G894" s="212"/>
      <c r="H894" s="213"/>
      <c r="I894" s="213"/>
      <c r="J894" s="213"/>
      <c r="K894" s="213"/>
      <c r="L894" s="213"/>
      <c r="M894" s="214"/>
      <c r="N894" s="215"/>
      <c r="O894" s="215"/>
      <c r="P894" s="69"/>
    </row>
    <row r="895" spans="2:16" x14ac:dyDescent="0.25">
      <c r="B895" s="67"/>
      <c r="C895" s="213"/>
      <c r="D895" s="211"/>
      <c r="E895" s="211"/>
      <c r="F895" s="212"/>
      <c r="G895" s="212"/>
      <c r="H895" s="213"/>
      <c r="I895" s="213"/>
      <c r="J895" s="213"/>
      <c r="K895" s="213"/>
      <c r="L895" s="213"/>
      <c r="M895" s="214"/>
      <c r="N895" s="215"/>
      <c r="O895" s="215"/>
      <c r="P895" s="69"/>
    </row>
    <row r="896" spans="2:16" x14ac:dyDescent="0.25">
      <c r="B896" s="67"/>
      <c r="C896" s="213"/>
      <c r="D896" s="211"/>
      <c r="E896" s="211"/>
      <c r="F896" s="212"/>
      <c r="G896" s="212"/>
      <c r="H896" s="213"/>
      <c r="I896" s="213"/>
      <c r="J896" s="213"/>
      <c r="K896" s="213"/>
      <c r="L896" s="213"/>
      <c r="M896" s="214"/>
      <c r="N896" s="215"/>
      <c r="O896" s="215"/>
      <c r="P896" s="69"/>
    </row>
    <row r="897" spans="2:16" x14ac:dyDescent="0.25">
      <c r="B897" s="67"/>
      <c r="C897" s="213"/>
      <c r="D897" s="211"/>
      <c r="E897" s="211"/>
      <c r="F897" s="212"/>
      <c r="G897" s="212"/>
      <c r="H897" s="213"/>
      <c r="I897" s="213"/>
      <c r="J897" s="213"/>
      <c r="K897" s="213"/>
      <c r="L897" s="213"/>
      <c r="M897" s="214"/>
      <c r="N897" s="215"/>
      <c r="O897" s="215"/>
      <c r="P897" s="69"/>
    </row>
    <row r="898" spans="2:16" x14ac:dyDescent="0.25">
      <c r="B898" s="67"/>
      <c r="C898" s="213"/>
      <c r="D898" s="211"/>
      <c r="E898" s="211"/>
      <c r="F898" s="212"/>
      <c r="G898" s="212"/>
      <c r="H898" s="213"/>
      <c r="I898" s="213"/>
      <c r="J898" s="213"/>
      <c r="K898" s="213"/>
      <c r="L898" s="213"/>
      <c r="M898" s="214"/>
      <c r="N898" s="215"/>
      <c r="O898" s="215"/>
      <c r="P898" s="69"/>
    </row>
    <row r="899" spans="2:16" x14ac:dyDescent="0.25">
      <c r="B899" s="67"/>
      <c r="C899" s="213"/>
      <c r="D899" s="211"/>
      <c r="E899" s="211"/>
      <c r="F899" s="212"/>
      <c r="G899" s="212"/>
      <c r="H899" s="213"/>
      <c r="I899" s="213"/>
      <c r="J899" s="213"/>
      <c r="K899" s="213"/>
      <c r="L899" s="213"/>
      <c r="M899" s="214"/>
      <c r="N899" s="215"/>
      <c r="O899" s="215"/>
      <c r="P899" s="69"/>
    </row>
    <row r="900" spans="2:16" x14ac:dyDescent="0.25">
      <c r="B900" s="67"/>
      <c r="C900" s="213"/>
      <c r="D900" s="211"/>
      <c r="E900" s="211"/>
      <c r="F900" s="212"/>
      <c r="G900" s="212"/>
      <c r="H900" s="213"/>
      <c r="I900" s="213"/>
      <c r="J900" s="213"/>
      <c r="K900" s="213"/>
      <c r="L900" s="213"/>
      <c r="M900" s="214"/>
      <c r="N900" s="215"/>
      <c r="O900" s="215"/>
      <c r="P900" s="69"/>
    </row>
    <row r="901" spans="2:16" x14ac:dyDescent="0.25">
      <c r="B901" s="67"/>
      <c r="C901" s="213"/>
      <c r="D901" s="211"/>
      <c r="E901" s="211"/>
      <c r="F901" s="212"/>
      <c r="G901" s="212"/>
      <c r="H901" s="213"/>
      <c r="I901" s="213"/>
      <c r="J901" s="213"/>
      <c r="K901" s="213"/>
      <c r="L901" s="213"/>
      <c r="M901" s="214"/>
      <c r="N901" s="215"/>
      <c r="O901" s="215"/>
      <c r="P901" s="69"/>
    </row>
    <row r="902" spans="2:16" x14ac:dyDescent="0.25">
      <c r="B902" s="67"/>
      <c r="C902" s="213"/>
      <c r="D902" s="211"/>
      <c r="E902" s="211"/>
      <c r="F902" s="212"/>
      <c r="G902" s="212"/>
      <c r="H902" s="213"/>
      <c r="I902" s="213"/>
      <c r="J902" s="213"/>
      <c r="K902" s="213"/>
      <c r="L902" s="213"/>
      <c r="M902" s="214"/>
      <c r="N902" s="215"/>
      <c r="O902" s="215"/>
      <c r="P902" s="69"/>
    </row>
    <row r="903" spans="2:16" x14ac:dyDescent="0.25">
      <c r="B903" s="67"/>
      <c r="C903" s="213"/>
      <c r="D903" s="211"/>
      <c r="E903" s="211"/>
      <c r="F903" s="212"/>
      <c r="G903" s="212"/>
      <c r="H903" s="213"/>
      <c r="I903" s="213"/>
      <c r="J903" s="213"/>
      <c r="K903" s="213"/>
      <c r="L903" s="213"/>
      <c r="M903" s="214"/>
      <c r="N903" s="215"/>
      <c r="O903" s="215"/>
      <c r="P903" s="69"/>
    </row>
    <row r="904" spans="2:16" x14ac:dyDescent="0.25">
      <c r="B904" s="67"/>
      <c r="C904" s="213"/>
      <c r="D904" s="211"/>
      <c r="E904" s="211"/>
      <c r="F904" s="212"/>
      <c r="G904" s="212"/>
      <c r="H904" s="213"/>
      <c r="I904" s="213"/>
      <c r="J904" s="213"/>
      <c r="K904" s="213"/>
      <c r="L904" s="213"/>
      <c r="M904" s="214"/>
      <c r="N904" s="215"/>
      <c r="O904" s="215"/>
      <c r="P904" s="69"/>
    </row>
    <row r="905" spans="2:16" x14ac:dyDescent="0.25">
      <c r="B905" s="67"/>
      <c r="C905" s="213"/>
      <c r="D905" s="211"/>
      <c r="E905" s="211"/>
      <c r="F905" s="212"/>
      <c r="G905" s="212"/>
      <c r="H905" s="213"/>
      <c r="I905" s="213"/>
      <c r="J905" s="213"/>
      <c r="K905" s="213"/>
      <c r="L905" s="213"/>
      <c r="M905" s="214"/>
      <c r="N905" s="215"/>
      <c r="O905" s="215"/>
      <c r="P905" s="69"/>
    </row>
    <row r="906" spans="2:16" x14ac:dyDescent="0.25">
      <c r="B906" s="67"/>
      <c r="C906" s="213"/>
      <c r="D906" s="211"/>
      <c r="E906" s="211"/>
      <c r="F906" s="212"/>
      <c r="G906" s="212"/>
      <c r="H906" s="213"/>
      <c r="I906" s="213"/>
      <c r="J906" s="213"/>
      <c r="K906" s="213"/>
      <c r="L906" s="213"/>
      <c r="M906" s="214"/>
      <c r="N906" s="215"/>
      <c r="O906" s="215"/>
      <c r="P906" s="69"/>
    </row>
    <row r="907" spans="2:16" x14ac:dyDescent="0.25">
      <c r="B907" s="67"/>
      <c r="C907" s="213"/>
      <c r="D907" s="211"/>
      <c r="E907" s="211"/>
      <c r="F907" s="212"/>
      <c r="G907" s="212"/>
      <c r="H907" s="213"/>
      <c r="I907" s="213"/>
      <c r="J907" s="213"/>
      <c r="K907" s="213"/>
      <c r="L907" s="213"/>
      <c r="M907" s="214"/>
      <c r="N907" s="215"/>
      <c r="O907" s="215"/>
      <c r="P907" s="69"/>
    </row>
    <row r="908" spans="2:16" x14ac:dyDescent="0.25">
      <c r="B908" s="67"/>
      <c r="C908" s="213"/>
      <c r="D908" s="211"/>
      <c r="E908" s="211"/>
      <c r="F908" s="212"/>
      <c r="G908" s="212"/>
      <c r="H908" s="213"/>
      <c r="I908" s="213"/>
      <c r="J908" s="213"/>
      <c r="K908" s="213"/>
      <c r="L908" s="213"/>
      <c r="M908" s="214"/>
      <c r="N908" s="215"/>
      <c r="O908" s="215"/>
      <c r="P908" s="69"/>
    </row>
    <row r="909" spans="2:16" x14ac:dyDescent="0.25">
      <c r="B909" s="67"/>
      <c r="C909" s="213"/>
      <c r="D909" s="211"/>
      <c r="E909" s="211"/>
      <c r="F909" s="212"/>
      <c r="G909" s="212"/>
      <c r="H909" s="213"/>
      <c r="I909" s="213"/>
      <c r="J909" s="213"/>
      <c r="K909" s="213"/>
      <c r="L909" s="213"/>
      <c r="M909" s="214"/>
      <c r="N909" s="215"/>
      <c r="O909" s="215"/>
      <c r="P909" s="69"/>
    </row>
    <row r="910" spans="2:16" x14ac:dyDescent="0.25">
      <c r="B910" s="67"/>
      <c r="C910" s="213"/>
      <c r="D910" s="211"/>
      <c r="E910" s="211"/>
      <c r="F910" s="212"/>
      <c r="G910" s="212"/>
      <c r="H910" s="213"/>
      <c r="I910" s="213"/>
      <c r="J910" s="213"/>
      <c r="K910" s="213"/>
      <c r="L910" s="213"/>
      <c r="M910" s="214"/>
      <c r="N910" s="215"/>
      <c r="O910" s="215"/>
      <c r="P910" s="69"/>
    </row>
    <row r="911" spans="2:16" x14ac:dyDescent="0.25">
      <c r="B911" s="67"/>
      <c r="C911" s="213"/>
      <c r="D911" s="211"/>
      <c r="E911" s="211"/>
      <c r="F911" s="212"/>
      <c r="G911" s="212"/>
      <c r="H911" s="213"/>
      <c r="I911" s="213"/>
      <c r="J911" s="213"/>
      <c r="K911" s="213"/>
      <c r="L911" s="213"/>
      <c r="M911" s="214"/>
      <c r="N911" s="215"/>
      <c r="O911" s="215"/>
      <c r="P911" s="69"/>
    </row>
    <row r="912" spans="2:16" x14ac:dyDescent="0.25">
      <c r="B912" s="67"/>
      <c r="C912" s="213"/>
      <c r="D912" s="211"/>
      <c r="E912" s="211"/>
      <c r="F912" s="212"/>
      <c r="G912" s="212"/>
      <c r="H912" s="213"/>
      <c r="I912" s="213"/>
      <c r="J912" s="213"/>
      <c r="K912" s="213"/>
      <c r="L912" s="213"/>
      <c r="M912" s="214"/>
      <c r="N912" s="215"/>
      <c r="O912" s="215"/>
      <c r="P912" s="69"/>
    </row>
    <row r="913" spans="2:16" x14ac:dyDescent="0.25">
      <c r="B913" s="67"/>
      <c r="C913" s="213"/>
      <c r="D913" s="211"/>
      <c r="E913" s="211"/>
      <c r="F913" s="212"/>
      <c r="G913" s="212"/>
      <c r="H913" s="213"/>
      <c r="I913" s="213"/>
      <c r="J913" s="213"/>
      <c r="K913" s="213"/>
      <c r="L913" s="213"/>
      <c r="M913" s="214"/>
      <c r="N913" s="215"/>
      <c r="O913" s="215"/>
      <c r="P913" s="69"/>
    </row>
    <row r="914" spans="2:16" x14ac:dyDescent="0.25">
      <c r="B914" s="67"/>
      <c r="C914" s="213"/>
      <c r="D914" s="211"/>
      <c r="E914" s="211"/>
      <c r="F914" s="212"/>
      <c r="G914" s="212"/>
      <c r="H914" s="213"/>
      <c r="I914" s="213"/>
      <c r="J914" s="213"/>
      <c r="K914" s="213"/>
      <c r="L914" s="213"/>
      <c r="M914" s="214"/>
      <c r="N914" s="215"/>
      <c r="O914" s="215"/>
      <c r="P914" s="69"/>
    </row>
    <row r="915" spans="2:16" x14ac:dyDescent="0.25">
      <c r="B915" s="67"/>
      <c r="C915" s="213"/>
      <c r="D915" s="211"/>
      <c r="E915" s="211"/>
      <c r="F915" s="212"/>
      <c r="G915" s="212"/>
      <c r="H915" s="213"/>
      <c r="I915" s="213"/>
      <c r="J915" s="213"/>
      <c r="K915" s="213"/>
      <c r="L915" s="213"/>
      <c r="M915" s="214"/>
      <c r="N915" s="215"/>
      <c r="O915" s="215"/>
      <c r="P915" s="69"/>
    </row>
    <row r="916" spans="2:16" x14ac:dyDescent="0.25">
      <c r="B916" s="67"/>
      <c r="C916" s="213"/>
      <c r="D916" s="211"/>
      <c r="E916" s="211"/>
      <c r="F916" s="212"/>
      <c r="G916" s="212"/>
      <c r="H916" s="213"/>
      <c r="I916" s="213"/>
      <c r="J916" s="213"/>
      <c r="K916" s="213"/>
      <c r="L916" s="213"/>
      <c r="M916" s="214"/>
      <c r="N916" s="215"/>
      <c r="O916" s="215"/>
      <c r="P916" s="69"/>
    </row>
    <row r="917" spans="2:16" x14ac:dyDescent="0.25">
      <c r="B917" s="67"/>
      <c r="C917" s="213"/>
      <c r="D917" s="211"/>
      <c r="E917" s="211"/>
      <c r="F917" s="212"/>
      <c r="G917" s="212"/>
      <c r="H917" s="213"/>
      <c r="I917" s="213"/>
      <c r="J917" s="213"/>
      <c r="K917" s="213"/>
      <c r="L917" s="213"/>
      <c r="M917" s="214"/>
      <c r="N917" s="215"/>
      <c r="O917" s="215"/>
      <c r="P917" s="69"/>
    </row>
    <row r="918" spans="2:16" x14ac:dyDescent="0.25">
      <c r="B918" s="67"/>
      <c r="C918" s="213"/>
      <c r="D918" s="211"/>
      <c r="E918" s="211"/>
      <c r="F918" s="212"/>
      <c r="G918" s="212"/>
      <c r="H918" s="213"/>
      <c r="I918" s="213"/>
      <c r="J918" s="213"/>
      <c r="K918" s="213"/>
      <c r="L918" s="213"/>
      <c r="M918" s="214"/>
      <c r="N918" s="215"/>
      <c r="O918" s="215"/>
      <c r="P918" s="69"/>
    </row>
    <row r="919" spans="2:16" x14ac:dyDescent="0.25">
      <c r="B919" s="67"/>
      <c r="C919" s="213"/>
      <c r="D919" s="211"/>
      <c r="E919" s="211"/>
      <c r="F919" s="212"/>
      <c r="G919" s="212"/>
      <c r="H919" s="213"/>
      <c r="I919" s="213"/>
      <c r="J919" s="213"/>
      <c r="K919" s="213"/>
      <c r="L919" s="213"/>
      <c r="M919" s="214"/>
      <c r="N919" s="215"/>
      <c r="O919" s="215"/>
      <c r="P919" s="69"/>
    </row>
    <row r="920" spans="2:16" x14ac:dyDescent="0.25">
      <c r="B920" s="67"/>
      <c r="C920" s="213"/>
      <c r="D920" s="211"/>
      <c r="E920" s="211"/>
      <c r="F920" s="212"/>
      <c r="G920" s="212"/>
      <c r="H920" s="213"/>
      <c r="I920" s="213"/>
      <c r="J920" s="213"/>
      <c r="K920" s="213"/>
      <c r="L920" s="213"/>
      <c r="M920" s="214"/>
      <c r="N920" s="215"/>
      <c r="O920" s="215"/>
      <c r="P920" s="69"/>
    </row>
    <row r="921" spans="2:16" x14ac:dyDescent="0.25">
      <c r="B921" s="67"/>
      <c r="C921" s="213"/>
      <c r="D921" s="211"/>
      <c r="E921" s="211"/>
      <c r="F921" s="212"/>
      <c r="G921" s="212"/>
      <c r="H921" s="213"/>
      <c r="I921" s="213"/>
      <c r="J921" s="213"/>
      <c r="K921" s="213"/>
      <c r="L921" s="213"/>
      <c r="M921" s="214"/>
      <c r="N921" s="215"/>
      <c r="O921" s="215"/>
      <c r="P921" s="69"/>
    </row>
    <row r="922" spans="2:16" x14ac:dyDescent="0.25">
      <c r="B922" s="67"/>
      <c r="C922" s="213"/>
      <c r="D922" s="211"/>
      <c r="E922" s="211"/>
      <c r="F922" s="212"/>
      <c r="G922" s="212"/>
      <c r="H922" s="213"/>
      <c r="I922" s="213"/>
      <c r="J922" s="213"/>
      <c r="K922" s="213"/>
      <c r="L922" s="213"/>
      <c r="M922" s="214"/>
      <c r="N922" s="215"/>
      <c r="O922" s="215"/>
      <c r="P922" s="69"/>
    </row>
    <row r="923" spans="2:16" x14ac:dyDescent="0.25">
      <c r="B923" s="67"/>
      <c r="C923" s="213"/>
      <c r="D923" s="211"/>
      <c r="E923" s="211"/>
      <c r="F923" s="212"/>
      <c r="G923" s="212"/>
      <c r="H923" s="213"/>
      <c r="I923" s="213"/>
      <c r="J923" s="213"/>
      <c r="K923" s="213"/>
      <c r="L923" s="213"/>
      <c r="M923" s="214"/>
      <c r="N923" s="215"/>
      <c r="O923" s="215"/>
      <c r="P923" s="69"/>
    </row>
    <row r="924" spans="2:16" x14ac:dyDescent="0.25">
      <c r="B924" s="67"/>
      <c r="C924" s="213"/>
      <c r="D924" s="211"/>
      <c r="E924" s="211"/>
      <c r="F924" s="212"/>
      <c r="G924" s="212"/>
      <c r="H924" s="213"/>
      <c r="I924" s="213"/>
      <c r="J924" s="213"/>
      <c r="K924" s="213"/>
      <c r="L924" s="213"/>
      <c r="M924" s="214"/>
      <c r="N924" s="215"/>
      <c r="O924" s="215"/>
      <c r="P924" s="69"/>
    </row>
    <row r="925" spans="2:16" x14ac:dyDescent="0.25">
      <c r="B925" s="67"/>
      <c r="C925" s="213"/>
      <c r="D925" s="211"/>
      <c r="E925" s="211"/>
      <c r="F925" s="212"/>
      <c r="G925" s="212"/>
      <c r="H925" s="213"/>
      <c r="I925" s="213"/>
      <c r="J925" s="213"/>
      <c r="K925" s="213"/>
      <c r="L925" s="213"/>
      <c r="M925" s="214"/>
      <c r="N925" s="215"/>
      <c r="O925" s="215"/>
      <c r="P925" s="69"/>
    </row>
    <row r="926" spans="2:16" x14ac:dyDescent="0.25">
      <c r="B926" s="67"/>
      <c r="C926" s="213"/>
      <c r="D926" s="211"/>
      <c r="E926" s="211"/>
      <c r="F926" s="212"/>
      <c r="G926" s="212"/>
      <c r="H926" s="213"/>
      <c r="I926" s="213"/>
      <c r="J926" s="213"/>
      <c r="K926" s="213"/>
      <c r="L926" s="213"/>
      <c r="M926" s="214"/>
      <c r="N926" s="215"/>
      <c r="O926" s="215"/>
      <c r="P926" s="69"/>
    </row>
    <row r="927" spans="2:16" x14ac:dyDescent="0.25">
      <c r="B927" s="67"/>
      <c r="C927" s="213"/>
      <c r="D927" s="211"/>
      <c r="E927" s="211"/>
      <c r="F927" s="212"/>
      <c r="G927" s="212"/>
      <c r="H927" s="213"/>
      <c r="I927" s="213"/>
      <c r="J927" s="213"/>
      <c r="K927" s="213"/>
      <c r="L927" s="213"/>
      <c r="M927" s="214"/>
      <c r="N927" s="215"/>
      <c r="O927" s="215"/>
      <c r="P927" s="69"/>
    </row>
    <row r="928" spans="2:16" x14ac:dyDescent="0.25">
      <c r="B928" s="67"/>
      <c r="C928" s="213"/>
      <c r="D928" s="211"/>
      <c r="E928" s="211"/>
      <c r="F928" s="212"/>
      <c r="G928" s="212"/>
      <c r="H928" s="213"/>
      <c r="I928" s="213"/>
      <c r="J928" s="213"/>
      <c r="K928" s="213"/>
      <c r="L928" s="213"/>
      <c r="M928" s="214"/>
      <c r="N928" s="215"/>
      <c r="O928" s="215"/>
      <c r="P928" s="69"/>
    </row>
    <row r="929" spans="2:16" x14ac:dyDescent="0.25">
      <c r="B929" s="67"/>
      <c r="C929" s="213"/>
      <c r="D929" s="211"/>
      <c r="E929" s="211"/>
      <c r="F929" s="212"/>
      <c r="G929" s="212"/>
      <c r="H929" s="213"/>
      <c r="I929" s="213"/>
      <c r="J929" s="213"/>
      <c r="K929" s="213"/>
      <c r="L929" s="213"/>
      <c r="M929" s="214"/>
      <c r="N929" s="215"/>
      <c r="O929" s="215"/>
      <c r="P929" s="69"/>
    </row>
    <row r="930" spans="2:16" x14ac:dyDescent="0.25">
      <c r="B930" s="67"/>
      <c r="C930" s="213"/>
      <c r="D930" s="211"/>
      <c r="E930" s="211"/>
      <c r="F930" s="212"/>
      <c r="G930" s="212"/>
      <c r="H930" s="213"/>
      <c r="I930" s="213"/>
      <c r="J930" s="213"/>
      <c r="K930" s="213"/>
      <c r="L930" s="213"/>
      <c r="M930" s="214"/>
      <c r="N930" s="215"/>
      <c r="O930" s="215"/>
      <c r="P930" s="69"/>
    </row>
    <row r="931" spans="2:16" x14ac:dyDescent="0.25">
      <c r="B931" s="67"/>
      <c r="C931" s="213"/>
      <c r="D931" s="211"/>
      <c r="E931" s="211"/>
      <c r="F931" s="212"/>
      <c r="G931" s="212"/>
      <c r="H931" s="213"/>
      <c r="I931" s="213"/>
      <c r="J931" s="213"/>
      <c r="K931" s="213"/>
      <c r="L931" s="213"/>
      <c r="M931" s="214"/>
      <c r="N931" s="215"/>
      <c r="O931" s="215"/>
      <c r="P931" s="69"/>
    </row>
    <row r="932" spans="2:16" x14ac:dyDescent="0.25">
      <c r="B932" s="67"/>
      <c r="C932" s="213"/>
      <c r="D932" s="211"/>
      <c r="E932" s="211"/>
      <c r="F932" s="212"/>
      <c r="G932" s="212"/>
      <c r="H932" s="213"/>
      <c r="I932" s="213"/>
      <c r="J932" s="213"/>
      <c r="K932" s="213"/>
      <c r="L932" s="213"/>
      <c r="M932" s="214"/>
      <c r="N932" s="215"/>
      <c r="O932" s="215"/>
      <c r="P932" s="69"/>
    </row>
    <row r="933" spans="2:16" x14ac:dyDescent="0.25">
      <c r="B933" s="67"/>
      <c r="C933" s="213"/>
      <c r="D933" s="211"/>
      <c r="E933" s="211"/>
      <c r="F933" s="212"/>
      <c r="G933" s="212"/>
      <c r="H933" s="213"/>
      <c r="I933" s="213"/>
      <c r="J933" s="213"/>
      <c r="K933" s="213"/>
      <c r="L933" s="213"/>
      <c r="M933" s="214"/>
      <c r="N933" s="215"/>
      <c r="O933" s="215"/>
      <c r="P933" s="69"/>
    </row>
    <row r="934" spans="2:16" x14ac:dyDescent="0.25">
      <c r="B934" s="67"/>
      <c r="C934" s="213"/>
      <c r="D934" s="211"/>
      <c r="E934" s="211"/>
      <c r="F934" s="212"/>
      <c r="G934" s="212"/>
      <c r="H934" s="213"/>
      <c r="I934" s="213"/>
      <c r="J934" s="213"/>
      <c r="K934" s="213"/>
      <c r="L934" s="213"/>
      <c r="M934" s="214"/>
      <c r="N934" s="215"/>
      <c r="O934" s="215"/>
      <c r="P934" s="69"/>
    </row>
    <row r="935" spans="2:16" x14ac:dyDescent="0.25">
      <c r="B935" s="67"/>
      <c r="C935" s="213"/>
      <c r="D935" s="211"/>
      <c r="E935" s="211"/>
      <c r="F935" s="212"/>
      <c r="G935" s="212"/>
      <c r="H935" s="213"/>
      <c r="I935" s="213"/>
      <c r="J935" s="213"/>
      <c r="K935" s="213"/>
      <c r="L935" s="213"/>
      <c r="M935" s="214"/>
      <c r="N935" s="215"/>
      <c r="O935" s="215"/>
      <c r="P935" s="69"/>
    </row>
    <row r="936" spans="2:16" x14ac:dyDescent="0.25">
      <c r="B936" s="67"/>
      <c r="C936" s="213"/>
      <c r="D936" s="211"/>
      <c r="E936" s="211"/>
      <c r="F936" s="212"/>
      <c r="G936" s="212"/>
      <c r="H936" s="213"/>
      <c r="I936" s="213"/>
      <c r="J936" s="213"/>
      <c r="K936" s="213"/>
      <c r="L936" s="213"/>
      <c r="M936" s="214"/>
      <c r="N936" s="215"/>
      <c r="O936" s="215"/>
      <c r="P936" s="69"/>
    </row>
    <row r="937" spans="2:16" x14ac:dyDescent="0.25">
      <c r="B937" s="67"/>
      <c r="C937" s="213"/>
      <c r="D937" s="211"/>
      <c r="E937" s="211"/>
      <c r="F937" s="212"/>
      <c r="G937" s="212"/>
      <c r="H937" s="213"/>
      <c r="I937" s="213"/>
      <c r="J937" s="213"/>
      <c r="K937" s="213"/>
      <c r="L937" s="213"/>
      <c r="M937" s="214"/>
      <c r="N937" s="215"/>
      <c r="O937" s="215"/>
      <c r="P937" s="69"/>
    </row>
    <row r="938" spans="2:16" x14ac:dyDescent="0.25">
      <c r="B938" s="67"/>
      <c r="C938" s="213"/>
      <c r="D938" s="211"/>
      <c r="E938" s="211"/>
      <c r="F938" s="212"/>
      <c r="G938" s="212"/>
      <c r="H938" s="213"/>
      <c r="I938" s="213"/>
      <c r="J938" s="213"/>
      <c r="K938" s="213"/>
      <c r="L938" s="213"/>
      <c r="M938" s="214"/>
      <c r="N938" s="215"/>
      <c r="O938" s="215"/>
      <c r="P938" s="69"/>
    </row>
    <row r="939" spans="2:16" x14ac:dyDescent="0.25">
      <c r="B939" s="67"/>
      <c r="C939" s="213"/>
      <c r="D939" s="211"/>
      <c r="E939" s="211"/>
      <c r="F939" s="212"/>
      <c r="G939" s="212"/>
      <c r="H939" s="213"/>
      <c r="I939" s="213"/>
      <c r="J939" s="213"/>
      <c r="K939" s="213"/>
      <c r="L939" s="213"/>
      <c r="M939" s="214"/>
      <c r="N939" s="215"/>
      <c r="O939" s="215"/>
      <c r="P939" s="69"/>
    </row>
    <row r="940" spans="2:16" x14ac:dyDescent="0.25">
      <c r="B940" s="67"/>
      <c r="C940" s="213"/>
      <c r="D940" s="211"/>
      <c r="E940" s="211"/>
      <c r="F940" s="212"/>
      <c r="G940" s="212"/>
      <c r="H940" s="213"/>
      <c r="I940" s="213"/>
      <c r="J940" s="213"/>
      <c r="K940" s="213"/>
      <c r="L940" s="213"/>
      <c r="M940" s="214"/>
      <c r="N940" s="215"/>
      <c r="O940" s="215"/>
      <c r="P940" s="69"/>
    </row>
    <row r="941" spans="2:16" x14ac:dyDescent="0.25">
      <c r="B941" s="67"/>
      <c r="C941" s="213"/>
      <c r="D941" s="211"/>
      <c r="E941" s="211"/>
      <c r="F941" s="212"/>
      <c r="G941" s="212"/>
      <c r="H941" s="213"/>
      <c r="I941" s="213"/>
      <c r="J941" s="213"/>
      <c r="K941" s="213"/>
      <c r="L941" s="213"/>
      <c r="M941" s="214"/>
      <c r="N941" s="215"/>
      <c r="O941" s="215"/>
      <c r="P941" s="69"/>
    </row>
    <row r="942" spans="2:16" x14ac:dyDescent="0.25">
      <c r="B942" s="67"/>
      <c r="C942" s="213"/>
      <c r="D942" s="211"/>
      <c r="E942" s="211"/>
      <c r="F942" s="212"/>
      <c r="G942" s="212"/>
      <c r="H942" s="213"/>
      <c r="I942" s="213"/>
      <c r="J942" s="213"/>
      <c r="K942" s="213"/>
      <c r="L942" s="213"/>
      <c r="M942" s="214"/>
      <c r="N942" s="215"/>
      <c r="O942" s="215"/>
      <c r="P942" s="69"/>
    </row>
    <row r="943" spans="2:16" x14ac:dyDescent="0.25">
      <c r="B943" s="67"/>
      <c r="C943" s="213"/>
      <c r="D943" s="211"/>
      <c r="E943" s="211"/>
      <c r="F943" s="212"/>
      <c r="G943" s="212"/>
      <c r="H943" s="213"/>
      <c r="I943" s="213"/>
      <c r="J943" s="213"/>
      <c r="K943" s="213"/>
      <c r="L943" s="213"/>
      <c r="M943" s="214"/>
      <c r="N943" s="215"/>
      <c r="O943" s="215"/>
      <c r="P943" s="69"/>
    </row>
    <row r="944" spans="2:16" x14ac:dyDescent="0.25">
      <c r="B944" s="67"/>
      <c r="C944" s="213"/>
      <c r="D944" s="211"/>
      <c r="E944" s="211"/>
      <c r="F944" s="212"/>
      <c r="G944" s="212"/>
      <c r="H944" s="213"/>
      <c r="I944" s="213"/>
      <c r="J944" s="213"/>
      <c r="K944" s="213"/>
      <c r="L944" s="213"/>
      <c r="M944" s="214"/>
      <c r="N944" s="215"/>
      <c r="O944" s="215"/>
      <c r="P944" s="69"/>
    </row>
    <row r="945" spans="2:16" x14ac:dyDescent="0.25">
      <c r="B945" s="67"/>
      <c r="C945" s="213"/>
      <c r="D945" s="211"/>
      <c r="E945" s="211"/>
      <c r="F945" s="212"/>
      <c r="G945" s="212"/>
      <c r="H945" s="213"/>
      <c r="I945" s="213"/>
      <c r="J945" s="213"/>
      <c r="K945" s="213"/>
      <c r="L945" s="213"/>
      <c r="M945" s="214"/>
      <c r="N945" s="215"/>
      <c r="O945" s="215"/>
      <c r="P945" s="69"/>
    </row>
    <row r="946" spans="2:16" x14ac:dyDescent="0.25">
      <c r="B946" s="67"/>
      <c r="C946" s="213"/>
      <c r="D946" s="211"/>
      <c r="E946" s="211"/>
      <c r="F946" s="212"/>
      <c r="G946" s="212"/>
      <c r="H946" s="213"/>
      <c r="I946" s="213"/>
      <c r="J946" s="213"/>
      <c r="K946" s="213"/>
      <c r="L946" s="213"/>
      <c r="M946" s="214"/>
      <c r="N946" s="215"/>
      <c r="O946" s="215"/>
      <c r="P946" s="69"/>
    </row>
    <row r="947" spans="2:16" x14ac:dyDescent="0.25">
      <c r="B947" s="67"/>
      <c r="C947" s="213"/>
      <c r="D947" s="211"/>
      <c r="E947" s="211"/>
      <c r="F947" s="212"/>
      <c r="G947" s="212"/>
      <c r="H947" s="213"/>
      <c r="I947" s="213"/>
      <c r="J947" s="213"/>
      <c r="K947" s="213"/>
      <c r="L947" s="213"/>
      <c r="M947" s="214"/>
      <c r="N947" s="215"/>
      <c r="O947" s="215"/>
      <c r="P947" s="69"/>
    </row>
    <row r="948" spans="2:16" x14ac:dyDescent="0.25">
      <c r="B948" s="67"/>
      <c r="C948" s="213"/>
      <c r="D948" s="211"/>
      <c r="E948" s="211"/>
      <c r="F948" s="212"/>
      <c r="G948" s="212"/>
      <c r="H948" s="213"/>
      <c r="I948" s="213"/>
      <c r="J948" s="213"/>
      <c r="K948" s="213"/>
      <c r="L948" s="213"/>
      <c r="M948" s="214"/>
      <c r="N948" s="215"/>
      <c r="O948" s="215"/>
      <c r="P948" s="69"/>
    </row>
    <row r="949" spans="2:16" x14ac:dyDescent="0.25">
      <c r="B949" s="67"/>
      <c r="C949" s="213"/>
      <c r="D949" s="211"/>
      <c r="E949" s="211"/>
      <c r="F949" s="212"/>
      <c r="G949" s="212"/>
      <c r="H949" s="213"/>
      <c r="I949" s="213"/>
      <c r="J949" s="213"/>
      <c r="K949" s="213"/>
      <c r="L949" s="213"/>
      <c r="M949" s="214"/>
      <c r="N949" s="215"/>
      <c r="O949" s="215"/>
      <c r="P949" s="69"/>
    </row>
    <row r="950" spans="2:16" x14ac:dyDescent="0.25">
      <c r="B950" s="67"/>
      <c r="C950" s="213"/>
      <c r="D950" s="211"/>
      <c r="E950" s="211"/>
      <c r="F950" s="212"/>
      <c r="G950" s="212"/>
      <c r="H950" s="213"/>
      <c r="I950" s="213"/>
      <c r="J950" s="213"/>
      <c r="K950" s="213"/>
      <c r="L950" s="213"/>
      <c r="M950" s="214"/>
      <c r="N950" s="215"/>
      <c r="O950" s="215"/>
      <c r="P950" s="69"/>
    </row>
    <row r="951" spans="2:16" x14ac:dyDescent="0.25">
      <c r="B951" s="67"/>
      <c r="C951" s="213"/>
      <c r="D951" s="211"/>
      <c r="E951" s="211"/>
      <c r="F951" s="212"/>
      <c r="G951" s="212"/>
      <c r="H951" s="213"/>
      <c r="I951" s="213"/>
      <c r="J951" s="213"/>
      <c r="K951" s="213"/>
      <c r="L951" s="213"/>
      <c r="M951" s="214"/>
      <c r="N951" s="215"/>
      <c r="O951" s="215"/>
      <c r="P951" s="69"/>
    </row>
    <row r="952" spans="2:16" x14ac:dyDescent="0.25">
      <c r="B952" s="67"/>
      <c r="C952" s="213"/>
      <c r="D952" s="211"/>
      <c r="E952" s="211"/>
      <c r="F952" s="212"/>
      <c r="G952" s="212"/>
      <c r="H952" s="213"/>
      <c r="I952" s="213"/>
      <c r="J952" s="213"/>
      <c r="K952" s="213"/>
      <c r="L952" s="213"/>
      <c r="M952" s="214"/>
      <c r="N952" s="215"/>
      <c r="O952" s="215"/>
      <c r="P952" s="69"/>
    </row>
    <row r="953" spans="2:16" x14ac:dyDescent="0.25">
      <c r="B953" s="67"/>
      <c r="C953" s="213"/>
      <c r="D953" s="211"/>
      <c r="E953" s="211"/>
      <c r="F953" s="212"/>
      <c r="G953" s="212"/>
      <c r="H953" s="213"/>
      <c r="I953" s="213"/>
      <c r="J953" s="213"/>
      <c r="K953" s="213"/>
      <c r="L953" s="213"/>
      <c r="M953" s="214"/>
      <c r="N953" s="215"/>
      <c r="O953" s="215"/>
      <c r="P953" s="69"/>
    </row>
    <row r="954" spans="2:16" x14ac:dyDescent="0.25">
      <c r="B954" s="67"/>
      <c r="C954" s="213"/>
      <c r="D954" s="211"/>
      <c r="E954" s="211"/>
      <c r="F954" s="212"/>
      <c r="G954" s="212"/>
      <c r="H954" s="213"/>
      <c r="I954" s="213"/>
      <c r="J954" s="213"/>
      <c r="K954" s="213"/>
      <c r="L954" s="213"/>
      <c r="M954" s="214"/>
      <c r="N954" s="215"/>
      <c r="O954" s="215"/>
      <c r="P954" s="69"/>
    </row>
    <row r="955" spans="2:16" x14ac:dyDescent="0.25">
      <c r="B955" s="67"/>
      <c r="C955" s="213"/>
      <c r="D955" s="211"/>
      <c r="E955" s="211"/>
      <c r="F955" s="212"/>
      <c r="G955" s="212"/>
      <c r="H955" s="213"/>
      <c r="I955" s="213"/>
      <c r="J955" s="213"/>
      <c r="K955" s="213"/>
      <c r="L955" s="213"/>
      <c r="M955" s="214"/>
      <c r="N955" s="215"/>
      <c r="O955" s="215"/>
      <c r="P955" s="69"/>
    </row>
    <row r="956" spans="2:16" x14ac:dyDescent="0.25">
      <c r="B956" s="67"/>
      <c r="C956" s="213"/>
      <c r="D956" s="211"/>
      <c r="E956" s="211"/>
      <c r="F956" s="212"/>
      <c r="G956" s="212"/>
      <c r="H956" s="213"/>
      <c r="I956" s="213"/>
      <c r="J956" s="213"/>
      <c r="K956" s="213"/>
      <c r="L956" s="213"/>
      <c r="M956" s="214"/>
      <c r="N956" s="215"/>
      <c r="O956" s="215"/>
      <c r="P956" s="69"/>
    </row>
    <row r="957" spans="2:16" x14ac:dyDescent="0.25">
      <c r="B957" s="67"/>
      <c r="C957" s="213"/>
      <c r="D957" s="211"/>
      <c r="E957" s="211"/>
      <c r="F957" s="212"/>
      <c r="G957" s="212"/>
      <c r="H957" s="213"/>
      <c r="I957" s="213"/>
      <c r="J957" s="213"/>
      <c r="K957" s="213"/>
      <c r="L957" s="213"/>
      <c r="M957" s="214"/>
      <c r="N957" s="215"/>
      <c r="O957" s="215"/>
      <c r="P957" s="69"/>
    </row>
    <row r="958" spans="2:16" x14ac:dyDescent="0.25">
      <c r="B958" s="67"/>
      <c r="C958" s="213"/>
      <c r="D958" s="211"/>
      <c r="E958" s="211"/>
      <c r="F958" s="212"/>
      <c r="G958" s="212"/>
      <c r="H958" s="213"/>
      <c r="I958" s="213"/>
      <c r="J958" s="213"/>
      <c r="K958" s="213"/>
      <c r="L958" s="213"/>
      <c r="M958" s="214"/>
      <c r="N958" s="215"/>
      <c r="O958" s="215"/>
      <c r="P958" s="69"/>
    </row>
    <row r="959" spans="2:16" x14ac:dyDescent="0.25">
      <c r="B959" s="67"/>
      <c r="C959" s="213"/>
      <c r="D959" s="211"/>
      <c r="E959" s="211"/>
      <c r="F959" s="212"/>
      <c r="G959" s="212"/>
      <c r="H959" s="213"/>
      <c r="I959" s="213"/>
      <c r="J959" s="213"/>
      <c r="K959" s="213"/>
      <c r="L959" s="213"/>
      <c r="M959" s="214"/>
      <c r="N959" s="215"/>
      <c r="O959" s="215"/>
      <c r="P959" s="69"/>
    </row>
    <row r="960" spans="2:16" x14ac:dyDescent="0.25">
      <c r="B960" s="67"/>
      <c r="C960" s="213"/>
      <c r="D960" s="211"/>
      <c r="E960" s="211"/>
      <c r="F960" s="212"/>
      <c r="G960" s="212"/>
      <c r="H960" s="213"/>
      <c r="I960" s="213"/>
      <c r="J960" s="213"/>
      <c r="K960" s="213"/>
      <c r="L960" s="213"/>
      <c r="M960" s="214"/>
      <c r="N960" s="215"/>
      <c r="O960" s="215"/>
      <c r="P960" s="69"/>
    </row>
    <row r="961" spans="2:16" x14ac:dyDescent="0.25">
      <c r="B961" s="67"/>
      <c r="C961" s="213"/>
      <c r="D961" s="211"/>
      <c r="E961" s="211"/>
      <c r="F961" s="212"/>
      <c r="G961" s="212"/>
      <c r="H961" s="213"/>
      <c r="I961" s="213"/>
      <c r="J961" s="213"/>
      <c r="K961" s="213"/>
      <c r="L961" s="213"/>
      <c r="M961" s="214"/>
      <c r="N961" s="215"/>
      <c r="O961" s="215"/>
      <c r="P961" s="69"/>
    </row>
    <row r="962" spans="2:16" x14ac:dyDescent="0.25">
      <c r="B962" s="67"/>
      <c r="C962" s="213"/>
      <c r="D962" s="211"/>
      <c r="E962" s="211"/>
      <c r="F962" s="212"/>
      <c r="G962" s="212"/>
      <c r="H962" s="213"/>
      <c r="I962" s="213"/>
      <c r="J962" s="213"/>
      <c r="K962" s="213"/>
      <c r="L962" s="213"/>
      <c r="M962" s="214"/>
      <c r="N962" s="215"/>
      <c r="O962" s="215"/>
      <c r="P962" s="69"/>
    </row>
    <row r="963" spans="2:16" x14ac:dyDescent="0.25">
      <c r="B963" s="67"/>
      <c r="C963" s="213"/>
      <c r="D963" s="211"/>
      <c r="E963" s="211"/>
      <c r="F963" s="212"/>
      <c r="G963" s="212"/>
      <c r="H963" s="213"/>
      <c r="I963" s="213"/>
      <c r="J963" s="213"/>
      <c r="K963" s="213"/>
      <c r="L963" s="213"/>
      <c r="M963" s="214"/>
      <c r="N963" s="215"/>
      <c r="O963" s="215"/>
      <c r="P963" s="69"/>
    </row>
    <row r="964" spans="2:16" x14ac:dyDescent="0.25">
      <c r="B964" s="67"/>
      <c r="C964" s="213"/>
      <c r="D964" s="211"/>
      <c r="E964" s="211"/>
      <c r="F964" s="212"/>
      <c r="G964" s="212"/>
      <c r="H964" s="213"/>
      <c r="I964" s="213"/>
      <c r="J964" s="213"/>
      <c r="K964" s="213"/>
      <c r="L964" s="213"/>
      <c r="M964" s="214"/>
      <c r="N964" s="215"/>
      <c r="O964" s="215"/>
      <c r="P964" s="69"/>
    </row>
    <row r="965" spans="2:16" x14ac:dyDescent="0.25">
      <c r="B965" s="67"/>
      <c r="C965" s="213"/>
      <c r="D965" s="211"/>
      <c r="E965" s="211"/>
      <c r="F965" s="212"/>
      <c r="G965" s="212"/>
      <c r="H965" s="213"/>
      <c r="I965" s="213"/>
      <c r="J965" s="213"/>
      <c r="K965" s="213"/>
      <c r="L965" s="213"/>
      <c r="M965" s="214"/>
      <c r="N965" s="215"/>
      <c r="O965" s="215"/>
      <c r="P965" s="69"/>
    </row>
    <row r="966" spans="2:16" x14ac:dyDescent="0.25">
      <c r="B966" s="67"/>
      <c r="C966" s="213"/>
      <c r="D966" s="211"/>
      <c r="E966" s="211"/>
      <c r="F966" s="212"/>
      <c r="G966" s="212"/>
      <c r="H966" s="213"/>
      <c r="I966" s="213"/>
      <c r="J966" s="213"/>
      <c r="K966" s="213"/>
      <c r="L966" s="213"/>
      <c r="M966" s="214"/>
      <c r="N966" s="215"/>
      <c r="O966" s="215"/>
      <c r="P966" s="69"/>
    </row>
    <row r="967" spans="2:16" x14ac:dyDescent="0.25">
      <c r="B967" s="67"/>
      <c r="C967" s="213"/>
      <c r="D967" s="211"/>
      <c r="E967" s="211"/>
      <c r="F967" s="212"/>
      <c r="G967" s="212"/>
      <c r="H967" s="213"/>
      <c r="I967" s="213"/>
      <c r="J967" s="213"/>
      <c r="K967" s="213"/>
      <c r="L967" s="213"/>
      <c r="M967" s="214"/>
      <c r="N967" s="215"/>
      <c r="O967" s="215"/>
      <c r="P967" s="69"/>
    </row>
    <row r="968" spans="2:16" x14ac:dyDescent="0.25">
      <c r="B968" s="67"/>
      <c r="C968" s="213"/>
      <c r="D968" s="211"/>
      <c r="E968" s="211"/>
      <c r="F968" s="212"/>
      <c r="G968" s="212"/>
      <c r="H968" s="213"/>
      <c r="I968" s="213"/>
      <c r="J968" s="213"/>
      <c r="K968" s="213"/>
      <c r="L968" s="213"/>
      <c r="M968" s="214"/>
      <c r="N968" s="215"/>
      <c r="O968" s="215"/>
      <c r="P968" s="69"/>
    </row>
    <row r="969" spans="2:16" x14ac:dyDescent="0.25">
      <c r="B969" s="67"/>
      <c r="C969" s="213"/>
      <c r="D969" s="211"/>
      <c r="E969" s="211"/>
      <c r="F969" s="212"/>
      <c r="G969" s="212"/>
      <c r="H969" s="213"/>
      <c r="I969" s="213"/>
      <c r="J969" s="213"/>
      <c r="K969" s="213"/>
      <c r="L969" s="213"/>
      <c r="M969" s="214"/>
      <c r="N969" s="215"/>
      <c r="O969" s="215"/>
      <c r="P969" s="69"/>
    </row>
    <row r="970" spans="2:16" x14ac:dyDescent="0.25">
      <c r="B970" s="67"/>
      <c r="C970" s="213"/>
      <c r="D970" s="211"/>
      <c r="E970" s="211"/>
      <c r="F970" s="212"/>
      <c r="G970" s="212"/>
      <c r="H970" s="213"/>
      <c r="I970" s="213"/>
      <c r="J970" s="213"/>
      <c r="K970" s="213"/>
      <c r="L970" s="213"/>
      <c r="M970" s="214"/>
      <c r="N970" s="215"/>
      <c r="O970" s="215"/>
      <c r="P970" s="69"/>
    </row>
    <row r="971" spans="2:16" x14ac:dyDescent="0.25">
      <c r="B971" s="67"/>
      <c r="C971" s="213"/>
      <c r="D971" s="211"/>
      <c r="E971" s="211"/>
      <c r="F971" s="212"/>
      <c r="G971" s="212"/>
      <c r="H971" s="213"/>
      <c r="I971" s="213"/>
      <c r="J971" s="213"/>
      <c r="K971" s="213"/>
      <c r="L971" s="213"/>
      <c r="M971" s="214"/>
      <c r="N971" s="215"/>
      <c r="O971" s="215"/>
      <c r="P971" s="69"/>
    </row>
    <row r="972" spans="2:16" x14ac:dyDescent="0.25">
      <c r="B972" s="67"/>
      <c r="C972" s="213"/>
      <c r="D972" s="211"/>
      <c r="E972" s="211"/>
      <c r="F972" s="212"/>
      <c r="G972" s="212"/>
      <c r="H972" s="213"/>
      <c r="I972" s="213"/>
      <c r="J972" s="213"/>
      <c r="K972" s="213"/>
      <c r="L972" s="213"/>
      <c r="M972" s="214"/>
      <c r="N972" s="215"/>
      <c r="O972" s="215"/>
      <c r="P972" s="69"/>
    </row>
    <row r="973" spans="2:16" x14ac:dyDescent="0.25">
      <c r="B973" s="67"/>
      <c r="C973" s="213"/>
      <c r="D973" s="211"/>
      <c r="E973" s="211"/>
      <c r="F973" s="212"/>
      <c r="G973" s="212"/>
      <c r="H973" s="213"/>
      <c r="I973" s="213"/>
      <c r="J973" s="213"/>
      <c r="K973" s="213"/>
      <c r="L973" s="213"/>
      <c r="M973" s="214"/>
      <c r="N973" s="215"/>
      <c r="O973" s="215"/>
      <c r="P973" s="69"/>
    </row>
    <row r="974" spans="2:16" x14ac:dyDescent="0.25">
      <c r="B974" s="67"/>
      <c r="C974" s="213"/>
      <c r="D974" s="211"/>
      <c r="E974" s="211"/>
      <c r="F974" s="212"/>
      <c r="G974" s="212"/>
      <c r="H974" s="213"/>
      <c r="I974" s="213"/>
      <c r="J974" s="213"/>
      <c r="K974" s="213"/>
      <c r="L974" s="213"/>
      <c r="M974" s="214"/>
      <c r="N974" s="215"/>
      <c r="O974" s="215"/>
      <c r="P974" s="69"/>
    </row>
    <row r="975" spans="2:16" x14ac:dyDescent="0.25">
      <c r="B975" s="67"/>
      <c r="C975" s="213"/>
      <c r="D975" s="211"/>
      <c r="E975" s="211"/>
      <c r="F975" s="212"/>
      <c r="G975" s="212"/>
      <c r="H975" s="213"/>
      <c r="I975" s="213"/>
      <c r="J975" s="213"/>
      <c r="K975" s="213"/>
      <c r="L975" s="213"/>
      <c r="M975" s="214"/>
      <c r="N975" s="215"/>
      <c r="O975" s="215"/>
      <c r="P975" s="69"/>
    </row>
    <row r="976" spans="2:16" x14ac:dyDescent="0.25">
      <c r="B976" s="67"/>
      <c r="C976" s="213"/>
      <c r="D976" s="211"/>
      <c r="E976" s="211"/>
      <c r="F976" s="212"/>
      <c r="G976" s="212"/>
      <c r="H976" s="213"/>
      <c r="I976" s="213"/>
      <c r="J976" s="213"/>
      <c r="K976" s="213"/>
      <c r="L976" s="213"/>
      <c r="M976" s="214"/>
      <c r="N976" s="215"/>
      <c r="O976" s="215"/>
      <c r="P976" s="69"/>
    </row>
    <row r="977" spans="2:16" x14ac:dyDescent="0.25">
      <c r="B977" s="67"/>
      <c r="C977" s="213"/>
      <c r="D977" s="211"/>
      <c r="E977" s="211"/>
      <c r="F977" s="212"/>
      <c r="G977" s="212"/>
      <c r="H977" s="213"/>
      <c r="I977" s="213"/>
      <c r="J977" s="213"/>
      <c r="K977" s="213"/>
      <c r="L977" s="213"/>
      <c r="M977" s="214"/>
      <c r="N977" s="215"/>
      <c r="O977" s="215"/>
      <c r="P977" s="69"/>
    </row>
    <row r="978" spans="2:16" x14ac:dyDescent="0.25">
      <c r="B978" s="67"/>
      <c r="C978" s="213"/>
      <c r="D978" s="211"/>
      <c r="E978" s="211"/>
      <c r="F978" s="212"/>
      <c r="G978" s="212"/>
      <c r="H978" s="213"/>
      <c r="I978" s="213"/>
      <c r="J978" s="213"/>
      <c r="K978" s="213"/>
      <c r="L978" s="213"/>
      <c r="M978" s="214"/>
      <c r="N978" s="215"/>
      <c r="O978" s="215"/>
      <c r="P978" s="69"/>
    </row>
    <row r="979" spans="2:16" x14ac:dyDescent="0.25">
      <c r="B979" s="67"/>
      <c r="C979" s="213"/>
      <c r="D979" s="211"/>
      <c r="E979" s="211"/>
      <c r="F979" s="212"/>
      <c r="G979" s="212"/>
      <c r="H979" s="213"/>
      <c r="I979" s="213"/>
      <c r="J979" s="213"/>
      <c r="K979" s="213"/>
      <c r="L979" s="213"/>
      <c r="M979" s="214"/>
      <c r="N979" s="215"/>
      <c r="O979" s="215"/>
      <c r="P979" s="69"/>
    </row>
    <row r="980" spans="2:16" x14ac:dyDescent="0.25">
      <c r="B980" s="67"/>
      <c r="C980" s="213"/>
      <c r="D980" s="211"/>
      <c r="E980" s="211"/>
      <c r="F980" s="212"/>
      <c r="G980" s="212"/>
      <c r="H980" s="213"/>
      <c r="I980" s="213"/>
      <c r="J980" s="213"/>
      <c r="K980" s="213"/>
      <c r="L980" s="213"/>
      <c r="M980" s="214"/>
      <c r="N980" s="215"/>
      <c r="O980" s="215"/>
      <c r="P980" s="69"/>
    </row>
    <row r="981" spans="2:16" x14ac:dyDescent="0.25">
      <c r="B981" s="67"/>
      <c r="C981" s="213"/>
      <c r="D981" s="211"/>
      <c r="E981" s="211"/>
      <c r="F981" s="212"/>
      <c r="G981" s="212"/>
      <c r="H981" s="213"/>
      <c r="I981" s="213"/>
      <c r="J981" s="213"/>
      <c r="K981" s="213"/>
      <c r="L981" s="213"/>
      <c r="M981" s="214"/>
      <c r="N981" s="215"/>
      <c r="O981" s="215"/>
      <c r="P981" s="69"/>
    </row>
    <row r="982" spans="2:16" x14ac:dyDescent="0.25">
      <c r="B982" s="67"/>
      <c r="C982" s="213"/>
      <c r="D982" s="211"/>
      <c r="E982" s="211"/>
      <c r="F982" s="212"/>
      <c r="G982" s="212"/>
      <c r="H982" s="213"/>
      <c r="I982" s="213"/>
      <c r="J982" s="213"/>
      <c r="K982" s="213"/>
      <c r="L982" s="213"/>
      <c r="M982" s="214"/>
      <c r="N982" s="215"/>
      <c r="O982" s="215"/>
      <c r="P982" s="69"/>
    </row>
    <row r="983" spans="2:16" x14ac:dyDescent="0.25">
      <c r="B983" s="67"/>
      <c r="C983" s="213"/>
      <c r="D983" s="211"/>
      <c r="E983" s="211"/>
      <c r="F983" s="212"/>
      <c r="G983" s="212"/>
      <c r="H983" s="213"/>
      <c r="I983" s="213"/>
      <c r="J983" s="213"/>
      <c r="K983" s="213"/>
      <c r="L983" s="213"/>
      <c r="M983" s="214"/>
      <c r="N983" s="215"/>
      <c r="O983" s="215"/>
      <c r="P983" s="69"/>
    </row>
    <row r="984" spans="2:16" x14ac:dyDescent="0.25">
      <c r="B984" s="67"/>
      <c r="C984" s="213"/>
      <c r="D984" s="211"/>
      <c r="E984" s="211"/>
      <c r="F984" s="212"/>
      <c r="G984" s="212"/>
      <c r="H984" s="213"/>
      <c r="I984" s="213"/>
      <c r="J984" s="213"/>
      <c r="K984" s="213"/>
      <c r="L984" s="213"/>
      <c r="M984" s="214"/>
      <c r="N984" s="215"/>
      <c r="O984" s="215"/>
      <c r="P984" s="69"/>
    </row>
    <row r="985" spans="2:16" x14ac:dyDescent="0.25">
      <c r="B985" s="67"/>
      <c r="C985" s="213"/>
      <c r="D985" s="211"/>
      <c r="E985" s="211"/>
      <c r="F985" s="212"/>
      <c r="G985" s="212"/>
      <c r="H985" s="213"/>
      <c r="I985" s="213"/>
      <c r="J985" s="213"/>
      <c r="K985" s="213"/>
      <c r="L985" s="213"/>
      <c r="M985" s="214"/>
      <c r="N985" s="215"/>
      <c r="O985" s="215"/>
      <c r="P985" s="69"/>
    </row>
    <row r="986" spans="2:16" x14ac:dyDescent="0.25">
      <c r="B986" s="67"/>
      <c r="C986" s="213"/>
      <c r="D986" s="211"/>
      <c r="E986" s="211"/>
      <c r="F986" s="212"/>
      <c r="G986" s="212"/>
      <c r="H986" s="213"/>
      <c r="I986" s="213"/>
      <c r="J986" s="213"/>
      <c r="K986" s="213"/>
      <c r="L986" s="213"/>
      <c r="M986" s="214"/>
      <c r="N986" s="215"/>
      <c r="O986" s="215"/>
      <c r="P986" s="69"/>
    </row>
    <row r="987" spans="2:16" x14ac:dyDescent="0.25">
      <c r="B987" s="67"/>
      <c r="C987" s="213"/>
      <c r="D987" s="211"/>
      <c r="E987" s="211"/>
      <c r="F987" s="212"/>
      <c r="G987" s="212"/>
      <c r="H987" s="213"/>
      <c r="I987" s="213"/>
      <c r="J987" s="213"/>
      <c r="K987" s="213"/>
      <c r="L987" s="213"/>
      <c r="M987" s="214"/>
      <c r="N987" s="215"/>
      <c r="O987" s="215"/>
      <c r="P987" s="69"/>
    </row>
    <row r="988" spans="2:16" x14ac:dyDescent="0.25">
      <c r="B988" s="67"/>
      <c r="C988" s="213"/>
      <c r="D988" s="211"/>
      <c r="E988" s="211"/>
      <c r="F988" s="212"/>
      <c r="G988" s="212"/>
      <c r="H988" s="213"/>
      <c r="I988" s="213"/>
      <c r="J988" s="213"/>
      <c r="K988" s="213"/>
      <c r="L988" s="213"/>
      <c r="M988" s="214"/>
      <c r="N988" s="215"/>
      <c r="O988" s="215"/>
      <c r="P988" s="69"/>
    </row>
    <row r="989" spans="2:16" x14ac:dyDescent="0.25">
      <c r="B989" s="67"/>
      <c r="C989" s="213"/>
      <c r="D989" s="211"/>
      <c r="E989" s="211"/>
      <c r="F989" s="212"/>
      <c r="G989" s="212"/>
      <c r="H989" s="213"/>
      <c r="I989" s="213"/>
      <c r="J989" s="213"/>
      <c r="K989" s="213"/>
      <c r="L989" s="213"/>
      <c r="M989" s="214"/>
      <c r="N989" s="215"/>
      <c r="O989" s="215"/>
      <c r="P989" s="69"/>
    </row>
    <row r="990" spans="2:16" x14ac:dyDescent="0.25">
      <c r="B990" s="67"/>
      <c r="C990" s="213"/>
      <c r="D990" s="211"/>
      <c r="E990" s="211"/>
      <c r="F990" s="212"/>
      <c r="G990" s="212"/>
      <c r="H990" s="213"/>
      <c r="I990" s="213"/>
      <c r="J990" s="213"/>
      <c r="K990" s="213"/>
      <c r="L990" s="213"/>
      <c r="M990" s="214"/>
      <c r="N990" s="215"/>
      <c r="O990" s="215"/>
      <c r="P990" s="69"/>
    </row>
    <row r="991" spans="2:16" x14ac:dyDescent="0.25">
      <c r="B991" s="67"/>
      <c r="C991" s="213"/>
      <c r="D991" s="211"/>
      <c r="E991" s="211"/>
      <c r="F991" s="212"/>
      <c r="G991" s="212"/>
      <c r="H991" s="213"/>
      <c r="I991" s="213"/>
      <c r="J991" s="213"/>
      <c r="K991" s="213"/>
      <c r="L991" s="213"/>
      <c r="M991" s="214"/>
      <c r="N991" s="215"/>
      <c r="O991" s="215"/>
      <c r="P991" s="69"/>
    </row>
    <row r="992" spans="2:16" x14ac:dyDescent="0.25">
      <c r="B992" s="67"/>
      <c r="C992" s="213"/>
      <c r="D992" s="211"/>
      <c r="E992" s="211"/>
      <c r="F992" s="212"/>
      <c r="G992" s="212"/>
      <c r="H992" s="213"/>
      <c r="I992" s="213"/>
      <c r="J992" s="213"/>
      <c r="K992" s="213"/>
      <c r="L992" s="213"/>
      <c r="M992" s="214"/>
      <c r="N992" s="215"/>
      <c r="O992" s="215"/>
      <c r="P992" s="69"/>
    </row>
    <row r="993" spans="2:16" x14ac:dyDescent="0.25">
      <c r="B993" s="67"/>
      <c r="C993" s="213"/>
      <c r="D993" s="211"/>
      <c r="E993" s="211"/>
      <c r="F993" s="212"/>
      <c r="G993" s="212"/>
      <c r="H993" s="213"/>
      <c r="I993" s="213"/>
      <c r="J993" s="213"/>
      <c r="K993" s="213"/>
      <c r="L993" s="213"/>
      <c r="M993" s="214"/>
      <c r="N993" s="215"/>
      <c r="O993" s="215"/>
      <c r="P993" s="69"/>
    </row>
    <row r="994" spans="2:16" x14ac:dyDescent="0.25">
      <c r="B994" s="67"/>
      <c r="C994" s="213"/>
      <c r="D994" s="211"/>
      <c r="E994" s="211"/>
      <c r="F994" s="212"/>
      <c r="G994" s="212"/>
      <c r="H994" s="213"/>
      <c r="I994" s="213"/>
      <c r="J994" s="213"/>
      <c r="K994" s="213"/>
      <c r="L994" s="213"/>
      <c r="M994" s="214"/>
      <c r="N994" s="215"/>
      <c r="O994" s="215"/>
      <c r="P994" s="69"/>
    </row>
    <row r="995" spans="2:16" x14ac:dyDescent="0.25">
      <c r="B995" s="67"/>
      <c r="C995" s="213"/>
      <c r="D995" s="211"/>
      <c r="E995" s="211"/>
      <c r="F995" s="212"/>
      <c r="G995" s="212"/>
      <c r="H995" s="213"/>
      <c r="I995" s="213"/>
      <c r="J995" s="213"/>
      <c r="K995" s="213"/>
      <c r="L995" s="213"/>
      <c r="M995" s="214"/>
      <c r="N995" s="215"/>
      <c r="O995" s="215"/>
      <c r="P995" s="69"/>
    </row>
    <row r="996" spans="2:16" x14ac:dyDescent="0.25">
      <c r="B996" s="67"/>
      <c r="C996" s="213"/>
      <c r="D996" s="211"/>
      <c r="E996" s="211"/>
      <c r="F996" s="212"/>
      <c r="G996" s="212"/>
      <c r="H996" s="213"/>
      <c r="I996" s="213"/>
      <c r="J996" s="213"/>
      <c r="K996" s="213"/>
      <c r="L996" s="213"/>
      <c r="M996" s="214"/>
      <c r="N996" s="215"/>
      <c r="O996" s="215"/>
      <c r="P996" s="69"/>
    </row>
    <row r="997" spans="2:16" x14ac:dyDescent="0.25">
      <c r="B997" s="67"/>
      <c r="C997" s="213"/>
      <c r="D997" s="211"/>
      <c r="E997" s="211"/>
      <c r="F997" s="212"/>
      <c r="G997" s="212"/>
      <c r="H997" s="213"/>
      <c r="I997" s="213"/>
      <c r="J997" s="213"/>
      <c r="K997" s="213"/>
      <c r="L997" s="213"/>
      <c r="M997" s="214"/>
      <c r="N997" s="215"/>
      <c r="O997" s="215"/>
      <c r="P997" s="69"/>
    </row>
    <row r="998" spans="2:16" x14ac:dyDescent="0.25">
      <c r="B998" s="67"/>
      <c r="C998" s="213"/>
      <c r="D998" s="211"/>
      <c r="E998" s="211"/>
      <c r="F998" s="212"/>
      <c r="G998" s="212"/>
      <c r="H998" s="213"/>
      <c r="I998" s="213"/>
      <c r="J998" s="213"/>
      <c r="K998" s="213"/>
      <c r="L998" s="213"/>
      <c r="M998" s="214"/>
      <c r="N998" s="215"/>
      <c r="O998" s="215"/>
      <c r="P998" s="69"/>
    </row>
    <row r="999" spans="2:16" x14ac:dyDescent="0.25">
      <c r="B999" s="67"/>
      <c r="C999" s="213"/>
      <c r="D999" s="211"/>
      <c r="E999" s="211"/>
      <c r="F999" s="212"/>
      <c r="G999" s="212"/>
      <c r="H999" s="213"/>
      <c r="I999" s="213"/>
      <c r="J999" s="213"/>
      <c r="K999" s="213"/>
      <c r="L999" s="213"/>
      <c r="M999" s="214"/>
      <c r="N999" s="215"/>
      <c r="O999" s="215"/>
      <c r="P999" s="69"/>
    </row>
    <row r="1000" spans="2:16" x14ac:dyDescent="0.25">
      <c r="B1000" s="67"/>
      <c r="C1000" s="213"/>
      <c r="D1000" s="211"/>
      <c r="E1000" s="211"/>
      <c r="F1000" s="212"/>
      <c r="G1000" s="212"/>
      <c r="H1000" s="213"/>
      <c r="I1000" s="213"/>
      <c r="J1000" s="213"/>
      <c r="K1000" s="213"/>
      <c r="L1000" s="213"/>
      <c r="M1000" s="214"/>
      <c r="N1000" s="215"/>
      <c r="O1000" s="215"/>
      <c r="P1000" s="69"/>
    </row>
    <row r="1001" spans="2:16" x14ac:dyDescent="0.25">
      <c r="B1001" s="67"/>
      <c r="C1001" s="213"/>
      <c r="D1001" s="211"/>
      <c r="E1001" s="211"/>
      <c r="F1001" s="212"/>
      <c r="G1001" s="212"/>
      <c r="H1001" s="213"/>
      <c r="I1001" s="213"/>
      <c r="J1001" s="213"/>
      <c r="K1001" s="213"/>
      <c r="L1001" s="213"/>
      <c r="M1001" s="214"/>
      <c r="N1001" s="215"/>
      <c r="O1001" s="215"/>
      <c r="P1001" s="69"/>
    </row>
    <row r="1002" spans="2:16" x14ac:dyDescent="0.25">
      <c r="B1002" s="67"/>
      <c r="C1002" s="213"/>
      <c r="D1002" s="211"/>
      <c r="E1002" s="211"/>
      <c r="F1002" s="212"/>
      <c r="G1002" s="212"/>
      <c r="H1002" s="213"/>
      <c r="I1002" s="213"/>
      <c r="J1002" s="213"/>
      <c r="K1002" s="213"/>
      <c r="L1002" s="213"/>
      <c r="M1002" s="214"/>
      <c r="N1002" s="215"/>
      <c r="O1002" s="215"/>
      <c r="P1002" s="69"/>
    </row>
    <row r="1003" spans="2:16" x14ac:dyDescent="0.25">
      <c r="B1003" s="67"/>
      <c r="C1003" s="213"/>
      <c r="D1003" s="211"/>
      <c r="E1003" s="211"/>
      <c r="F1003" s="212"/>
      <c r="G1003" s="212"/>
      <c r="H1003" s="213"/>
      <c r="I1003" s="213"/>
      <c r="J1003" s="213"/>
      <c r="K1003" s="213"/>
      <c r="L1003" s="213"/>
      <c r="M1003" s="214"/>
      <c r="N1003" s="215"/>
      <c r="O1003" s="215"/>
      <c r="P1003" s="69"/>
    </row>
    <row r="1004" spans="2:16" x14ac:dyDescent="0.25">
      <c r="B1004" s="67"/>
      <c r="C1004" s="213"/>
      <c r="D1004" s="211"/>
      <c r="E1004" s="211"/>
      <c r="F1004" s="212"/>
      <c r="G1004" s="212"/>
      <c r="H1004" s="213"/>
      <c r="I1004" s="213"/>
      <c r="J1004" s="213"/>
      <c r="K1004" s="213"/>
      <c r="L1004" s="213"/>
      <c r="M1004" s="214"/>
      <c r="N1004" s="215"/>
      <c r="O1004" s="215"/>
      <c r="P1004" s="69"/>
    </row>
    <row r="1005" spans="2:16" x14ac:dyDescent="0.25">
      <c r="B1005" s="67"/>
      <c r="C1005" s="213"/>
      <c r="D1005" s="211"/>
      <c r="E1005" s="211"/>
      <c r="F1005" s="212"/>
      <c r="G1005" s="212"/>
      <c r="H1005" s="213"/>
      <c r="I1005" s="213"/>
      <c r="J1005" s="213"/>
      <c r="K1005" s="213"/>
      <c r="L1005" s="213"/>
      <c r="M1005" s="214"/>
      <c r="N1005" s="215"/>
      <c r="O1005" s="215"/>
      <c r="P1005" s="69"/>
    </row>
    <row r="1006" spans="2:16" x14ac:dyDescent="0.25">
      <c r="B1006" s="67"/>
      <c r="C1006" s="213"/>
      <c r="D1006" s="211"/>
      <c r="E1006" s="211"/>
      <c r="F1006" s="212"/>
      <c r="G1006" s="212"/>
      <c r="H1006" s="213"/>
      <c r="I1006" s="213"/>
      <c r="J1006" s="213"/>
      <c r="K1006" s="213"/>
      <c r="L1006" s="213"/>
      <c r="M1006" s="214"/>
      <c r="N1006" s="215"/>
      <c r="O1006" s="215"/>
      <c r="P1006" s="69"/>
    </row>
    <row r="1007" spans="2:16" x14ac:dyDescent="0.25">
      <c r="B1007" s="70"/>
      <c r="C1007" s="71"/>
      <c r="D1007" s="76"/>
      <c r="E1007" s="76"/>
      <c r="F1007" s="76"/>
      <c r="G1007" s="76"/>
      <c r="H1007" s="71"/>
      <c r="I1007" s="71"/>
      <c r="J1007" s="71"/>
      <c r="K1007" s="71"/>
      <c r="L1007" s="71"/>
      <c r="M1007" s="76"/>
      <c r="N1007" s="71"/>
      <c r="O1007" s="76"/>
      <c r="P1007" s="72"/>
    </row>
  </sheetData>
  <sheetProtection algorithmName="SHA-512" hashValue="eaCLwfaAOAbdA12ATRiT1KBZjL2nJGKWVASLcwyksfC3U0tzUL21smSRcTLBmTQK9XF8jeGWq1xDMTUx0WB1Ag==" saltValue="7rhYmgsBiXpeINfetoW4QQ==" spinCount="100000" sheet="1" objects="1" scenarios="1" autoFilter="0"/>
  <conditionalFormatting sqref="E7:E36">
    <cfRule type="expression" dxfId="36" priority="3">
      <formula>AND($E7&lt;&gt;"",$E7&lt;$D7)</formula>
    </cfRule>
  </conditionalFormatting>
  <conditionalFormatting sqref="F7:G36">
    <cfRule type="expression" dxfId="35" priority="2">
      <formula>LEN($E7)&gt;0</formula>
    </cfRule>
  </conditionalFormatting>
  <dataValidations count="5">
    <dataValidation type="date" operator="greaterThanOrEqual" allowBlank="1" showInputMessage="1" showErrorMessage="1" errorTitle="Format" error="The minimum acceptable date: the 1st of Jan 2020" sqref="D7:E36" xr:uid="{E4DFE324-A550-481A-9574-4AAB190C46D9}">
      <formula1>43831</formula1>
    </dataValidation>
    <dataValidation type="time" allowBlank="1" showInputMessage="1" showErrorMessage="1" sqref="F7:G36" xr:uid="{6554D12C-248C-4856-81BE-59D55101F331}">
      <formula1>0</formula1>
      <formula2>0.999305555555556</formula2>
    </dataValidation>
    <dataValidation type="list" allowBlank="1" showInputMessage="1" showErrorMessage="1" sqref="H7:H36" xr:uid="{E9C3D159-10B6-4F73-BF1F-E74AF132DA66}">
      <formula1>typeList</formula1>
    </dataValidation>
    <dataValidation type="list" allowBlank="1" showInputMessage="1" showErrorMessage="1" sqref="I7:I36" xr:uid="{AA70F3A8-7335-4D1B-8485-D968557BFD41}">
      <formula1>importanceList</formula1>
    </dataValidation>
    <dataValidation type="list" allowBlank="1" showInputMessage="1" showErrorMessage="1" sqref="M7:M36" xr:uid="{88F642B4-3663-44EF-88A9-270EE1232184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1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6462334-7A3F-49A8-9CD1-7B7C501366AB}">
            <xm:f>AND($H7&lt;&gt;"",ISNUMBER(MATCH($H7,Dashboard!$H$21:$H$30,0))=FALSE)</xm:f>
            <x14:dxf>
              <fill>
                <patternFill>
                  <bgColor rgb="FFFFFF00"/>
                </patternFill>
              </fill>
            </x14:dxf>
          </x14:cfRule>
          <xm:sqref>H7:H36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7E3C4-26FB-4BB9-88E7-2EFCB8504CF6}">
  <sheetPr>
    <pageSetUpPr autoPageBreaks="0" fitToPage="1"/>
  </sheetPr>
  <dimension ref="A1:Z59"/>
  <sheetViews>
    <sheetView showGridLines="0" showRowColHeaders="0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outlineLevelRow="1" x14ac:dyDescent="0.25"/>
  <cols>
    <col min="1" max="1" width="3.7109375" style="7" customWidth="1"/>
    <col min="2" max="2" width="1.7109375" style="7" customWidth="1"/>
    <col min="3" max="3" width="7.28515625" style="63" customWidth="1"/>
    <col min="4" max="5" width="1.7109375" style="7" customWidth="1"/>
    <col min="6" max="6" width="23.42578125" style="7" customWidth="1"/>
    <col min="7" max="8" width="1.7109375" style="7" customWidth="1"/>
    <col min="9" max="9" width="23.42578125" style="7" customWidth="1"/>
    <col min="10" max="11" width="1.7109375" style="7" customWidth="1"/>
    <col min="12" max="12" width="23.42578125" style="7" customWidth="1"/>
    <col min="13" max="14" width="1.7109375" style="7" customWidth="1"/>
    <col min="15" max="15" width="23.42578125" style="7" customWidth="1"/>
    <col min="16" max="17" width="1.7109375" style="7" customWidth="1"/>
    <col min="18" max="18" width="23.42578125" style="7" customWidth="1"/>
    <col min="19" max="20" width="1.7109375" style="7" customWidth="1"/>
    <col min="21" max="21" width="23.42578125" style="7" customWidth="1"/>
    <col min="22" max="23" width="1.7109375" style="7" customWidth="1"/>
    <col min="24" max="24" width="23.42578125" style="7" customWidth="1"/>
    <col min="25" max="25" width="1.7109375" style="7" customWidth="1"/>
    <col min="26" max="26" width="3.7109375" style="7" customWidth="1"/>
    <col min="27" max="16384" width="8.85546875" style="7"/>
  </cols>
  <sheetData>
    <row r="1" spans="1:26" s="1" customFormat="1" ht="6.75" customHeight="1" x14ac:dyDescent="0.25">
      <c r="B1" s="2"/>
      <c r="C1" s="2"/>
      <c r="D1" s="2"/>
      <c r="E1" s="2"/>
      <c r="I1" s="3"/>
      <c r="J1" s="3"/>
      <c r="K1" s="3"/>
      <c r="L1" s="3"/>
    </row>
    <row r="2" spans="1:26" s="22" customFormat="1" ht="20.100000000000001" customHeight="1" x14ac:dyDescent="0.25">
      <c r="B2" s="20"/>
      <c r="C2" s="57"/>
      <c r="D2" s="20"/>
      <c r="E2" s="41" t="s">
        <v>10</v>
      </c>
      <c r="F2" s="41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1"/>
      <c r="S2" s="21"/>
      <c r="T2" s="21"/>
      <c r="U2" s="21"/>
      <c r="V2" s="21"/>
      <c r="W2" s="21"/>
      <c r="X2" s="21"/>
      <c r="Y2" s="23"/>
      <c r="Z2" s="24"/>
    </row>
    <row r="3" spans="1:26" s="42" customFormat="1" ht="24" customHeight="1" x14ac:dyDescent="0.25">
      <c r="B3" s="43"/>
      <c r="C3" s="58"/>
      <c r="D3" s="43"/>
      <c r="E3" s="44" t="s">
        <v>12</v>
      </c>
      <c r="F3" s="44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6"/>
      <c r="T3" s="46"/>
      <c r="U3" s="46"/>
      <c r="V3" s="46"/>
      <c r="W3" s="46"/>
      <c r="X3" s="46"/>
      <c r="Y3" s="45"/>
      <c r="Z3" s="47"/>
    </row>
    <row r="4" spans="1:26" ht="4.9000000000000004" customHeight="1" x14ac:dyDescent="0.25">
      <c r="A4" s="6"/>
      <c r="B4" s="6"/>
      <c r="C4" s="59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8.1" customHeight="1" thickBot="1" x14ac:dyDescent="0.3">
      <c r="A5" s="6"/>
      <c r="B5" s="8"/>
      <c r="C5" s="6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6"/>
    </row>
    <row r="6" spans="1:26" s="1" customFormat="1" ht="23.1" customHeight="1" thickBot="1" x14ac:dyDescent="0.3">
      <c r="B6" s="53"/>
      <c r="C6" s="61"/>
      <c r="D6" s="61"/>
      <c r="E6" s="61"/>
      <c r="F6" s="112" t="s">
        <v>14</v>
      </c>
      <c r="G6" s="113"/>
      <c r="H6" s="113"/>
      <c r="I6" s="114">
        <v>2023</v>
      </c>
      <c r="J6" s="54"/>
      <c r="K6" s="54"/>
      <c r="L6" s="112" t="s">
        <v>13</v>
      </c>
      <c r="M6" s="113"/>
      <c r="N6" s="113"/>
      <c r="O6" s="114" t="s">
        <v>15</v>
      </c>
      <c r="P6" s="54"/>
      <c r="Q6" s="54"/>
      <c r="R6" s="117" t="s">
        <v>52</v>
      </c>
      <c r="S6" s="117"/>
      <c r="T6" s="117"/>
      <c r="U6" s="118" t="s">
        <v>134</v>
      </c>
      <c r="V6" s="54"/>
      <c r="W6" s="54"/>
      <c r="X6" s="68"/>
      <c r="Y6" s="55"/>
    </row>
    <row r="7" spans="1:26" ht="8.1" customHeight="1" x14ac:dyDescent="0.25">
      <c r="B7" s="11"/>
      <c r="C7" s="49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 s="12"/>
    </row>
    <row r="8" spans="1:26" s="1" customFormat="1" ht="23.1" customHeight="1" x14ac:dyDescent="0.25">
      <c r="B8" s="53"/>
      <c r="C8" s="50"/>
      <c r="D8" s="54"/>
      <c r="E8" s="189"/>
      <c r="F8" s="190" t="str">
        <f ca="1">INDEX(weekDays,1,1)</f>
        <v>Monday</v>
      </c>
      <c r="G8" s="56"/>
      <c r="H8" s="191"/>
      <c r="I8" s="190" t="str">
        <f ca="1">INDEX(weekDays,2,1)</f>
        <v>Tuesday</v>
      </c>
      <c r="J8" s="56"/>
      <c r="K8" s="191"/>
      <c r="L8" s="190" t="str">
        <f ca="1">INDEX(weekDays,3,1)</f>
        <v>Wednesday</v>
      </c>
      <c r="M8" s="56"/>
      <c r="N8" s="191"/>
      <c r="O8" s="190" t="str">
        <f ca="1">INDEX(weekDays,4,1)</f>
        <v>Thursday</v>
      </c>
      <c r="P8" s="56"/>
      <c r="Q8" s="191"/>
      <c r="R8" s="190" t="str">
        <f ca="1">INDEX(weekDays,5,1)</f>
        <v>Friday</v>
      </c>
      <c r="S8" s="56"/>
      <c r="T8" s="191"/>
      <c r="U8" s="190" t="str">
        <f ca="1">INDEX(weekDays,6,1)</f>
        <v>Saturday</v>
      </c>
      <c r="V8" s="56"/>
      <c r="W8" s="191"/>
      <c r="X8" s="190" t="str">
        <f ca="1">INDEX(weekDays,7,1)</f>
        <v>Sunday</v>
      </c>
      <c r="Y8" s="55"/>
    </row>
    <row r="9" spans="1:26" s="1" customFormat="1" ht="21.95" customHeight="1" x14ac:dyDescent="0.25">
      <c r="B9" s="53"/>
      <c r="C9" s="116">
        <v>0.33333333333333393</v>
      </c>
      <c r="D9" s="54"/>
      <c r="E9" s="121" t="str">
        <f t="shared" ref="E9:E56" ca="1" si="0">INDEX(day_1,ROW()-ROW($F$8),2)</f>
        <v/>
      </c>
      <c r="F9" s="188" t="str">
        <f t="shared" ref="F9:F56" ca="1" si="1">INDEX(day_1,ROW()-ROW($F$8),1)</f>
        <v/>
      </c>
      <c r="G9" s="119"/>
      <c r="H9" s="124" t="str">
        <f t="shared" ref="H9:H56" ca="1" si="2">INDEX(day_2,ROW()-ROW($I$8),2)</f>
        <v/>
      </c>
      <c r="I9" s="188" t="str">
        <f t="shared" ref="I9:I56" ca="1" si="3">INDEX(day_2,ROW()-ROW($F$8),1)</f>
        <v/>
      </c>
      <c r="J9" s="119"/>
      <c r="K9" s="124" t="str">
        <f t="shared" ref="K9:K56" ca="1" si="4">INDEX(day_3,ROW()-ROW($L$8),2)</f>
        <v/>
      </c>
      <c r="L9" s="188" t="str">
        <f t="shared" ref="L9:L56" ca="1" si="5">INDEX(day_3,ROW()-ROW($F$8),1)</f>
        <v/>
      </c>
      <c r="M9" s="119"/>
      <c r="N9" s="124" t="str">
        <f t="shared" ref="N9:N56" ca="1" si="6">INDEX(day_4,ROW()-ROW($O$8),2)</f>
        <v/>
      </c>
      <c r="O9" s="188" t="str">
        <f t="shared" ref="O9:O56" ca="1" si="7">INDEX(day_4,ROW()-ROW($F$8),1)</f>
        <v/>
      </c>
      <c r="P9" s="119"/>
      <c r="Q9" s="124" t="str">
        <f t="shared" ref="Q9:Q56" ca="1" si="8">INDEX(day_5,ROW()-ROW($R$8),2)</f>
        <v/>
      </c>
      <c r="R9" s="188" t="str">
        <f t="shared" ref="R9:R56" ca="1" si="9">INDEX(day_5,ROW()-ROW($F$8),1)</f>
        <v/>
      </c>
      <c r="S9" s="119"/>
      <c r="T9" s="124" t="str">
        <f t="shared" ref="T9:T56" ca="1" si="10">INDEX(day_6,ROW()-ROW($U$8),2)</f>
        <v/>
      </c>
      <c r="U9" s="188" t="str">
        <f t="shared" ref="U9:U56" ca="1" si="11">INDEX(day_6,ROW()-ROW($F$8),1)</f>
        <v/>
      </c>
      <c r="V9" s="119"/>
      <c r="W9" s="124" t="str">
        <f t="shared" ref="W9:W56" ca="1" si="12">INDEX(day_7,ROW()-ROW($X$8),2)</f>
        <v/>
      </c>
      <c r="X9" s="188" t="str">
        <f t="shared" ref="X9:X56" ca="1" si="13">INDEX(day_7,ROW()-ROW($F$8),1)</f>
        <v/>
      </c>
      <c r="Y9" s="55"/>
    </row>
    <row r="10" spans="1:26" s="1" customFormat="1" ht="21.95" customHeight="1" x14ac:dyDescent="0.25">
      <c r="B10" s="53"/>
      <c r="C10" s="125">
        <f t="shared" ref="C10:C56" si="14">IF(C9&gt;TIME(23,30,0),"",C9+step)</f>
        <v>0.3541666666666673</v>
      </c>
      <c r="D10" s="54"/>
      <c r="E10" s="123" t="str">
        <f t="shared" ca="1" si="0"/>
        <v/>
      </c>
      <c r="F10" s="122" t="str">
        <f t="shared" ca="1" si="1"/>
        <v/>
      </c>
      <c r="G10" s="119"/>
      <c r="H10" s="124" t="str">
        <f t="shared" ca="1" si="2"/>
        <v/>
      </c>
      <c r="I10" s="122" t="str">
        <f t="shared" ca="1" si="3"/>
        <v/>
      </c>
      <c r="J10" s="119"/>
      <c r="K10" s="124" t="str">
        <f t="shared" ca="1" si="4"/>
        <v/>
      </c>
      <c r="L10" s="122" t="str">
        <f t="shared" ca="1" si="5"/>
        <v/>
      </c>
      <c r="M10" s="119"/>
      <c r="N10" s="124" t="str">
        <f t="shared" ca="1" si="6"/>
        <v/>
      </c>
      <c r="O10" s="122" t="str">
        <f t="shared" ca="1" si="7"/>
        <v/>
      </c>
      <c r="P10" s="119"/>
      <c r="Q10" s="124" t="str">
        <f t="shared" ca="1" si="8"/>
        <v/>
      </c>
      <c r="R10" s="122" t="str">
        <f t="shared" ca="1" si="9"/>
        <v/>
      </c>
      <c r="S10" s="119"/>
      <c r="T10" s="124" t="str">
        <f t="shared" ca="1" si="10"/>
        <v/>
      </c>
      <c r="U10" s="122" t="str">
        <f t="shared" ca="1" si="11"/>
        <v/>
      </c>
      <c r="V10" s="119"/>
      <c r="W10" s="124" t="str">
        <f t="shared" ca="1" si="12"/>
        <v/>
      </c>
      <c r="X10" s="122" t="str">
        <f t="shared" ca="1" si="13"/>
        <v/>
      </c>
      <c r="Y10" s="55"/>
    </row>
    <row r="11" spans="1:26" s="1" customFormat="1" ht="21.95" customHeight="1" x14ac:dyDescent="0.25">
      <c r="B11" s="53"/>
      <c r="C11" s="125">
        <f t="shared" si="14"/>
        <v>0.37500000000000067</v>
      </c>
      <c r="D11" s="54"/>
      <c r="E11" s="123" t="str">
        <f t="shared" ca="1" si="0"/>
        <v/>
      </c>
      <c r="F11" s="122" t="str">
        <f t="shared" ca="1" si="1"/>
        <v/>
      </c>
      <c r="G11" s="119"/>
      <c r="H11" s="124" t="str">
        <f t="shared" ca="1" si="2"/>
        <v/>
      </c>
      <c r="I11" s="122" t="str">
        <f t="shared" ca="1" si="3"/>
        <v/>
      </c>
      <c r="J11" s="119"/>
      <c r="K11" s="124" t="str">
        <f t="shared" ca="1" si="4"/>
        <v/>
      </c>
      <c r="L11" s="122" t="str">
        <f t="shared" ca="1" si="5"/>
        <v/>
      </c>
      <c r="M11" s="119"/>
      <c r="N11" s="124" t="str">
        <f t="shared" ca="1" si="6"/>
        <v/>
      </c>
      <c r="O11" s="122" t="str">
        <f t="shared" ca="1" si="7"/>
        <v/>
      </c>
      <c r="P11" s="119"/>
      <c r="Q11" s="124" t="str">
        <f t="shared" ca="1" si="8"/>
        <v/>
      </c>
      <c r="R11" s="122" t="str">
        <f t="shared" ca="1" si="9"/>
        <v/>
      </c>
      <c r="S11" s="119"/>
      <c r="T11" s="124" t="str">
        <f t="shared" ca="1" si="10"/>
        <v/>
      </c>
      <c r="U11" s="122" t="str">
        <f t="shared" ca="1" si="11"/>
        <v/>
      </c>
      <c r="V11" s="119"/>
      <c r="W11" s="124" t="str">
        <f t="shared" ca="1" si="12"/>
        <v/>
      </c>
      <c r="X11" s="122" t="str">
        <f t="shared" ca="1" si="13"/>
        <v/>
      </c>
      <c r="Y11" s="55"/>
    </row>
    <row r="12" spans="1:26" s="1" customFormat="1" ht="21.95" customHeight="1" x14ac:dyDescent="0.25">
      <c r="B12" s="53"/>
      <c r="C12" s="125">
        <f t="shared" si="14"/>
        <v>0.39583333333333404</v>
      </c>
      <c r="D12" s="54"/>
      <c r="E12" s="123" t="str">
        <f t="shared" ca="1" si="0"/>
        <v/>
      </c>
      <c r="F12" s="122" t="str">
        <f t="shared" ca="1" si="1"/>
        <v/>
      </c>
      <c r="G12" s="119"/>
      <c r="H12" s="124" t="str">
        <f t="shared" ca="1" si="2"/>
        <v/>
      </c>
      <c r="I12" s="122" t="str">
        <f t="shared" ca="1" si="3"/>
        <v/>
      </c>
      <c r="J12" s="119"/>
      <c r="K12" s="124" t="str">
        <f t="shared" ca="1" si="4"/>
        <v/>
      </c>
      <c r="L12" s="122" t="str">
        <f t="shared" ca="1" si="5"/>
        <v/>
      </c>
      <c r="M12" s="119"/>
      <c r="N12" s="124" t="str">
        <f t="shared" ca="1" si="6"/>
        <v/>
      </c>
      <c r="O12" s="122" t="str">
        <f t="shared" ca="1" si="7"/>
        <v/>
      </c>
      <c r="P12" s="119"/>
      <c r="Q12" s="124" t="str">
        <f t="shared" ca="1" si="8"/>
        <v/>
      </c>
      <c r="R12" s="122" t="str">
        <f t="shared" ca="1" si="9"/>
        <v/>
      </c>
      <c r="S12" s="119"/>
      <c r="T12" s="124" t="str">
        <f t="shared" ca="1" si="10"/>
        <v/>
      </c>
      <c r="U12" s="122" t="str">
        <f t="shared" ca="1" si="11"/>
        <v/>
      </c>
      <c r="V12" s="119"/>
      <c r="W12" s="124" t="str">
        <f t="shared" ca="1" si="12"/>
        <v/>
      </c>
      <c r="X12" s="122" t="str">
        <f t="shared" ca="1" si="13"/>
        <v/>
      </c>
      <c r="Y12" s="55"/>
    </row>
    <row r="13" spans="1:26" s="1" customFormat="1" ht="21.95" customHeight="1" x14ac:dyDescent="0.25">
      <c r="B13" s="53"/>
      <c r="C13" s="125">
        <f t="shared" si="14"/>
        <v>0.41666666666666741</v>
      </c>
      <c r="D13" s="54"/>
      <c r="E13" s="123" t="str">
        <f t="shared" ca="1" si="0"/>
        <v/>
      </c>
      <c r="F13" s="122" t="str">
        <f t="shared" ca="1" si="1"/>
        <v/>
      </c>
      <c r="G13" s="119"/>
      <c r="H13" s="124" t="str">
        <f t="shared" ca="1" si="2"/>
        <v/>
      </c>
      <c r="I13" s="122" t="str">
        <f t="shared" ca="1" si="3"/>
        <v/>
      </c>
      <c r="J13" s="119"/>
      <c r="K13" s="124" t="str">
        <f t="shared" ca="1" si="4"/>
        <v/>
      </c>
      <c r="L13" s="122" t="str">
        <f t="shared" ca="1" si="5"/>
        <v/>
      </c>
      <c r="M13" s="119"/>
      <c r="N13" s="124" t="str">
        <f t="shared" ca="1" si="6"/>
        <v/>
      </c>
      <c r="O13" s="122" t="str">
        <f t="shared" ca="1" si="7"/>
        <v/>
      </c>
      <c r="P13" s="119"/>
      <c r="Q13" s="124" t="str">
        <f t="shared" ca="1" si="8"/>
        <v/>
      </c>
      <c r="R13" s="122" t="str">
        <f t="shared" ca="1" si="9"/>
        <v/>
      </c>
      <c r="S13" s="119"/>
      <c r="T13" s="124" t="str">
        <f t="shared" ca="1" si="10"/>
        <v/>
      </c>
      <c r="U13" s="122" t="str">
        <f t="shared" ca="1" si="11"/>
        <v/>
      </c>
      <c r="V13" s="119"/>
      <c r="W13" s="124" t="str">
        <f t="shared" ca="1" si="12"/>
        <v/>
      </c>
      <c r="X13" s="122" t="str">
        <f t="shared" ca="1" si="13"/>
        <v/>
      </c>
      <c r="Y13" s="55"/>
    </row>
    <row r="14" spans="1:26" s="1" customFormat="1" ht="21.95" customHeight="1" x14ac:dyDescent="0.25">
      <c r="B14" s="53"/>
      <c r="C14" s="125">
        <f t="shared" si="14"/>
        <v>0.43750000000000078</v>
      </c>
      <c r="D14" s="54"/>
      <c r="E14" s="123" t="str">
        <f t="shared" ca="1" si="0"/>
        <v/>
      </c>
      <c r="F14" s="122" t="str">
        <f t="shared" ca="1" si="1"/>
        <v/>
      </c>
      <c r="G14" s="119"/>
      <c r="H14" s="124" t="str">
        <f t="shared" ca="1" si="2"/>
        <v/>
      </c>
      <c r="I14" s="122" t="str">
        <f t="shared" ca="1" si="3"/>
        <v/>
      </c>
      <c r="J14" s="119"/>
      <c r="K14" s="124" t="str">
        <f t="shared" ca="1" si="4"/>
        <v/>
      </c>
      <c r="L14" s="122" t="str">
        <f t="shared" ca="1" si="5"/>
        <v/>
      </c>
      <c r="M14" s="119"/>
      <c r="N14" s="124" t="str">
        <f t="shared" ca="1" si="6"/>
        <v/>
      </c>
      <c r="O14" s="122" t="str">
        <f t="shared" ca="1" si="7"/>
        <v/>
      </c>
      <c r="P14" s="119"/>
      <c r="Q14" s="124" t="str">
        <f t="shared" ca="1" si="8"/>
        <v/>
      </c>
      <c r="R14" s="122" t="str">
        <f t="shared" ca="1" si="9"/>
        <v/>
      </c>
      <c r="S14" s="119"/>
      <c r="T14" s="124" t="str">
        <f t="shared" ca="1" si="10"/>
        <v/>
      </c>
      <c r="U14" s="122" t="str">
        <f t="shared" ca="1" si="11"/>
        <v/>
      </c>
      <c r="V14" s="119"/>
      <c r="W14" s="124" t="str">
        <f t="shared" ca="1" si="12"/>
        <v/>
      </c>
      <c r="X14" s="122" t="str">
        <f t="shared" ca="1" si="13"/>
        <v/>
      </c>
      <c r="Y14" s="55"/>
    </row>
    <row r="15" spans="1:26" s="1" customFormat="1" ht="21.95" customHeight="1" x14ac:dyDescent="0.25">
      <c r="B15" s="53"/>
      <c r="C15" s="125">
        <f t="shared" si="14"/>
        <v>0.45833333333333415</v>
      </c>
      <c r="D15" s="54"/>
      <c r="E15" s="123" t="str">
        <f t="shared" ca="1" si="0"/>
        <v/>
      </c>
      <c r="F15" s="122" t="str">
        <f t="shared" ca="1" si="1"/>
        <v/>
      </c>
      <c r="G15" s="119"/>
      <c r="H15" s="124" t="str">
        <f t="shared" ca="1" si="2"/>
        <v/>
      </c>
      <c r="I15" s="122" t="str">
        <f t="shared" ca="1" si="3"/>
        <v/>
      </c>
      <c r="J15" s="119"/>
      <c r="K15" s="124" t="str">
        <f t="shared" ca="1" si="4"/>
        <v/>
      </c>
      <c r="L15" s="122" t="str">
        <f t="shared" ca="1" si="5"/>
        <v/>
      </c>
      <c r="M15" s="119"/>
      <c r="N15" s="124" t="str">
        <f t="shared" ca="1" si="6"/>
        <v/>
      </c>
      <c r="O15" s="122" t="str">
        <f t="shared" ca="1" si="7"/>
        <v/>
      </c>
      <c r="P15" s="119"/>
      <c r="Q15" s="124" t="str">
        <f t="shared" ca="1" si="8"/>
        <v/>
      </c>
      <c r="R15" s="122" t="str">
        <f t="shared" ca="1" si="9"/>
        <v/>
      </c>
      <c r="S15" s="119"/>
      <c r="T15" s="124" t="str">
        <f t="shared" ca="1" si="10"/>
        <v/>
      </c>
      <c r="U15" s="122" t="str">
        <f t="shared" ca="1" si="11"/>
        <v/>
      </c>
      <c r="V15" s="119"/>
      <c r="W15" s="124" t="str">
        <f t="shared" ca="1" si="12"/>
        <v/>
      </c>
      <c r="X15" s="122" t="str">
        <f t="shared" ca="1" si="13"/>
        <v/>
      </c>
      <c r="Y15" s="55"/>
    </row>
    <row r="16" spans="1:26" s="1" customFormat="1" ht="21.95" customHeight="1" x14ac:dyDescent="0.25">
      <c r="B16" s="53"/>
      <c r="C16" s="125">
        <f t="shared" si="14"/>
        <v>0.47916666666666752</v>
      </c>
      <c r="D16" s="54"/>
      <c r="E16" s="123" t="str">
        <f t="shared" ca="1" si="0"/>
        <v/>
      </c>
      <c r="F16" s="122" t="str">
        <f t="shared" ca="1" si="1"/>
        <v/>
      </c>
      <c r="G16" s="119"/>
      <c r="H16" s="124" t="str">
        <f t="shared" ca="1" si="2"/>
        <v/>
      </c>
      <c r="I16" s="122" t="str">
        <f t="shared" ca="1" si="3"/>
        <v/>
      </c>
      <c r="J16" s="119"/>
      <c r="K16" s="124" t="str">
        <f t="shared" ca="1" si="4"/>
        <v/>
      </c>
      <c r="L16" s="122" t="str">
        <f t="shared" ca="1" si="5"/>
        <v/>
      </c>
      <c r="M16" s="119"/>
      <c r="N16" s="124" t="str">
        <f t="shared" ca="1" si="6"/>
        <v/>
      </c>
      <c r="O16" s="122" t="str">
        <f t="shared" ca="1" si="7"/>
        <v/>
      </c>
      <c r="P16" s="119"/>
      <c r="Q16" s="124" t="str">
        <f t="shared" ca="1" si="8"/>
        <v/>
      </c>
      <c r="R16" s="122" t="str">
        <f t="shared" ca="1" si="9"/>
        <v/>
      </c>
      <c r="S16" s="119"/>
      <c r="T16" s="124" t="str">
        <f t="shared" ca="1" si="10"/>
        <v/>
      </c>
      <c r="U16" s="122" t="str">
        <f t="shared" ca="1" si="11"/>
        <v/>
      </c>
      <c r="V16" s="119"/>
      <c r="W16" s="124" t="str">
        <f t="shared" ca="1" si="12"/>
        <v/>
      </c>
      <c r="X16" s="122" t="str">
        <f t="shared" ca="1" si="13"/>
        <v/>
      </c>
      <c r="Y16" s="55"/>
    </row>
    <row r="17" spans="2:25" s="1" customFormat="1" ht="21.95" customHeight="1" x14ac:dyDescent="0.25">
      <c r="B17" s="53"/>
      <c r="C17" s="125">
        <f t="shared" si="14"/>
        <v>0.50000000000000089</v>
      </c>
      <c r="D17" s="54"/>
      <c r="E17" s="123" t="str">
        <f t="shared" ca="1" si="0"/>
        <v/>
      </c>
      <c r="F17" s="122" t="str">
        <f t="shared" ca="1" si="1"/>
        <v/>
      </c>
      <c r="G17" s="119"/>
      <c r="H17" s="124" t="str">
        <f t="shared" ca="1" si="2"/>
        <v/>
      </c>
      <c r="I17" s="122" t="str">
        <f t="shared" ca="1" si="3"/>
        <v/>
      </c>
      <c r="J17" s="119"/>
      <c r="K17" s="124" t="str">
        <f t="shared" ca="1" si="4"/>
        <v/>
      </c>
      <c r="L17" s="122" t="str">
        <f t="shared" ca="1" si="5"/>
        <v/>
      </c>
      <c r="M17" s="119"/>
      <c r="N17" s="124" t="str">
        <f t="shared" ca="1" si="6"/>
        <v/>
      </c>
      <c r="O17" s="122" t="str">
        <f t="shared" ca="1" si="7"/>
        <v/>
      </c>
      <c r="P17" s="119"/>
      <c r="Q17" s="124" t="str">
        <f t="shared" ca="1" si="8"/>
        <v/>
      </c>
      <c r="R17" s="122" t="str">
        <f t="shared" ca="1" si="9"/>
        <v/>
      </c>
      <c r="S17" s="119"/>
      <c r="T17" s="124" t="str">
        <f t="shared" ca="1" si="10"/>
        <v/>
      </c>
      <c r="U17" s="122" t="str">
        <f t="shared" ca="1" si="11"/>
        <v/>
      </c>
      <c r="V17" s="119"/>
      <c r="W17" s="124" t="str">
        <f t="shared" ca="1" si="12"/>
        <v/>
      </c>
      <c r="X17" s="122" t="str">
        <f t="shared" ca="1" si="13"/>
        <v/>
      </c>
      <c r="Y17" s="55"/>
    </row>
    <row r="18" spans="2:25" s="1" customFormat="1" ht="21.95" customHeight="1" x14ac:dyDescent="0.25">
      <c r="B18" s="53"/>
      <c r="C18" s="125">
        <f t="shared" si="14"/>
        <v>0.52083333333333426</v>
      </c>
      <c r="D18" s="54"/>
      <c r="E18" s="123" t="str">
        <f t="shared" ca="1" si="0"/>
        <v/>
      </c>
      <c r="F18" s="122" t="str">
        <f t="shared" ca="1" si="1"/>
        <v/>
      </c>
      <c r="G18" s="119"/>
      <c r="H18" s="124" t="str">
        <f t="shared" ca="1" si="2"/>
        <v/>
      </c>
      <c r="I18" s="122" t="str">
        <f t="shared" ca="1" si="3"/>
        <v/>
      </c>
      <c r="J18" s="119"/>
      <c r="K18" s="124" t="str">
        <f t="shared" ca="1" si="4"/>
        <v/>
      </c>
      <c r="L18" s="122" t="str">
        <f t="shared" ca="1" si="5"/>
        <v/>
      </c>
      <c r="M18" s="119"/>
      <c r="N18" s="124" t="str">
        <f t="shared" ca="1" si="6"/>
        <v/>
      </c>
      <c r="O18" s="122" t="str">
        <f t="shared" ca="1" si="7"/>
        <v/>
      </c>
      <c r="P18" s="119"/>
      <c r="Q18" s="124" t="str">
        <f t="shared" ca="1" si="8"/>
        <v/>
      </c>
      <c r="R18" s="122" t="str">
        <f t="shared" ca="1" si="9"/>
        <v/>
      </c>
      <c r="S18" s="119"/>
      <c r="T18" s="124" t="str">
        <f t="shared" ca="1" si="10"/>
        <v/>
      </c>
      <c r="U18" s="122" t="str">
        <f t="shared" ca="1" si="11"/>
        <v/>
      </c>
      <c r="V18" s="119"/>
      <c r="W18" s="124" t="str">
        <f t="shared" ca="1" si="12"/>
        <v/>
      </c>
      <c r="X18" s="122" t="str">
        <f t="shared" ca="1" si="13"/>
        <v/>
      </c>
      <c r="Y18" s="55"/>
    </row>
    <row r="19" spans="2:25" s="1" customFormat="1" ht="21.95" customHeight="1" x14ac:dyDescent="0.25">
      <c r="B19" s="53"/>
      <c r="C19" s="125">
        <f t="shared" si="14"/>
        <v>0.54166666666666763</v>
      </c>
      <c r="D19" s="54"/>
      <c r="E19" s="123" t="str">
        <f t="shared" ca="1" si="0"/>
        <v/>
      </c>
      <c r="F19" s="122" t="str">
        <f t="shared" ca="1" si="1"/>
        <v/>
      </c>
      <c r="G19" s="119"/>
      <c r="H19" s="124" t="str">
        <f t="shared" ca="1" si="2"/>
        <v/>
      </c>
      <c r="I19" s="122" t="str">
        <f t="shared" ca="1" si="3"/>
        <v/>
      </c>
      <c r="J19" s="119"/>
      <c r="K19" s="124" t="str">
        <f t="shared" ca="1" si="4"/>
        <v/>
      </c>
      <c r="L19" s="122" t="str">
        <f t="shared" ca="1" si="5"/>
        <v/>
      </c>
      <c r="M19" s="119"/>
      <c r="N19" s="124" t="str">
        <f t="shared" ca="1" si="6"/>
        <v/>
      </c>
      <c r="O19" s="122" t="str">
        <f t="shared" ca="1" si="7"/>
        <v/>
      </c>
      <c r="P19" s="119"/>
      <c r="Q19" s="124" t="str">
        <f t="shared" ca="1" si="8"/>
        <v/>
      </c>
      <c r="R19" s="122" t="str">
        <f t="shared" ca="1" si="9"/>
        <v/>
      </c>
      <c r="S19" s="119"/>
      <c r="T19" s="124" t="str">
        <f t="shared" ca="1" si="10"/>
        <v/>
      </c>
      <c r="U19" s="122" t="str">
        <f t="shared" ca="1" si="11"/>
        <v/>
      </c>
      <c r="V19" s="119"/>
      <c r="W19" s="124" t="str">
        <f t="shared" ca="1" si="12"/>
        <v/>
      </c>
      <c r="X19" s="122" t="str">
        <f t="shared" ca="1" si="13"/>
        <v/>
      </c>
      <c r="Y19" s="55"/>
    </row>
    <row r="20" spans="2:25" s="1" customFormat="1" ht="21.95" customHeight="1" x14ac:dyDescent="0.25">
      <c r="B20" s="53"/>
      <c r="C20" s="125">
        <f t="shared" si="14"/>
        <v>0.562500000000001</v>
      </c>
      <c r="D20" s="54"/>
      <c r="E20" s="123" t="str">
        <f t="shared" ca="1" si="0"/>
        <v/>
      </c>
      <c r="F20" s="122" t="str">
        <f t="shared" ca="1" si="1"/>
        <v/>
      </c>
      <c r="G20" s="119"/>
      <c r="H20" s="124" t="str">
        <f t="shared" ca="1" si="2"/>
        <v/>
      </c>
      <c r="I20" s="122" t="str">
        <f t="shared" ca="1" si="3"/>
        <v/>
      </c>
      <c r="J20" s="119"/>
      <c r="K20" s="124" t="str">
        <f t="shared" ca="1" si="4"/>
        <v/>
      </c>
      <c r="L20" s="122" t="str">
        <f t="shared" ca="1" si="5"/>
        <v/>
      </c>
      <c r="M20" s="119"/>
      <c r="N20" s="124" t="str">
        <f t="shared" ca="1" si="6"/>
        <v/>
      </c>
      <c r="O20" s="122" t="str">
        <f t="shared" ca="1" si="7"/>
        <v/>
      </c>
      <c r="P20" s="119"/>
      <c r="Q20" s="124" t="str">
        <f t="shared" ca="1" si="8"/>
        <v/>
      </c>
      <c r="R20" s="122" t="str">
        <f t="shared" ca="1" si="9"/>
        <v/>
      </c>
      <c r="S20" s="119"/>
      <c r="T20" s="124" t="str">
        <f t="shared" ca="1" si="10"/>
        <v/>
      </c>
      <c r="U20" s="122" t="str">
        <f t="shared" ca="1" si="11"/>
        <v/>
      </c>
      <c r="V20" s="119"/>
      <c r="W20" s="124" t="str">
        <f t="shared" ca="1" si="12"/>
        <v/>
      </c>
      <c r="X20" s="122" t="str">
        <f t="shared" ca="1" si="13"/>
        <v/>
      </c>
      <c r="Y20" s="55"/>
    </row>
    <row r="21" spans="2:25" s="1" customFormat="1" ht="21.95" customHeight="1" x14ac:dyDescent="0.25">
      <c r="B21" s="53"/>
      <c r="C21" s="125">
        <f t="shared" si="14"/>
        <v>0.58333333333333437</v>
      </c>
      <c r="D21" s="54"/>
      <c r="E21" s="123" t="str">
        <f t="shared" ca="1" si="0"/>
        <v/>
      </c>
      <c r="F21" s="122" t="str">
        <f t="shared" ca="1" si="1"/>
        <v/>
      </c>
      <c r="G21" s="119"/>
      <c r="H21" s="124" t="str">
        <f t="shared" ca="1" si="2"/>
        <v/>
      </c>
      <c r="I21" s="122" t="str">
        <f t="shared" ca="1" si="3"/>
        <v/>
      </c>
      <c r="J21" s="119"/>
      <c r="K21" s="124" t="str">
        <f t="shared" ca="1" si="4"/>
        <v/>
      </c>
      <c r="L21" s="122" t="str">
        <f t="shared" ca="1" si="5"/>
        <v/>
      </c>
      <c r="M21" s="119"/>
      <c r="N21" s="124" t="str">
        <f t="shared" ca="1" si="6"/>
        <v/>
      </c>
      <c r="O21" s="122" t="str">
        <f t="shared" ca="1" si="7"/>
        <v/>
      </c>
      <c r="P21" s="119"/>
      <c r="Q21" s="124" t="str">
        <f t="shared" ca="1" si="8"/>
        <v/>
      </c>
      <c r="R21" s="122" t="str">
        <f t="shared" ca="1" si="9"/>
        <v/>
      </c>
      <c r="S21" s="119"/>
      <c r="T21" s="124" t="str">
        <f t="shared" ca="1" si="10"/>
        <v/>
      </c>
      <c r="U21" s="122" t="str">
        <f t="shared" ca="1" si="11"/>
        <v/>
      </c>
      <c r="V21" s="119"/>
      <c r="W21" s="124" t="str">
        <f t="shared" ca="1" si="12"/>
        <v/>
      </c>
      <c r="X21" s="122" t="str">
        <f t="shared" ca="1" si="13"/>
        <v/>
      </c>
      <c r="Y21" s="55"/>
    </row>
    <row r="22" spans="2:25" s="1" customFormat="1" ht="21.95" customHeight="1" x14ac:dyDescent="0.25">
      <c r="B22" s="53"/>
      <c r="C22" s="125">
        <f t="shared" si="14"/>
        <v>0.60416666666666774</v>
      </c>
      <c r="D22" s="54"/>
      <c r="E22" s="123" t="str">
        <f t="shared" ca="1" si="0"/>
        <v/>
      </c>
      <c r="F22" s="122" t="str">
        <f t="shared" ca="1" si="1"/>
        <v/>
      </c>
      <c r="G22" s="119"/>
      <c r="H22" s="124" t="str">
        <f t="shared" ca="1" si="2"/>
        <v/>
      </c>
      <c r="I22" s="122" t="str">
        <f t="shared" ca="1" si="3"/>
        <v/>
      </c>
      <c r="J22" s="119"/>
      <c r="K22" s="124" t="str">
        <f t="shared" ca="1" si="4"/>
        <v/>
      </c>
      <c r="L22" s="122" t="str">
        <f t="shared" ca="1" si="5"/>
        <v/>
      </c>
      <c r="M22" s="119"/>
      <c r="N22" s="124" t="str">
        <f t="shared" ca="1" si="6"/>
        <v/>
      </c>
      <c r="O22" s="122" t="str">
        <f t="shared" ca="1" si="7"/>
        <v/>
      </c>
      <c r="P22" s="119"/>
      <c r="Q22" s="124" t="str">
        <f t="shared" ca="1" si="8"/>
        <v/>
      </c>
      <c r="R22" s="122" t="str">
        <f t="shared" ca="1" si="9"/>
        <v/>
      </c>
      <c r="S22" s="119"/>
      <c r="T22" s="124" t="str">
        <f t="shared" ca="1" si="10"/>
        <v/>
      </c>
      <c r="U22" s="122" t="str">
        <f t="shared" ca="1" si="11"/>
        <v/>
      </c>
      <c r="V22" s="119"/>
      <c r="W22" s="124" t="str">
        <f t="shared" ca="1" si="12"/>
        <v/>
      </c>
      <c r="X22" s="122" t="str">
        <f t="shared" ca="1" si="13"/>
        <v/>
      </c>
      <c r="Y22" s="55"/>
    </row>
    <row r="23" spans="2:25" s="1" customFormat="1" ht="21.95" customHeight="1" x14ac:dyDescent="0.25">
      <c r="B23" s="53"/>
      <c r="C23" s="125">
        <f t="shared" si="14"/>
        <v>0.62500000000000111</v>
      </c>
      <c r="D23" s="54"/>
      <c r="E23" s="123" t="str">
        <f t="shared" ca="1" si="0"/>
        <v/>
      </c>
      <c r="F23" s="122" t="str">
        <f t="shared" ca="1" si="1"/>
        <v/>
      </c>
      <c r="G23" s="119"/>
      <c r="H23" s="124" t="str">
        <f t="shared" ca="1" si="2"/>
        <v/>
      </c>
      <c r="I23" s="122" t="str">
        <f t="shared" ca="1" si="3"/>
        <v/>
      </c>
      <c r="J23" s="119"/>
      <c r="K23" s="124" t="str">
        <f t="shared" ca="1" si="4"/>
        <v/>
      </c>
      <c r="L23" s="122" t="str">
        <f t="shared" ca="1" si="5"/>
        <v/>
      </c>
      <c r="M23" s="119"/>
      <c r="N23" s="124" t="str">
        <f t="shared" ca="1" si="6"/>
        <v/>
      </c>
      <c r="O23" s="122" t="str">
        <f t="shared" ca="1" si="7"/>
        <v/>
      </c>
      <c r="P23" s="119"/>
      <c r="Q23" s="124" t="str">
        <f t="shared" ca="1" si="8"/>
        <v/>
      </c>
      <c r="R23" s="122" t="str">
        <f t="shared" ca="1" si="9"/>
        <v/>
      </c>
      <c r="S23" s="119"/>
      <c r="T23" s="124" t="str">
        <f t="shared" ca="1" si="10"/>
        <v/>
      </c>
      <c r="U23" s="122" t="str">
        <f t="shared" ca="1" si="11"/>
        <v/>
      </c>
      <c r="V23" s="119"/>
      <c r="W23" s="124" t="str">
        <f t="shared" ca="1" si="12"/>
        <v/>
      </c>
      <c r="X23" s="122" t="str">
        <f t="shared" ca="1" si="13"/>
        <v/>
      </c>
      <c r="Y23" s="55"/>
    </row>
    <row r="24" spans="2:25" s="1" customFormat="1" ht="21.95" customHeight="1" x14ac:dyDescent="0.25">
      <c r="B24" s="53"/>
      <c r="C24" s="125">
        <f t="shared" si="14"/>
        <v>0.64583333333333448</v>
      </c>
      <c r="D24" s="54"/>
      <c r="E24" s="123" t="str">
        <f t="shared" ca="1" si="0"/>
        <v/>
      </c>
      <c r="F24" s="122" t="str">
        <f t="shared" ca="1" si="1"/>
        <v/>
      </c>
      <c r="G24" s="119"/>
      <c r="H24" s="124" t="str">
        <f t="shared" ca="1" si="2"/>
        <v/>
      </c>
      <c r="I24" s="122" t="str">
        <f t="shared" ca="1" si="3"/>
        <v/>
      </c>
      <c r="J24" s="119"/>
      <c r="K24" s="124" t="str">
        <f t="shared" ca="1" si="4"/>
        <v/>
      </c>
      <c r="L24" s="122" t="str">
        <f t="shared" ca="1" si="5"/>
        <v/>
      </c>
      <c r="M24" s="119"/>
      <c r="N24" s="124" t="str">
        <f t="shared" ca="1" si="6"/>
        <v/>
      </c>
      <c r="O24" s="122" t="str">
        <f t="shared" ca="1" si="7"/>
        <v/>
      </c>
      <c r="P24" s="119"/>
      <c r="Q24" s="124" t="str">
        <f t="shared" ca="1" si="8"/>
        <v/>
      </c>
      <c r="R24" s="122" t="str">
        <f t="shared" ca="1" si="9"/>
        <v/>
      </c>
      <c r="S24" s="119"/>
      <c r="T24" s="124" t="str">
        <f t="shared" ca="1" si="10"/>
        <v/>
      </c>
      <c r="U24" s="122" t="str">
        <f t="shared" ca="1" si="11"/>
        <v/>
      </c>
      <c r="V24" s="119"/>
      <c r="W24" s="124" t="str">
        <f t="shared" ca="1" si="12"/>
        <v/>
      </c>
      <c r="X24" s="122" t="str">
        <f t="shared" ca="1" si="13"/>
        <v/>
      </c>
      <c r="Y24" s="55"/>
    </row>
    <row r="25" spans="2:25" s="1" customFormat="1" ht="21.95" customHeight="1" x14ac:dyDescent="0.25">
      <c r="B25" s="53"/>
      <c r="C25" s="125">
        <f t="shared" si="14"/>
        <v>0.66666666666666785</v>
      </c>
      <c r="D25" s="54"/>
      <c r="E25" s="123" t="str">
        <f t="shared" ca="1" si="0"/>
        <v/>
      </c>
      <c r="F25" s="122" t="str">
        <f t="shared" ca="1" si="1"/>
        <v/>
      </c>
      <c r="G25" s="119"/>
      <c r="H25" s="124" t="str">
        <f t="shared" ca="1" si="2"/>
        <v/>
      </c>
      <c r="I25" s="122" t="str">
        <f t="shared" ca="1" si="3"/>
        <v/>
      </c>
      <c r="J25" s="119"/>
      <c r="K25" s="124" t="str">
        <f t="shared" ca="1" si="4"/>
        <v/>
      </c>
      <c r="L25" s="122" t="str">
        <f t="shared" ca="1" si="5"/>
        <v/>
      </c>
      <c r="M25" s="119"/>
      <c r="N25" s="124" t="str">
        <f t="shared" ca="1" si="6"/>
        <v/>
      </c>
      <c r="O25" s="122" t="str">
        <f t="shared" ca="1" si="7"/>
        <v/>
      </c>
      <c r="P25" s="119"/>
      <c r="Q25" s="124" t="str">
        <f t="shared" ca="1" si="8"/>
        <v/>
      </c>
      <c r="R25" s="122" t="str">
        <f t="shared" ca="1" si="9"/>
        <v/>
      </c>
      <c r="S25" s="119"/>
      <c r="T25" s="124" t="str">
        <f t="shared" ca="1" si="10"/>
        <v/>
      </c>
      <c r="U25" s="122" t="str">
        <f t="shared" ca="1" si="11"/>
        <v/>
      </c>
      <c r="V25" s="119"/>
      <c r="W25" s="124" t="str">
        <f t="shared" ca="1" si="12"/>
        <v/>
      </c>
      <c r="X25" s="122" t="str">
        <f t="shared" ca="1" si="13"/>
        <v/>
      </c>
      <c r="Y25" s="55"/>
    </row>
    <row r="26" spans="2:25" s="1" customFormat="1" ht="21.95" customHeight="1" x14ac:dyDescent="0.25">
      <c r="B26" s="53"/>
      <c r="C26" s="125">
        <f t="shared" si="14"/>
        <v>0.68750000000000122</v>
      </c>
      <c r="D26" s="54"/>
      <c r="E26" s="123" t="str">
        <f t="shared" ca="1" si="0"/>
        <v/>
      </c>
      <c r="F26" s="122" t="str">
        <f t="shared" ca="1" si="1"/>
        <v/>
      </c>
      <c r="G26" s="119"/>
      <c r="H26" s="124" t="str">
        <f t="shared" ca="1" si="2"/>
        <v/>
      </c>
      <c r="I26" s="122" t="str">
        <f t="shared" ca="1" si="3"/>
        <v/>
      </c>
      <c r="J26" s="119"/>
      <c r="K26" s="124" t="str">
        <f t="shared" ca="1" si="4"/>
        <v/>
      </c>
      <c r="L26" s="122" t="str">
        <f t="shared" ca="1" si="5"/>
        <v/>
      </c>
      <c r="M26" s="119"/>
      <c r="N26" s="124" t="str">
        <f t="shared" ca="1" si="6"/>
        <v/>
      </c>
      <c r="O26" s="122" t="str">
        <f t="shared" ca="1" si="7"/>
        <v/>
      </c>
      <c r="P26" s="119"/>
      <c r="Q26" s="124" t="str">
        <f t="shared" ca="1" si="8"/>
        <v/>
      </c>
      <c r="R26" s="122" t="str">
        <f t="shared" ca="1" si="9"/>
        <v/>
      </c>
      <c r="S26" s="119"/>
      <c r="T26" s="124" t="str">
        <f t="shared" ca="1" si="10"/>
        <v/>
      </c>
      <c r="U26" s="122" t="str">
        <f t="shared" ca="1" si="11"/>
        <v/>
      </c>
      <c r="V26" s="119"/>
      <c r="W26" s="124" t="str">
        <f t="shared" ca="1" si="12"/>
        <v/>
      </c>
      <c r="X26" s="122" t="str">
        <f t="shared" ca="1" si="13"/>
        <v/>
      </c>
      <c r="Y26" s="55"/>
    </row>
    <row r="27" spans="2:25" s="1" customFormat="1" ht="21.95" customHeight="1" x14ac:dyDescent="0.25">
      <c r="B27" s="53"/>
      <c r="C27" s="125">
        <f t="shared" si="14"/>
        <v>0.70833333333333459</v>
      </c>
      <c r="D27" s="54"/>
      <c r="E27" s="123" t="str">
        <f t="shared" ca="1" si="0"/>
        <v/>
      </c>
      <c r="F27" s="122" t="str">
        <f t="shared" ca="1" si="1"/>
        <v/>
      </c>
      <c r="G27" s="119"/>
      <c r="H27" s="124" t="str">
        <f t="shared" ca="1" si="2"/>
        <v/>
      </c>
      <c r="I27" s="122" t="str">
        <f t="shared" ca="1" si="3"/>
        <v/>
      </c>
      <c r="J27" s="119"/>
      <c r="K27" s="124" t="str">
        <f t="shared" ca="1" si="4"/>
        <v/>
      </c>
      <c r="L27" s="122" t="str">
        <f t="shared" ca="1" si="5"/>
        <v/>
      </c>
      <c r="M27" s="119"/>
      <c r="N27" s="124" t="str">
        <f t="shared" ca="1" si="6"/>
        <v/>
      </c>
      <c r="O27" s="122" t="str">
        <f t="shared" ca="1" si="7"/>
        <v/>
      </c>
      <c r="P27" s="119"/>
      <c r="Q27" s="124" t="str">
        <f t="shared" ca="1" si="8"/>
        <v/>
      </c>
      <c r="R27" s="122" t="str">
        <f t="shared" ca="1" si="9"/>
        <v/>
      </c>
      <c r="S27" s="119"/>
      <c r="T27" s="124" t="str">
        <f t="shared" ca="1" si="10"/>
        <v/>
      </c>
      <c r="U27" s="122" t="str">
        <f t="shared" ca="1" si="11"/>
        <v/>
      </c>
      <c r="V27" s="119"/>
      <c r="W27" s="124" t="str">
        <f t="shared" ca="1" si="12"/>
        <v/>
      </c>
      <c r="X27" s="122" t="str">
        <f t="shared" ca="1" si="13"/>
        <v/>
      </c>
      <c r="Y27" s="55"/>
    </row>
    <row r="28" spans="2:25" s="1" customFormat="1" ht="21.95" customHeight="1" x14ac:dyDescent="0.25">
      <c r="B28" s="53"/>
      <c r="C28" s="125">
        <f t="shared" si="14"/>
        <v>0.72916666666666796</v>
      </c>
      <c r="D28" s="54"/>
      <c r="E28" s="123" t="str">
        <f t="shared" ca="1" si="0"/>
        <v/>
      </c>
      <c r="F28" s="122" t="str">
        <f t="shared" ca="1" si="1"/>
        <v/>
      </c>
      <c r="G28" s="119"/>
      <c r="H28" s="124" t="str">
        <f t="shared" ca="1" si="2"/>
        <v/>
      </c>
      <c r="I28" s="122" t="str">
        <f t="shared" ca="1" si="3"/>
        <v/>
      </c>
      <c r="J28" s="119"/>
      <c r="K28" s="124" t="str">
        <f t="shared" ca="1" si="4"/>
        <v/>
      </c>
      <c r="L28" s="122" t="str">
        <f t="shared" ca="1" si="5"/>
        <v/>
      </c>
      <c r="M28" s="119"/>
      <c r="N28" s="124" t="str">
        <f t="shared" ca="1" si="6"/>
        <v/>
      </c>
      <c r="O28" s="122" t="str">
        <f t="shared" ca="1" si="7"/>
        <v/>
      </c>
      <c r="P28" s="119"/>
      <c r="Q28" s="124" t="str">
        <f t="shared" ca="1" si="8"/>
        <v/>
      </c>
      <c r="R28" s="122" t="str">
        <f t="shared" ca="1" si="9"/>
        <v/>
      </c>
      <c r="S28" s="119"/>
      <c r="T28" s="124" t="str">
        <f t="shared" ca="1" si="10"/>
        <v/>
      </c>
      <c r="U28" s="122" t="str">
        <f t="shared" ca="1" si="11"/>
        <v/>
      </c>
      <c r="V28" s="119"/>
      <c r="W28" s="124" t="str">
        <f t="shared" ca="1" si="12"/>
        <v/>
      </c>
      <c r="X28" s="122" t="str">
        <f t="shared" ca="1" si="13"/>
        <v/>
      </c>
      <c r="Y28" s="55"/>
    </row>
    <row r="29" spans="2:25" s="1" customFormat="1" ht="21.95" hidden="1" customHeight="1" outlineLevel="1" x14ac:dyDescent="0.25">
      <c r="B29" s="53"/>
      <c r="C29" s="125">
        <f t="shared" si="14"/>
        <v>0.75000000000000133</v>
      </c>
      <c r="D29" s="54"/>
      <c r="E29" s="123" t="str">
        <f t="shared" ca="1" si="0"/>
        <v/>
      </c>
      <c r="F29" s="122" t="str">
        <f t="shared" ca="1" si="1"/>
        <v/>
      </c>
      <c r="G29" s="119"/>
      <c r="H29" s="124" t="str">
        <f t="shared" ca="1" si="2"/>
        <v/>
      </c>
      <c r="I29" s="122" t="str">
        <f t="shared" ca="1" si="3"/>
        <v/>
      </c>
      <c r="J29" s="119"/>
      <c r="K29" s="124" t="str">
        <f t="shared" ca="1" si="4"/>
        <v/>
      </c>
      <c r="L29" s="122" t="str">
        <f t="shared" ca="1" si="5"/>
        <v/>
      </c>
      <c r="M29" s="119"/>
      <c r="N29" s="124" t="str">
        <f t="shared" ca="1" si="6"/>
        <v/>
      </c>
      <c r="O29" s="122" t="str">
        <f t="shared" ca="1" si="7"/>
        <v/>
      </c>
      <c r="P29" s="119"/>
      <c r="Q29" s="124" t="str">
        <f t="shared" ca="1" si="8"/>
        <v/>
      </c>
      <c r="R29" s="122" t="str">
        <f t="shared" ca="1" si="9"/>
        <v/>
      </c>
      <c r="S29" s="119"/>
      <c r="T29" s="124" t="str">
        <f t="shared" ca="1" si="10"/>
        <v/>
      </c>
      <c r="U29" s="122" t="str">
        <f t="shared" ca="1" si="11"/>
        <v/>
      </c>
      <c r="V29" s="119"/>
      <c r="W29" s="124" t="str">
        <f t="shared" ca="1" si="12"/>
        <v/>
      </c>
      <c r="X29" s="122" t="str">
        <f t="shared" ca="1" si="13"/>
        <v/>
      </c>
      <c r="Y29" s="55"/>
    </row>
    <row r="30" spans="2:25" s="1" customFormat="1" ht="21.95" hidden="1" customHeight="1" outlineLevel="1" x14ac:dyDescent="0.25">
      <c r="B30" s="53"/>
      <c r="C30" s="125">
        <f t="shared" si="14"/>
        <v>0.7708333333333347</v>
      </c>
      <c r="D30" s="54"/>
      <c r="E30" s="123" t="str">
        <f t="shared" ca="1" si="0"/>
        <v/>
      </c>
      <c r="F30" s="122" t="str">
        <f t="shared" ca="1" si="1"/>
        <v/>
      </c>
      <c r="G30" s="119"/>
      <c r="H30" s="124" t="str">
        <f t="shared" ca="1" si="2"/>
        <v/>
      </c>
      <c r="I30" s="122" t="str">
        <f t="shared" ca="1" si="3"/>
        <v/>
      </c>
      <c r="J30" s="119"/>
      <c r="K30" s="124" t="str">
        <f t="shared" ca="1" si="4"/>
        <v/>
      </c>
      <c r="L30" s="122" t="str">
        <f t="shared" ca="1" si="5"/>
        <v/>
      </c>
      <c r="M30" s="119"/>
      <c r="N30" s="124" t="str">
        <f t="shared" ca="1" si="6"/>
        <v/>
      </c>
      <c r="O30" s="122" t="str">
        <f t="shared" ca="1" si="7"/>
        <v/>
      </c>
      <c r="P30" s="119"/>
      <c r="Q30" s="124" t="str">
        <f t="shared" ca="1" si="8"/>
        <v/>
      </c>
      <c r="R30" s="122" t="str">
        <f t="shared" ca="1" si="9"/>
        <v/>
      </c>
      <c r="S30" s="119"/>
      <c r="T30" s="124" t="str">
        <f t="shared" ca="1" si="10"/>
        <v/>
      </c>
      <c r="U30" s="122" t="str">
        <f t="shared" ca="1" si="11"/>
        <v/>
      </c>
      <c r="V30" s="119"/>
      <c r="W30" s="124" t="str">
        <f t="shared" ca="1" si="12"/>
        <v/>
      </c>
      <c r="X30" s="122" t="str">
        <f t="shared" ca="1" si="13"/>
        <v/>
      </c>
      <c r="Y30" s="55"/>
    </row>
    <row r="31" spans="2:25" s="1" customFormat="1" ht="21.95" hidden="1" customHeight="1" outlineLevel="1" x14ac:dyDescent="0.25">
      <c r="B31" s="53"/>
      <c r="C31" s="125">
        <f t="shared" si="14"/>
        <v>0.79166666666666807</v>
      </c>
      <c r="D31" s="54"/>
      <c r="E31" s="123" t="str">
        <f t="shared" ca="1" si="0"/>
        <v/>
      </c>
      <c r="F31" s="122" t="str">
        <f t="shared" ca="1" si="1"/>
        <v/>
      </c>
      <c r="G31" s="119"/>
      <c r="H31" s="124" t="str">
        <f t="shared" ca="1" si="2"/>
        <v/>
      </c>
      <c r="I31" s="122" t="str">
        <f t="shared" ca="1" si="3"/>
        <v/>
      </c>
      <c r="J31" s="119"/>
      <c r="K31" s="124" t="str">
        <f t="shared" ca="1" si="4"/>
        <v/>
      </c>
      <c r="L31" s="122" t="str">
        <f t="shared" ca="1" si="5"/>
        <v/>
      </c>
      <c r="M31" s="119"/>
      <c r="N31" s="124" t="str">
        <f t="shared" ca="1" si="6"/>
        <v/>
      </c>
      <c r="O31" s="122" t="str">
        <f t="shared" ca="1" si="7"/>
        <v/>
      </c>
      <c r="P31" s="119"/>
      <c r="Q31" s="124" t="str">
        <f t="shared" ca="1" si="8"/>
        <v/>
      </c>
      <c r="R31" s="122" t="str">
        <f t="shared" ca="1" si="9"/>
        <v/>
      </c>
      <c r="S31" s="119"/>
      <c r="T31" s="124" t="str">
        <f t="shared" ca="1" si="10"/>
        <v/>
      </c>
      <c r="U31" s="122" t="str">
        <f t="shared" ca="1" si="11"/>
        <v/>
      </c>
      <c r="V31" s="119"/>
      <c r="W31" s="124" t="str">
        <f t="shared" ca="1" si="12"/>
        <v/>
      </c>
      <c r="X31" s="122" t="str">
        <f t="shared" ca="1" si="13"/>
        <v/>
      </c>
      <c r="Y31" s="55"/>
    </row>
    <row r="32" spans="2:25" s="1" customFormat="1" ht="21.95" hidden="1" customHeight="1" outlineLevel="1" x14ac:dyDescent="0.25">
      <c r="B32" s="53"/>
      <c r="C32" s="125">
        <f t="shared" si="14"/>
        <v>0.81250000000000144</v>
      </c>
      <c r="D32" s="54"/>
      <c r="E32" s="123" t="str">
        <f t="shared" ca="1" si="0"/>
        <v/>
      </c>
      <c r="F32" s="122" t="str">
        <f t="shared" ca="1" si="1"/>
        <v/>
      </c>
      <c r="G32" s="119"/>
      <c r="H32" s="124" t="str">
        <f t="shared" ca="1" si="2"/>
        <v/>
      </c>
      <c r="I32" s="122" t="str">
        <f t="shared" ca="1" si="3"/>
        <v/>
      </c>
      <c r="J32" s="119"/>
      <c r="K32" s="124" t="str">
        <f t="shared" ca="1" si="4"/>
        <v/>
      </c>
      <c r="L32" s="122" t="str">
        <f t="shared" ca="1" si="5"/>
        <v/>
      </c>
      <c r="M32" s="119"/>
      <c r="N32" s="124" t="str">
        <f t="shared" ca="1" si="6"/>
        <v/>
      </c>
      <c r="O32" s="122" t="str">
        <f t="shared" ca="1" si="7"/>
        <v/>
      </c>
      <c r="P32" s="119"/>
      <c r="Q32" s="124" t="str">
        <f t="shared" ca="1" si="8"/>
        <v/>
      </c>
      <c r="R32" s="122" t="str">
        <f t="shared" ca="1" si="9"/>
        <v/>
      </c>
      <c r="S32" s="119"/>
      <c r="T32" s="124" t="str">
        <f t="shared" ca="1" si="10"/>
        <v/>
      </c>
      <c r="U32" s="122" t="str">
        <f t="shared" ca="1" si="11"/>
        <v/>
      </c>
      <c r="V32" s="119"/>
      <c r="W32" s="124" t="str">
        <f t="shared" ca="1" si="12"/>
        <v/>
      </c>
      <c r="X32" s="122" t="str">
        <f t="shared" ca="1" si="13"/>
        <v/>
      </c>
      <c r="Y32" s="55"/>
    </row>
    <row r="33" spans="2:25" s="1" customFormat="1" ht="21.95" hidden="1" customHeight="1" outlineLevel="1" x14ac:dyDescent="0.25">
      <c r="B33" s="53"/>
      <c r="C33" s="125">
        <f t="shared" si="14"/>
        <v>0.83333333333333481</v>
      </c>
      <c r="D33" s="54"/>
      <c r="E33" s="123" t="str">
        <f t="shared" ca="1" si="0"/>
        <v/>
      </c>
      <c r="F33" s="122" t="str">
        <f t="shared" ca="1" si="1"/>
        <v/>
      </c>
      <c r="G33" s="119"/>
      <c r="H33" s="124" t="str">
        <f t="shared" ca="1" si="2"/>
        <v/>
      </c>
      <c r="I33" s="122" t="str">
        <f t="shared" ca="1" si="3"/>
        <v/>
      </c>
      <c r="J33" s="119"/>
      <c r="K33" s="124" t="str">
        <f t="shared" ca="1" si="4"/>
        <v/>
      </c>
      <c r="L33" s="122" t="str">
        <f t="shared" ca="1" si="5"/>
        <v/>
      </c>
      <c r="M33" s="119"/>
      <c r="N33" s="124" t="str">
        <f t="shared" ca="1" si="6"/>
        <v/>
      </c>
      <c r="O33" s="122" t="str">
        <f t="shared" ca="1" si="7"/>
        <v/>
      </c>
      <c r="P33" s="119"/>
      <c r="Q33" s="124" t="str">
        <f t="shared" ca="1" si="8"/>
        <v/>
      </c>
      <c r="R33" s="122" t="str">
        <f t="shared" ca="1" si="9"/>
        <v/>
      </c>
      <c r="S33" s="119"/>
      <c r="T33" s="124" t="str">
        <f t="shared" ca="1" si="10"/>
        <v/>
      </c>
      <c r="U33" s="122" t="str">
        <f t="shared" ca="1" si="11"/>
        <v/>
      </c>
      <c r="V33" s="119"/>
      <c r="W33" s="124" t="str">
        <f t="shared" ca="1" si="12"/>
        <v/>
      </c>
      <c r="X33" s="122" t="str">
        <f t="shared" ca="1" si="13"/>
        <v/>
      </c>
      <c r="Y33" s="55"/>
    </row>
    <row r="34" spans="2:25" s="1" customFormat="1" ht="21.95" hidden="1" customHeight="1" outlineLevel="1" x14ac:dyDescent="0.25">
      <c r="B34" s="53"/>
      <c r="C34" s="125">
        <f t="shared" si="14"/>
        <v>0.85416666666666818</v>
      </c>
      <c r="D34" s="54"/>
      <c r="E34" s="123" t="str">
        <f t="shared" ca="1" si="0"/>
        <v/>
      </c>
      <c r="F34" s="122" t="str">
        <f t="shared" ca="1" si="1"/>
        <v/>
      </c>
      <c r="G34" s="119"/>
      <c r="H34" s="124" t="str">
        <f t="shared" ca="1" si="2"/>
        <v/>
      </c>
      <c r="I34" s="122" t="str">
        <f t="shared" ca="1" si="3"/>
        <v/>
      </c>
      <c r="J34" s="119"/>
      <c r="K34" s="124" t="str">
        <f t="shared" ca="1" si="4"/>
        <v/>
      </c>
      <c r="L34" s="122" t="str">
        <f t="shared" ca="1" si="5"/>
        <v/>
      </c>
      <c r="M34" s="119"/>
      <c r="N34" s="124" t="str">
        <f t="shared" ca="1" si="6"/>
        <v/>
      </c>
      <c r="O34" s="122" t="str">
        <f t="shared" ca="1" si="7"/>
        <v/>
      </c>
      <c r="P34" s="119"/>
      <c r="Q34" s="124" t="str">
        <f t="shared" ca="1" si="8"/>
        <v/>
      </c>
      <c r="R34" s="122" t="str">
        <f t="shared" ca="1" si="9"/>
        <v/>
      </c>
      <c r="S34" s="119"/>
      <c r="T34" s="124" t="str">
        <f t="shared" ca="1" si="10"/>
        <v/>
      </c>
      <c r="U34" s="122" t="str">
        <f t="shared" ca="1" si="11"/>
        <v/>
      </c>
      <c r="V34" s="119"/>
      <c r="W34" s="124" t="str">
        <f t="shared" ca="1" si="12"/>
        <v/>
      </c>
      <c r="X34" s="122" t="str">
        <f t="shared" ca="1" si="13"/>
        <v/>
      </c>
      <c r="Y34" s="55"/>
    </row>
    <row r="35" spans="2:25" s="1" customFormat="1" ht="21.95" hidden="1" customHeight="1" outlineLevel="1" x14ac:dyDescent="0.25">
      <c r="B35" s="53"/>
      <c r="C35" s="125">
        <f t="shared" si="14"/>
        <v>0.87500000000000155</v>
      </c>
      <c r="D35" s="54"/>
      <c r="E35" s="123" t="str">
        <f t="shared" ca="1" si="0"/>
        <v/>
      </c>
      <c r="F35" s="122" t="str">
        <f t="shared" ca="1" si="1"/>
        <v/>
      </c>
      <c r="G35" s="119"/>
      <c r="H35" s="124" t="str">
        <f t="shared" ca="1" si="2"/>
        <v/>
      </c>
      <c r="I35" s="122" t="str">
        <f t="shared" ca="1" si="3"/>
        <v/>
      </c>
      <c r="J35" s="119"/>
      <c r="K35" s="124" t="str">
        <f t="shared" ca="1" si="4"/>
        <v/>
      </c>
      <c r="L35" s="122" t="str">
        <f t="shared" ca="1" si="5"/>
        <v/>
      </c>
      <c r="M35" s="119"/>
      <c r="N35" s="124" t="str">
        <f t="shared" ca="1" si="6"/>
        <v/>
      </c>
      <c r="O35" s="122" t="str">
        <f t="shared" ca="1" si="7"/>
        <v/>
      </c>
      <c r="P35" s="119"/>
      <c r="Q35" s="124" t="str">
        <f t="shared" ca="1" si="8"/>
        <v/>
      </c>
      <c r="R35" s="122" t="str">
        <f t="shared" ca="1" si="9"/>
        <v/>
      </c>
      <c r="S35" s="119"/>
      <c r="T35" s="124" t="str">
        <f t="shared" ca="1" si="10"/>
        <v/>
      </c>
      <c r="U35" s="122" t="str">
        <f t="shared" ca="1" si="11"/>
        <v/>
      </c>
      <c r="V35" s="119"/>
      <c r="W35" s="124" t="str">
        <f t="shared" ca="1" si="12"/>
        <v/>
      </c>
      <c r="X35" s="122" t="str">
        <f t="shared" ca="1" si="13"/>
        <v/>
      </c>
      <c r="Y35" s="55"/>
    </row>
    <row r="36" spans="2:25" s="1" customFormat="1" ht="21.95" hidden="1" customHeight="1" outlineLevel="1" x14ac:dyDescent="0.25">
      <c r="B36" s="53"/>
      <c r="C36" s="125">
        <f t="shared" si="14"/>
        <v>0.89583333333333492</v>
      </c>
      <c r="D36" s="54"/>
      <c r="E36" s="123" t="str">
        <f t="shared" ca="1" si="0"/>
        <v/>
      </c>
      <c r="F36" s="122" t="str">
        <f t="shared" ca="1" si="1"/>
        <v/>
      </c>
      <c r="G36" s="119"/>
      <c r="H36" s="124" t="str">
        <f t="shared" ca="1" si="2"/>
        <v/>
      </c>
      <c r="I36" s="122" t="str">
        <f t="shared" ca="1" si="3"/>
        <v/>
      </c>
      <c r="J36" s="119"/>
      <c r="K36" s="124" t="str">
        <f t="shared" ca="1" si="4"/>
        <v/>
      </c>
      <c r="L36" s="122" t="str">
        <f t="shared" ca="1" si="5"/>
        <v/>
      </c>
      <c r="M36" s="119"/>
      <c r="N36" s="124" t="str">
        <f t="shared" ca="1" si="6"/>
        <v/>
      </c>
      <c r="O36" s="122" t="str">
        <f t="shared" ca="1" si="7"/>
        <v/>
      </c>
      <c r="P36" s="119"/>
      <c r="Q36" s="124" t="str">
        <f t="shared" ca="1" si="8"/>
        <v/>
      </c>
      <c r="R36" s="122" t="str">
        <f t="shared" ca="1" si="9"/>
        <v/>
      </c>
      <c r="S36" s="119"/>
      <c r="T36" s="124" t="str">
        <f t="shared" ca="1" si="10"/>
        <v/>
      </c>
      <c r="U36" s="122" t="str">
        <f t="shared" ca="1" si="11"/>
        <v/>
      </c>
      <c r="V36" s="119"/>
      <c r="W36" s="124" t="str">
        <f t="shared" ca="1" si="12"/>
        <v/>
      </c>
      <c r="X36" s="122" t="str">
        <f t="shared" ca="1" si="13"/>
        <v/>
      </c>
      <c r="Y36" s="55"/>
    </row>
    <row r="37" spans="2:25" s="1" customFormat="1" ht="21.95" hidden="1" customHeight="1" outlineLevel="1" x14ac:dyDescent="0.25">
      <c r="B37" s="53"/>
      <c r="C37" s="125">
        <f t="shared" si="14"/>
        <v>0.91666666666666829</v>
      </c>
      <c r="D37" s="54"/>
      <c r="E37" s="123" t="str">
        <f t="shared" ca="1" si="0"/>
        <v/>
      </c>
      <c r="F37" s="122" t="str">
        <f t="shared" ca="1" si="1"/>
        <v/>
      </c>
      <c r="G37" s="119"/>
      <c r="H37" s="124" t="str">
        <f t="shared" ca="1" si="2"/>
        <v/>
      </c>
      <c r="I37" s="122" t="str">
        <f t="shared" ca="1" si="3"/>
        <v/>
      </c>
      <c r="J37" s="119"/>
      <c r="K37" s="124" t="str">
        <f t="shared" ca="1" si="4"/>
        <v/>
      </c>
      <c r="L37" s="122" t="str">
        <f t="shared" ca="1" si="5"/>
        <v/>
      </c>
      <c r="M37" s="119"/>
      <c r="N37" s="124" t="str">
        <f t="shared" ca="1" si="6"/>
        <v/>
      </c>
      <c r="O37" s="122" t="str">
        <f t="shared" ca="1" si="7"/>
        <v/>
      </c>
      <c r="P37" s="119"/>
      <c r="Q37" s="124" t="str">
        <f t="shared" ca="1" si="8"/>
        <v/>
      </c>
      <c r="R37" s="122" t="str">
        <f t="shared" ca="1" si="9"/>
        <v/>
      </c>
      <c r="S37" s="119"/>
      <c r="T37" s="124" t="str">
        <f t="shared" ca="1" si="10"/>
        <v/>
      </c>
      <c r="U37" s="122" t="str">
        <f t="shared" ca="1" si="11"/>
        <v/>
      </c>
      <c r="V37" s="119"/>
      <c r="W37" s="124" t="str">
        <f t="shared" ca="1" si="12"/>
        <v/>
      </c>
      <c r="X37" s="122" t="str">
        <f t="shared" ca="1" si="13"/>
        <v/>
      </c>
      <c r="Y37" s="55"/>
    </row>
    <row r="38" spans="2:25" s="1" customFormat="1" ht="21.95" hidden="1" customHeight="1" outlineLevel="1" x14ac:dyDescent="0.25">
      <c r="B38" s="53"/>
      <c r="C38" s="125">
        <f t="shared" si="14"/>
        <v>0.93750000000000167</v>
      </c>
      <c r="D38" s="54"/>
      <c r="E38" s="123" t="str">
        <f t="shared" ca="1" si="0"/>
        <v/>
      </c>
      <c r="F38" s="122" t="str">
        <f t="shared" ca="1" si="1"/>
        <v/>
      </c>
      <c r="G38" s="119"/>
      <c r="H38" s="124" t="str">
        <f t="shared" ca="1" si="2"/>
        <v/>
      </c>
      <c r="I38" s="122" t="str">
        <f t="shared" ca="1" si="3"/>
        <v/>
      </c>
      <c r="J38" s="119"/>
      <c r="K38" s="124" t="str">
        <f t="shared" ca="1" si="4"/>
        <v/>
      </c>
      <c r="L38" s="122" t="str">
        <f t="shared" ca="1" si="5"/>
        <v/>
      </c>
      <c r="M38" s="119"/>
      <c r="N38" s="124" t="str">
        <f t="shared" ca="1" si="6"/>
        <v/>
      </c>
      <c r="O38" s="122" t="str">
        <f t="shared" ca="1" si="7"/>
        <v/>
      </c>
      <c r="P38" s="119"/>
      <c r="Q38" s="124" t="str">
        <f t="shared" ca="1" si="8"/>
        <v/>
      </c>
      <c r="R38" s="122" t="str">
        <f t="shared" ca="1" si="9"/>
        <v/>
      </c>
      <c r="S38" s="119"/>
      <c r="T38" s="124" t="str">
        <f t="shared" ca="1" si="10"/>
        <v/>
      </c>
      <c r="U38" s="122" t="str">
        <f t="shared" ca="1" si="11"/>
        <v/>
      </c>
      <c r="V38" s="119"/>
      <c r="W38" s="124" t="str">
        <f t="shared" ca="1" si="12"/>
        <v/>
      </c>
      <c r="X38" s="122" t="str">
        <f t="shared" ca="1" si="13"/>
        <v/>
      </c>
      <c r="Y38" s="55"/>
    </row>
    <row r="39" spans="2:25" s="1" customFormat="1" ht="21.95" hidden="1" customHeight="1" outlineLevel="1" x14ac:dyDescent="0.25">
      <c r="B39" s="53"/>
      <c r="C39" s="125">
        <f t="shared" si="14"/>
        <v>0.95833333333333504</v>
      </c>
      <c r="D39" s="54"/>
      <c r="E39" s="123" t="str">
        <f t="shared" ca="1" si="0"/>
        <v/>
      </c>
      <c r="F39" s="122" t="str">
        <f t="shared" ca="1" si="1"/>
        <v/>
      </c>
      <c r="G39" s="119"/>
      <c r="H39" s="124" t="str">
        <f t="shared" ca="1" si="2"/>
        <v/>
      </c>
      <c r="I39" s="122" t="str">
        <f t="shared" ca="1" si="3"/>
        <v/>
      </c>
      <c r="J39" s="119"/>
      <c r="K39" s="124" t="str">
        <f t="shared" ca="1" si="4"/>
        <v/>
      </c>
      <c r="L39" s="122" t="str">
        <f t="shared" ca="1" si="5"/>
        <v/>
      </c>
      <c r="M39" s="119"/>
      <c r="N39" s="124" t="str">
        <f t="shared" ca="1" si="6"/>
        <v/>
      </c>
      <c r="O39" s="122" t="str">
        <f t="shared" ca="1" si="7"/>
        <v/>
      </c>
      <c r="P39" s="119"/>
      <c r="Q39" s="124" t="str">
        <f t="shared" ca="1" si="8"/>
        <v/>
      </c>
      <c r="R39" s="122" t="str">
        <f t="shared" ca="1" si="9"/>
        <v/>
      </c>
      <c r="S39" s="119"/>
      <c r="T39" s="124" t="str">
        <f t="shared" ca="1" si="10"/>
        <v/>
      </c>
      <c r="U39" s="122" t="str">
        <f t="shared" ca="1" si="11"/>
        <v/>
      </c>
      <c r="V39" s="119"/>
      <c r="W39" s="124" t="str">
        <f t="shared" ca="1" si="12"/>
        <v/>
      </c>
      <c r="X39" s="122" t="str">
        <f t="shared" ca="1" si="13"/>
        <v/>
      </c>
      <c r="Y39" s="55"/>
    </row>
    <row r="40" spans="2:25" s="1" customFormat="1" ht="21.95" hidden="1" customHeight="1" outlineLevel="1" x14ac:dyDescent="0.25">
      <c r="B40" s="53"/>
      <c r="C40" s="125">
        <f t="shared" si="14"/>
        <v>0.97916666666666841</v>
      </c>
      <c r="D40" s="54"/>
      <c r="E40" s="123" t="str">
        <f t="shared" ca="1" si="0"/>
        <v/>
      </c>
      <c r="F40" s="122" t="str">
        <f t="shared" ca="1" si="1"/>
        <v/>
      </c>
      <c r="G40" s="119"/>
      <c r="H40" s="124" t="str">
        <f t="shared" ca="1" si="2"/>
        <v/>
      </c>
      <c r="I40" s="122" t="str">
        <f t="shared" ca="1" si="3"/>
        <v/>
      </c>
      <c r="J40" s="119"/>
      <c r="K40" s="124" t="str">
        <f t="shared" ca="1" si="4"/>
        <v/>
      </c>
      <c r="L40" s="122" t="str">
        <f t="shared" ca="1" si="5"/>
        <v/>
      </c>
      <c r="M40" s="119"/>
      <c r="N40" s="124" t="str">
        <f t="shared" ca="1" si="6"/>
        <v/>
      </c>
      <c r="O40" s="122" t="str">
        <f t="shared" ca="1" si="7"/>
        <v/>
      </c>
      <c r="P40" s="119"/>
      <c r="Q40" s="124" t="str">
        <f t="shared" ca="1" si="8"/>
        <v/>
      </c>
      <c r="R40" s="122" t="str">
        <f t="shared" ca="1" si="9"/>
        <v/>
      </c>
      <c r="S40" s="119"/>
      <c r="T40" s="124" t="str">
        <f t="shared" ca="1" si="10"/>
        <v/>
      </c>
      <c r="U40" s="122" t="str">
        <f t="shared" ca="1" si="11"/>
        <v/>
      </c>
      <c r="V40" s="119"/>
      <c r="W40" s="124" t="str">
        <f t="shared" ca="1" si="12"/>
        <v/>
      </c>
      <c r="X40" s="122" t="str">
        <f t="shared" ca="1" si="13"/>
        <v/>
      </c>
      <c r="Y40" s="55"/>
    </row>
    <row r="41" spans="2:25" s="1" customFormat="1" ht="21.95" hidden="1" customHeight="1" outlineLevel="1" x14ac:dyDescent="0.25">
      <c r="B41" s="53"/>
      <c r="C41" s="125" t="str">
        <f t="shared" si="14"/>
        <v/>
      </c>
      <c r="D41" s="54"/>
      <c r="E41" s="123" t="str">
        <f t="shared" ca="1" si="0"/>
        <v/>
      </c>
      <c r="F41" s="122" t="str">
        <f t="shared" ca="1" si="1"/>
        <v/>
      </c>
      <c r="G41" s="119"/>
      <c r="H41" s="124" t="str">
        <f t="shared" ca="1" si="2"/>
        <v/>
      </c>
      <c r="I41" s="122" t="str">
        <f t="shared" ca="1" si="3"/>
        <v/>
      </c>
      <c r="J41" s="119"/>
      <c r="K41" s="124" t="str">
        <f t="shared" ca="1" si="4"/>
        <v/>
      </c>
      <c r="L41" s="122" t="str">
        <f t="shared" ca="1" si="5"/>
        <v/>
      </c>
      <c r="M41" s="119"/>
      <c r="N41" s="124" t="str">
        <f t="shared" ca="1" si="6"/>
        <v/>
      </c>
      <c r="O41" s="122" t="str">
        <f t="shared" ca="1" si="7"/>
        <v/>
      </c>
      <c r="P41" s="119"/>
      <c r="Q41" s="124" t="str">
        <f t="shared" ca="1" si="8"/>
        <v/>
      </c>
      <c r="R41" s="122" t="str">
        <f t="shared" ca="1" si="9"/>
        <v/>
      </c>
      <c r="S41" s="119"/>
      <c r="T41" s="124" t="str">
        <f t="shared" ca="1" si="10"/>
        <v/>
      </c>
      <c r="U41" s="122" t="str">
        <f t="shared" ca="1" si="11"/>
        <v/>
      </c>
      <c r="V41" s="119"/>
      <c r="W41" s="124" t="str">
        <f t="shared" ca="1" si="12"/>
        <v/>
      </c>
      <c r="X41" s="122" t="str">
        <f t="shared" ca="1" si="13"/>
        <v/>
      </c>
      <c r="Y41" s="55"/>
    </row>
    <row r="42" spans="2:25" s="1" customFormat="1" ht="21.95" hidden="1" customHeight="1" outlineLevel="1" x14ac:dyDescent="0.25">
      <c r="B42" s="53"/>
      <c r="C42" s="125" t="str">
        <f t="shared" si="14"/>
        <v/>
      </c>
      <c r="D42" s="54"/>
      <c r="E42" s="123" t="str">
        <f t="shared" ca="1" si="0"/>
        <v/>
      </c>
      <c r="F42" s="122" t="str">
        <f t="shared" ca="1" si="1"/>
        <v/>
      </c>
      <c r="G42" s="119"/>
      <c r="H42" s="124" t="str">
        <f t="shared" ca="1" si="2"/>
        <v/>
      </c>
      <c r="I42" s="122" t="str">
        <f t="shared" ca="1" si="3"/>
        <v/>
      </c>
      <c r="J42" s="119"/>
      <c r="K42" s="124" t="str">
        <f t="shared" ca="1" si="4"/>
        <v/>
      </c>
      <c r="L42" s="122" t="str">
        <f t="shared" ca="1" si="5"/>
        <v/>
      </c>
      <c r="M42" s="119"/>
      <c r="N42" s="124" t="str">
        <f t="shared" ca="1" si="6"/>
        <v/>
      </c>
      <c r="O42" s="122" t="str">
        <f t="shared" ca="1" si="7"/>
        <v/>
      </c>
      <c r="P42" s="119"/>
      <c r="Q42" s="124" t="str">
        <f t="shared" ca="1" si="8"/>
        <v/>
      </c>
      <c r="R42" s="122" t="str">
        <f t="shared" ca="1" si="9"/>
        <v/>
      </c>
      <c r="S42" s="119"/>
      <c r="T42" s="124" t="str">
        <f t="shared" ca="1" si="10"/>
        <v/>
      </c>
      <c r="U42" s="122" t="str">
        <f t="shared" ca="1" si="11"/>
        <v/>
      </c>
      <c r="V42" s="119"/>
      <c r="W42" s="124" t="str">
        <f t="shared" ca="1" si="12"/>
        <v/>
      </c>
      <c r="X42" s="122" t="str">
        <f t="shared" ca="1" si="13"/>
        <v/>
      </c>
      <c r="Y42" s="55"/>
    </row>
    <row r="43" spans="2:25" s="1" customFormat="1" ht="21.95" hidden="1" customHeight="1" outlineLevel="1" x14ac:dyDescent="0.25">
      <c r="B43" s="53"/>
      <c r="C43" s="125" t="str">
        <f t="shared" si="14"/>
        <v/>
      </c>
      <c r="D43" s="54"/>
      <c r="E43" s="123" t="str">
        <f t="shared" ca="1" si="0"/>
        <v/>
      </c>
      <c r="F43" s="122" t="str">
        <f t="shared" ca="1" si="1"/>
        <v/>
      </c>
      <c r="G43" s="119"/>
      <c r="H43" s="124" t="str">
        <f t="shared" ca="1" si="2"/>
        <v/>
      </c>
      <c r="I43" s="122" t="str">
        <f t="shared" ca="1" si="3"/>
        <v/>
      </c>
      <c r="J43" s="119"/>
      <c r="K43" s="124" t="str">
        <f t="shared" ca="1" si="4"/>
        <v/>
      </c>
      <c r="L43" s="122" t="str">
        <f t="shared" ca="1" si="5"/>
        <v/>
      </c>
      <c r="M43" s="119"/>
      <c r="N43" s="124" t="str">
        <f t="shared" ca="1" si="6"/>
        <v/>
      </c>
      <c r="O43" s="122" t="str">
        <f t="shared" ca="1" si="7"/>
        <v/>
      </c>
      <c r="P43" s="119"/>
      <c r="Q43" s="124" t="str">
        <f t="shared" ca="1" si="8"/>
        <v/>
      </c>
      <c r="R43" s="122" t="str">
        <f t="shared" ca="1" si="9"/>
        <v/>
      </c>
      <c r="S43" s="119"/>
      <c r="T43" s="124" t="str">
        <f t="shared" ca="1" si="10"/>
        <v/>
      </c>
      <c r="U43" s="122" t="str">
        <f t="shared" ca="1" si="11"/>
        <v/>
      </c>
      <c r="V43" s="119"/>
      <c r="W43" s="124" t="str">
        <f t="shared" ca="1" si="12"/>
        <v/>
      </c>
      <c r="X43" s="122" t="str">
        <f t="shared" ca="1" si="13"/>
        <v/>
      </c>
      <c r="Y43" s="55"/>
    </row>
    <row r="44" spans="2:25" s="1" customFormat="1" ht="21.95" hidden="1" customHeight="1" outlineLevel="1" x14ac:dyDescent="0.25">
      <c r="B44" s="53"/>
      <c r="C44" s="125" t="str">
        <f t="shared" si="14"/>
        <v/>
      </c>
      <c r="D44" s="54"/>
      <c r="E44" s="123" t="str">
        <f t="shared" ca="1" si="0"/>
        <v/>
      </c>
      <c r="F44" s="122" t="str">
        <f t="shared" ca="1" si="1"/>
        <v/>
      </c>
      <c r="G44" s="119"/>
      <c r="H44" s="124" t="str">
        <f t="shared" ca="1" si="2"/>
        <v/>
      </c>
      <c r="I44" s="122" t="str">
        <f t="shared" ca="1" si="3"/>
        <v/>
      </c>
      <c r="J44" s="119"/>
      <c r="K44" s="124" t="str">
        <f t="shared" ca="1" si="4"/>
        <v/>
      </c>
      <c r="L44" s="122" t="str">
        <f t="shared" ca="1" si="5"/>
        <v/>
      </c>
      <c r="M44" s="119"/>
      <c r="N44" s="124" t="str">
        <f t="shared" ca="1" si="6"/>
        <v/>
      </c>
      <c r="O44" s="122" t="str">
        <f t="shared" ca="1" si="7"/>
        <v/>
      </c>
      <c r="P44" s="119"/>
      <c r="Q44" s="124" t="str">
        <f t="shared" ca="1" si="8"/>
        <v/>
      </c>
      <c r="R44" s="122" t="str">
        <f t="shared" ca="1" si="9"/>
        <v/>
      </c>
      <c r="S44" s="119"/>
      <c r="T44" s="124" t="str">
        <f t="shared" ca="1" si="10"/>
        <v/>
      </c>
      <c r="U44" s="122" t="str">
        <f t="shared" ca="1" si="11"/>
        <v/>
      </c>
      <c r="V44" s="119"/>
      <c r="W44" s="124" t="str">
        <f t="shared" ca="1" si="12"/>
        <v/>
      </c>
      <c r="X44" s="122" t="str">
        <f t="shared" ca="1" si="13"/>
        <v/>
      </c>
      <c r="Y44" s="55"/>
    </row>
    <row r="45" spans="2:25" s="1" customFormat="1" ht="21.95" hidden="1" customHeight="1" outlineLevel="1" x14ac:dyDescent="0.25">
      <c r="B45" s="53"/>
      <c r="C45" s="125" t="str">
        <f t="shared" si="14"/>
        <v/>
      </c>
      <c r="D45" s="54"/>
      <c r="E45" s="123" t="str">
        <f t="shared" ca="1" si="0"/>
        <v/>
      </c>
      <c r="F45" s="122" t="str">
        <f t="shared" ca="1" si="1"/>
        <v/>
      </c>
      <c r="G45" s="119"/>
      <c r="H45" s="124" t="str">
        <f t="shared" ca="1" si="2"/>
        <v/>
      </c>
      <c r="I45" s="122" t="str">
        <f t="shared" ca="1" si="3"/>
        <v/>
      </c>
      <c r="J45" s="119"/>
      <c r="K45" s="124" t="str">
        <f t="shared" ca="1" si="4"/>
        <v/>
      </c>
      <c r="L45" s="122" t="str">
        <f t="shared" ca="1" si="5"/>
        <v/>
      </c>
      <c r="M45" s="119"/>
      <c r="N45" s="124" t="str">
        <f t="shared" ca="1" si="6"/>
        <v/>
      </c>
      <c r="O45" s="122" t="str">
        <f t="shared" ca="1" si="7"/>
        <v/>
      </c>
      <c r="P45" s="119"/>
      <c r="Q45" s="124" t="str">
        <f t="shared" ca="1" si="8"/>
        <v/>
      </c>
      <c r="R45" s="122" t="str">
        <f t="shared" ca="1" si="9"/>
        <v/>
      </c>
      <c r="S45" s="119"/>
      <c r="T45" s="124" t="str">
        <f t="shared" ca="1" si="10"/>
        <v/>
      </c>
      <c r="U45" s="122" t="str">
        <f t="shared" ca="1" si="11"/>
        <v/>
      </c>
      <c r="V45" s="119"/>
      <c r="W45" s="124" t="str">
        <f t="shared" ca="1" si="12"/>
        <v/>
      </c>
      <c r="X45" s="122" t="str">
        <f t="shared" ca="1" si="13"/>
        <v/>
      </c>
      <c r="Y45" s="55"/>
    </row>
    <row r="46" spans="2:25" s="1" customFormat="1" ht="21.95" hidden="1" customHeight="1" outlineLevel="1" x14ac:dyDescent="0.25">
      <c r="B46" s="53"/>
      <c r="C46" s="125" t="str">
        <f t="shared" si="14"/>
        <v/>
      </c>
      <c r="D46" s="54"/>
      <c r="E46" s="123" t="str">
        <f t="shared" ca="1" si="0"/>
        <v/>
      </c>
      <c r="F46" s="122" t="str">
        <f t="shared" ca="1" si="1"/>
        <v/>
      </c>
      <c r="G46" s="119"/>
      <c r="H46" s="124" t="str">
        <f t="shared" ca="1" si="2"/>
        <v/>
      </c>
      <c r="I46" s="122" t="str">
        <f t="shared" ca="1" si="3"/>
        <v/>
      </c>
      <c r="J46" s="119"/>
      <c r="K46" s="124" t="str">
        <f t="shared" ca="1" si="4"/>
        <v/>
      </c>
      <c r="L46" s="122" t="str">
        <f t="shared" ca="1" si="5"/>
        <v/>
      </c>
      <c r="M46" s="119"/>
      <c r="N46" s="124" t="str">
        <f t="shared" ca="1" si="6"/>
        <v/>
      </c>
      <c r="O46" s="122" t="str">
        <f t="shared" ca="1" si="7"/>
        <v/>
      </c>
      <c r="P46" s="119"/>
      <c r="Q46" s="124" t="str">
        <f t="shared" ca="1" si="8"/>
        <v/>
      </c>
      <c r="R46" s="122" t="str">
        <f t="shared" ca="1" si="9"/>
        <v/>
      </c>
      <c r="S46" s="119"/>
      <c r="T46" s="124" t="str">
        <f t="shared" ca="1" si="10"/>
        <v/>
      </c>
      <c r="U46" s="122" t="str">
        <f t="shared" ca="1" si="11"/>
        <v/>
      </c>
      <c r="V46" s="119"/>
      <c r="W46" s="124" t="str">
        <f t="shared" ca="1" si="12"/>
        <v/>
      </c>
      <c r="X46" s="122" t="str">
        <f t="shared" ca="1" si="13"/>
        <v/>
      </c>
      <c r="Y46" s="55"/>
    </row>
    <row r="47" spans="2:25" s="1" customFormat="1" ht="21.95" hidden="1" customHeight="1" outlineLevel="1" x14ac:dyDescent="0.25">
      <c r="B47" s="53"/>
      <c r="C47" s="125" t="str">
        <f t="shared" si="14"/>
        <v/>
      </c>
      <c r="D47" s="54"/>
      <c r="E47" s="123" t="str">
        <f t="shared" ca="1" si="0"/>
        <v/>
      </c>
      <c r="F47" s="122" t="str">
        <f t="shared" ca="1" si="1"/>
        <v/>
      </c>
      <c r="G47" s="119"/>
      <c r="H47" s="124" t="str">
        <f t="shared" ca="1" si="2"/>
        <v/>
      </c>
      <c r="I47" s="122" t="str">
        <f t="shared" ca="1" si="3"/>
        <v/>
      </c>
      <c r="J47" s="119"/>
      <c r="K47" s="124" t="str">
        <f t="shared" ca="1" si="4"/>
        <v/>
      </c>
      <c r="L47" s="122" t="str">
        <f t="shared" ca="1" si="5"/>
        <v/>
      </c>
      <c r="M47" s="119"/>
      <c r="N47" s="124" t="str">
        <f t="shared" ca="1" si="6"/>
        <v/>
      </c>
      <c r="O47" s="122" t="str">
        <f t="shared" ca="1" si="7"/>
        <v/>
      </c>
      <c r="P47" s="119"/>
      <c r="Q47" s="124" t="str">
        <f t="shared" ca="1" si="8"/>
        <v/>
      </c>
      <c r="R47" s="122" t="str">
        <f t="shared" ca="1" si="9"/>
        <v/>
      </c>
      <c r="S47" s="119"/>
      <c r="T47" s="124" t="str">
        <f t="shared" ca="1" si="10"/>
        <v/>
      </c>
      <c r="U47" s="122" t="str">
        <f t="shared" ca="1" si="11"/>
        <v/>
      </c>
      <c r="V47" s="119"/>
      <c r="W47" s="124" t="str">
        <f t="shared" ca="1" si="12"/>
        <v/>
      </c>
      <c r="X47" s="122" t="str">
        <f t="shared" ca="1" si="13"/>
        <v/>
      </c>
      <c r="Y47" s="55"/>
    </row>
    <row r="48" spans="2:25" s="1" customFormat="1" ht="21.95" hidden="1" customHeight="1" outlineLevel="1" x14ac:dyDescent="0.25">
      <c r="B48" s="53"/>
      <c r="C48" s="125" t="str">
        <f t="shared" si="14"/>
        <v/>
      </c>
      <c r="D48" s="54"/>
      <c r="E48" s="123" t="str">
        <f t="shared" ca="1" si="0"/>
        <v/>
      </c>
      <c r="F48" s="122" t="str">
        <f t="shared" ca="1" si="1"/>
        <v/>
      </c>
      <c r="G48" s="119"/>
      <c r="H48" s="124" t="str">
        <f t="shared" ca="1" si="2"/>
        <v/>
      </c>
      <c r="I48" s="122" t="str">
        <f t="shared" ca="1" si="3"/>
        <v/>
      </c>
      <c r="J48" s="119"/>
      <c r="K48" s="124" t="str">
        <f t="shared" ca="1" si="4"/>
        <v/>
      </c>
      <c r="L48" s="122" t="str">
        <f t="shared" ca="1" si="5"/>
        <v/>
      </c>
      <c r="M48" s="119"/>
      <c r="N48" s="124" t="str">
        <f t="shared" ca="1" si="6"/>
        <v/>
      </c>
      <c r="O48" s="122" t="str">
        <f t="shared" ca="1" si="7"/>
        <v/>
      </c>
      <c r="P48" s="119"/>
      <c r="Q48" s="124" t="str">
        <f t="shared" ca="1" si="8"/>
        <v/>
      </c>
      <c r="R48" s="122" t="str">
        <f t="shared" ca="1" si="9"/>
        <v/>
      </c>
      <c r="S48" s="119"/>
      <c r="T48" s="124" t="str">
        <f t="shared" ca="1" si="10"/>
        <v/>
      </c>
      <c r="U48" s="122" t="str">
        <f t="shared" ca="1" si="11"/>
        <v/>
      </c>
      <c r="V48" s="119"/>
      <c r="W48" s="124" t="str">
        <f t="shared" ca="1" si="12"/>
        <v/>
      </c>
      <c r="X48" s="122" t="str">
        <f t="shared" ca="1" si="13"/>
        <v/>
      </c>
      <c r="Y48" s="55"/>
    </row>
    <row r="49" spans="2:25" s="1" customFormat="1" ht="21.95" hidden="1" customHeight="1" outlineLevel="1" x14ac:dyDescent="0.25">
      <c r="B49" s="53"/>
      <c r="C49" s="125" t="str">
        <f t="shared" si="14"/>
        <v/>
      </c>
      <c r="D49" s="54"/>
      <c r="E49" s="123" t="str">
        <f t="shared" ca="1" si="0"/>
        <v/>
      </c>
      <c r="F49" s="122" t="str">
        <f t="shared" ca="1" si="1"/>
        <v/>
      </c>
      <c r="G49" s="119"/>
      <c r="H49" s="124" t="str">
        <f t="shared" ca="1" si="2"/>
        <v/>
      </c>
      <c r="I49" s="122" t="str">
        <f t="shared" ca="1" si="3"/>
        <v/>
      </c>
      <c r="J49" s="119"/>
      <c r="K49" s="124" t="str">
        <f t="shared" ca="1" si="4"/>
        <v/>
      </c>
      <c r="L49" s="122" t="str">
        <f t="shared" ca="1" si="5"/>
        <v/>
      </c>
      <c r="M49" s="119"/>
      <c r="N49" s="124" t="str">
        <f t="shared" ca="1" si="6"/>
        <v/>
      </c>
      <c r="O49" s="122" t="str">
        <f t="shared" ca="1" si="7"/>
        <v/>
      </c>
      <c r="P49" s="119"/>
      <c r="Q49" s="124" t="str">
        <f t="shared" ca="1" si="8"/>
        <v/>
      </c>
      <c r="R49" s="122" t="str">
        <f t="shared" ca="1" si="9"/>
        <v/>
      </c>
      <c r="S49" s="119"/>
      <c r="T49" s="124" t="str">
        <f t="shared" ca="1" si="10"/>
        <v/>
      </c>
      <c r="U49" s="122" t="str">
        <f t="shared" ca="1" si="11"/>
        <v/>
      </c>
      <c r="V49" s="119"/>
      <c r="W49" s="124" t="str">
        <f t="shared" ca="1" si="12"/>
        <v/>
      </c>
      <c r="X49" s="122" t="str">
        <f t="shared" ca="1" si="13"/>
        <v/>
      </c>
      <c r="Y49" s="55"/>
    </row>
    <row r="50" spans="2:25" s="1" customFormat="1" ht="21.95" hidden="1" customHeight="1" outlineLevel="1" x14ac:dyDescent="0.25">
      <c r="B50" s="53"/>
      <c r="C50" s="125" t="str">
        <f t="shared" si="14"/>
        <v/>
      </c>
      <c r="D50" s="54"/>
      <c r="E50" s="123" t="str">
        <f t="shared" ca="1" si="0"/>
        <v/>
      </c>
      <c r="F50" s="122" t="str">
        <f t="shared" ca="1" si="1"/>
        <v/>
      </c>
      <c r="G50" s="119"/>
      <c r="H50" s="124" t="str">
        <f t="shared" ca="1" si="2"/>
        <v/>
      </c>
      <c r="I50" s="122" t="str">
        <f t="shared" ca="1" si="3"/>
        <v/>
      </c>
      <c r="J50" s="119"/>
      <c r="K50" s="124" t="str">
        <f t="shared" ca="1" si="4"/>
        <v/>
      </c>
      <c r="L50" s="122" t="str">
        <f t="shared" ca="1" si="5"/>
        <v/>
      </c>
      <c r="M50" s="119"/>
      <c r="N50" s="124" t="str">
        <f t="shared" ca="1" si="6"/>
        <v/>
      </c>
      <c r="O50" s="122" t="str">
        <f t="shared" ca="1" si="7"/>
        <v/>
      </c>
      <c r="P50" s="119"/>
      <c r="Q50" s="124" t="str">
        <f t="shared" ca="1" si="8"/>
        <v/>
      </c>
      <c r="R50" s="122" t="str">
        <f t="shared" ca="1" si="9"/>
        <v/>
      </c>
      <c r="S50" s="119"/>
      <c r="T50" s="124" t="str">
        <f t="shared" ca="1" si="10"/>
        <v/>
      </c>
      <c r="U50" s="122" t="str">
        <f t="shared" ca="1" si="11"/>
        <v/>
      </c>
      <c r="V50" s="119"/>
      <c r="W50" s="124" t="str">
        <f t="shared" ca="1" si="12"/>
        <v/>
      </c>
      <c r="X50" s="122" t="str">
        <f t="shared" ca="1" si="13"/>
        <v/>
      </c>
      <c r="Y50" s="55"/>
    </row>
    <row r="51" spans="2:25" s="1" customFormat="1" ht="21.95" hidden="1" customHeight="1" outlineLevel="1" x14ac:dyDescent="0.25">
      <c r="B51" s="53"/>
      <c r="C51" s="125" t="str">
        <f t="shared" si="14"/>
        <v/>
      </c>
      <c r="D51" s="54"/>
      <c r="E51" s="123" t="str">
        <f t="shared" ca="1" si="0"/>
        <v/>
      </c>
      <c r="F51" s="122" t="str">
        <f t="shared" ca="1" si="1"/>
        <v/>
      </c>
      <c r="G51" s="119"/>
      <c r="H51" s="124" t="str">
        <f t="shared" ca="1" si="2"/>
        <v/>
      </c>
      <c r="I51" s="122" t="str">
        <f t="shared" ca="1" si="3"/>
        <v/>
      </c>
      <c r="J51" s="119"/>
      <c r="K51" s="124" t="str">
        <f t="shared" ca="1" si="4"/>
        <v/>
      </c>
      <c r="L51" s="122" t="str">
        <f t="shared" ca="1" si="5"/>
        <v/>
      </c>
      <c r="M51" s="119"/>
      <c r="N51" s="124" t="str">
        <f t="shared" ca="1" si="6"/>
        <v/>
      </c>
      <c r="O51" s="122" t="str">
        <f t="shared" ca="1" si="7"/>
        <v/>
      </c>
      <c r="P51" s="119"/>
      <c r="Q51" s="124" t="str">
        <f t="shared" ca="1" si="8"/>
        <v/>
      </c>
      <c r="R51" s="122" t="str">
        <f t="shared" ca="1" si="9"/>
        <v/>
      </c>
      <c r="S51" s="119"/>
      <c r="T51" s="124" t="str">
        <f t="shared" ca="1" si="10"/>
        <v/>
      </c>
      <c r="U51" s="122" t="str">
        <f t="shared" ca="1" si="11"/>
        <v/>
      </c>
      <c r="V51" s="119"/>
      <c r="W51" s="124" t="str">
        <f t="shared" ca="1" si="12"/>
        <v/>
      </c>
      <c r="X51" s="122" t="str">
        <f t="shared" ca="1" si="13"/>
        <v/>
      </c>
      <c r="Y51" s="55"/>
    </row>
    <row r="52" spans="2:25" s="1" customFormat="1" ht="21.95" hidden="1" customHeight="1" outlineLevel="1" x14ac:dyDescent="0.25">
      <c r="B52" s="53"/>
      <c r="C52" s="125" t="str">
        <f t="shared" si="14"/>
        <v/>
      </c>
      <c r="D52" s="54"/>
      <c r="E52" s="123" t="str">
        <f t="shared" ca="1" si="0"/>
        <v/>
      </c>
      <c r="F52" s="122" t="str">
        <f t="shared" ca="1" si="1"/>
        <v/>
      </c>
      <c r="G52" s="119"/>
      <c r="H52" s="124" t="str">
        <f t="shared" ca="1" si="2"/>
        <v/>
      </c>
      <c r="I52" s="122" t="str">
        <f t="shared" ca="1" si="3"/>
        <v/>
      </c>
      <c r="J52" s="119"/>
      <c r="K52" s="124" t="str">
        <f t="shared" ca="1" si="4"/>
        <v/>
      </c>
      <c r="L52" s="122" t="str">
        <f t="shared" ca="1" si="5"/>
        <v/>
      </c>
      <c r="M52" s="119"/>
      <c r="N52" s="124" t="str">
        <f t="shared" ca="1" si="6"/>
        <v/>
      </c>
      <c r="O52" s="122" t="str">
        <f t="shared" ca="1" si="7"/>
        <v/>
      </c>
      <c r="P52" s="119"/>
      <c r="Q52" s="124" t="str">
        <f t="shared" ca="1" si="8"/>
        <v/>
      </c>
      <c r="R52" s="122" t="str">
        <f t="shared" ca="1" si="9"/>
        <v/>
      </c>
      <c r="S52" s="119"/>
      <c r="T52" s="124" t="str">
        <f t="shared" ca="1" si="10"/>
        <v/>
      </c>
      <c r="U52" s="122" t="str">
        <f t="shared" ca="1" si="11"/>
        <v/>
      </c>
      <c r="V52" s="119"/>
      <c r="W52" s="124" t="str">
        <f t="shared" ca="1" si="12"/>
        <v/>
      </c>
      <c r="X52" s="122" t="str">
        <f t="shared" ca="1" si="13"/>
        <v/>
      </c>
      <c r="Y52" s="55"/>
    </row>
    <row r="53" spans="2:25" s="1" customFormat="1" ht="21.95" hidden="1" customHeight="1" outlineLevel="1" x14ac:dyDescent="0.25">
      <c r="B53" s="53"/>
      <c r="C53" s="125" t="str">
        <f t="shared" si="14"/>
        <v/>
      </c>
      <c r="D53" s="54"/>
      <c r="E53" s="123" t="str">
        <f t="shared" ca="1" si="0"/>
        <v/>
      </c>
      <c r="F53" s="122" t="str">
        <f t="shared" ca="1" si="1"/>
        <v/>
      </c>
      <c r="G53" s="119"/>
      <c r="H53" s="124" t="str">
        <f t="shared" ca="1" si="2"/>
        <v/>
      </c>
      <c r="I53" s="122" t="str">
        <f t="shared" ca="1" si="3"/>
        <v/>
      </c>
      <c r="J53" s="119"/>
      <c r="K53" s="124" t="str">
        <f t="shared" ca="1" si="4"/>
        <v/>
      </c>
      <c r="L53" s="122" t="str">
        <f t="shared" ca="1" si="5"/>
        <v/>
      </c>
      <c r="M53" s="119"/>
      <c r="N53" s="124" t="str">
        <f t="shared" ca="1" si="6"/>
        <v/>
      </c>
      <c r="O53" s="122" t="str">
        <f t="shared" ca="1" si="7"/>
        <v/>
      </c>
      <c r="P53" s="119"/>
      <c r="Q53" s="124" t="str">
        <f t="shared" ca="1" si="8"/>
        <v/>
      </c>
      <c r="R53" s="122" t="str">
        <f t="shared" ca="1" si="9"/>
        <v/>
      </c>
      <c r="S53" s="119"/>
      <c r="T53" s="124" t="str">
        <f t="shared" ca="1" si="10"/>
        <v/>
      </c>
      <c r="U53" s="122" t="str">
        <f t="shared" ca="1" si="11"/>
        <v/>
      </c>
      <c r="V53" s="119"/>
      <c r="W53" s="124" t="str">
        <f t="shared" ca="1" si="12"/>
        <v/>
      </c>
      <c r="X53" s="122" t="str">
        <f t="shared" ca="1" si="13"/>
        <v/>
      </c>
      <c r="Y53" s="55"/>
    </row>
    <row r="54" spans="2:25" s="1" customFormat="1" ht="21.95" hidden="1" customHeight="1" outlineLevel="1" x14ac:dyDescent="0.25">
      <c r="B54" s="53"/>
      <c r="C54" s="125" t="str">
        <f t="shared" si="14"/>
        <v/>
      </c>
      <c r="D54" s="54"/>
      <c r="E54" s="123" t="str">
        <f t="shared" ca="1" si="0"/>
        <v/>
      </c>
      <c r="F54" s="122" t="str">
        <f t="shared" ca="1" si="1"/>
        <v/>
      </c>
      <c r="G54" s="119"/>
      <c r="H54" s="124" t="str">
        <f t="shared" ca="1" si="2"/>
        <v/>
      </c>
      <c r="I54" s="122" t="str">
        <f t="shared" ca="1" si="3"/>
        <v/>
      </c>
      <c r="J54" s="119"/>
      <c r="K54" s="124" t="str">
        <f t="shared" ca="1" si="4"/>
        <v/>
      </c>
      <c r="L54" s="122" t="str">
        <f t="shared" ca="1" si="5"/>
        <v/>
      </c>
      <c r="M54" s="119"/>
      <c r="N54" s="124" t="str">
        <f t="shared" ca="1" si="6"/>
        <v/>
      </c>
      <c r="O54" s="122" t="str">
        <f t="shared" ca="1" si="7"/>
        <v/>
      </c>
      <c r="P54" s="119"/>
      <c r="Q54" s="124" t="str">
        <f t="shared" ca="1" si="8"/>
        <v/>
      </c>
      <c r="R54" s="122" t="str">
        <f t="shared" ca="1" si="9"/>
        <v/>
      </c>
      <c r="S54" s="119"/>
      <c r="T54" s="124" t="str">
        <f t="shared" ca="1" si="10"/>
        <v/>
      </c>
      <c r="U54" s="122" t="str">
        <f t="shared" ca="1" si="11"/>
        <v/>
      </c>
      <c r="V54" s="119"/>
      <c r="W54" s="124" t="str">
        <f t="shared" ca="1" si="12"/>
        <v/>
      </c>
      <c r="X54" s="122" t="str">
        <f t="shared" ca="1" si="13"/>
        <v/>
      </c>
      <c r="Y54" s="55"/>
    </row>
    <row r="55" spans="2:25" s="1" customFormat="1" ht="21.95" hidden="1" customHeight="1" outlineLevel="1" x14ac:dyDescent="0.25">
      <c r="B55" s="53"/>
      <c r="C55" s="125" t="str">
        <f t="shared" si="14"/>
        <v/>
      </c>
      <c r="D55" s="54"/>
      <c r="E55" s="123" t="str">
        <f t="shared" ca="1" si="0"/>
        <v/>
      </c>
      <c r="F55" s="122" t="str">
        <f t="shared" ca="1" si="1"/>
        <v/>
      </c>
      <c r="G55" s="119"/>
      <c r="H55" s="124" t="str">
        <f t="shared" ca="1" si="2"/>
        <v/>
      </c>
      <c r="I55" s="122" t="str">
        <f t="shared" ca="1" si="3"/>
        <v/>
      </c>
      <c r="J55" s="119"/>
      <c r="K55" s="124" t="str">
        <f t="shared" ca="1" si="4"/>
        <v/>
      </c>
      <c r="L55" s="122" t="str">
        <f t="shared" ca="1" si="5"/>
        <v/>
      </c>
      <c r="M55" s="119"/>
      <c r="N55" s="124" t="str">
        <f t="shared" ca="1" si="6"/>
        <v/>
      </c>
      <c r="O55" s="122" t="str">
        <f t="shared" ca="1" si="7"/>
        <v/>
      </c>
      <c r="P55" s="119"/>
      <c r="Q55" s="124" t="str">
        <f t="shared" ca="1" si="8"/>
        <v/>
      </c>
      <c r="R55" s="122" t="str">
        <f t="shared" ca="1" si="9"/>
        <v/>
      </c>
      <c r="S55" s="119"/>
      <c r="T55" s="124" t="str">
        <f t="shared" ca="1" si="10"/>
        <v/>
      </c>
      <c r="U55" s="122" t="str">
        <f t="shared" ca="1" si="11"/>
        <v/>
      </c>
      <c r="V55" s="119"/>
      <c r="W55" s="124" t="str">
        <f t="shared" ca="1" si="12"/>
        <v/>
      </c>
      <c r="X55" s="122" t="str">
        <f t="shared" ca="1" si="13"/>
        <v/>
      </c>
      <c r="Y55" s="55"/>
    </row>
    <row r="56" spans="2:25" s="1" customFormat="1" ht="21.95" hidden="1" customHeight="1" outlineLevel="1" x14ac:dyDescent="0.25">
      <c r="B56" s="53"/>
      <c r="C56" s="125" t="str">
        <f t="shared" si="14"/>
        <v/>
      </c>
      <c r="D56" s="54"/>
      <c r="E56" s="123" t="str">
        <f t="shared" ca="1" si="0"/>
        <v/>
      </c>
      <c r="F56" s="122" t="str">
        <f t="shared" ca="1" si="1"/>
        <v/>
      </c>
      <c r="G56" s="119"/>
      <c r="H56" s="124" t="str">
        <f t="shared" ca="1" si="2"/>
        <v/>
      </c>
      <c r="I56" s="122" t="str">
        <f t="shared" ca="1" si="3"/>
        <v/>
      </c>
      <c r="J56" s="119"/>
      <c r="K56" s="124" t="str">
        <f t="shared" ca="1" si="4"/>
        <v/>
      </c>
      <c r="L56" s="122" t="str">
        <f t="shared" ca="1" si="5"/>
        <v/>
      </c>
      <c r="M56" s="119"/>
      <c r="N56" s="124" t="str">
        <f t="shared" ca="1" si="6"/>
        <v/>
      </c>
      <c r="O56" s="122" t="str">
        <f t="shared" ca="1" si="7"/>
        <v/>
      </c>
      <c r="P56" s="119"/>
      <c r="Q56" s="124" t="str">
        <f t="shared" ca="1" si="8"/>
        <v/>
      </c>
      <c r="R56" s="122" t="str">
        <f t="shared" ca="1" si="9"/>
        <v/>
      </c>
      <c r="S56" s="119"/>
      <c r="T56" s="124" t="str">
        <f t="shared" ca="1" si="10"/>
        <v/>
      </c>
      <c r="U56" s="122" t="str">
        <f t="shared" ca="1" si="11"/>
        <v/>
      </c>
      <c r="V56" s="119"/>
      <c r="W56" s="124" t="str">
        <f t="shared" ca="1" si="12"/>
        <v/>
      </c>
      <c r="X56" s="122" t="str">
        <f t="shared" ca="1" si="13"/>
        <v/>
      </c>
      <c r="Y56" s="55"/>
    </row>
    <row r="57" spans="2:25" collapsed="1" x14ac:dyDescent="0.25">
      <c r="B57" s="13"/>
      <c r="C57" s="62"/>
      <c r="D57" s="14"/>
      <c r="E57" s="14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5"/>
    </row>
    <row r="58" spans="2:25" ht="7.15" customHeight="1" x14ac:dyDescent="0.25"/>
    <row r="59" spans="2:25" s="16" customFormat="1" ht="22.9" customHeight="1" x14ac:dyDescent="0.25">
      <c r="B59" s="17"/>
      <c r="C59" s="19"/>
      <c r="D59" s="17"/>
      <c r="E59" s="17"/>
      <c r="F59" s="17"/>
      <c r="G59" s="18"/>
      <c r="H59" s="18"/>
      <c r="I59" s="19"/>
      <c r="J59" s="19"/>
      <c r="K59" s="19"/>
      <c r="L59" s="19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</sheetData>
  <sheetProtection algorithmName="SHA-512" hashValue="l53IFlv04w5zLaO82CrjPHNOztmhBWHIk3QmRfRyoNRrIWZplgI58DY8sjbkvsyJdBhmNZctu4JI8mZNMPqojw==" saltValue="zDwORuB96YzSIHiOqNUxcg==" spinCount="100000" sheet="1" objects="1" scenarios="1" formatColumns="0"/>
  <conditionalFormatting sqref="F9:X9 C10:X56 C9:D9">
    <cfRule type="expression" dxfId="23" priority="21">
      <formula>$C9=""</formula>
    </cfRule>
  </conditionalFormatting>
  <dataValidations count="4">
    <dataValidation type="list" allowBlank="1" showInputMessage="1" showErrorMessage="1" sqref="C9" xr:uid="{B5E88896-A21D-47C9-8B0A-F1C2AB1D92FF}">
      <formula1>hoursList</formula1>
    </dataValidation>
    <dataValidation type="list" allowBlank="1" showInputMessage="1" showErrorMessage="1" sqref="O6" xr:uid="{2CC2FB7C-20FD-43CD-B071-3EF0B97C405E}">
      <formula1>weeksList</formula1>
    </dataValidation>
    <dataValidation type="list" allowBlank="1" showInputMessage="1" showErrorMessage="1" sqref="U6" xr:uid="{74F6F5AA-6E0B-44B2-BDB3-2EA3262E07C1}">
      <formula1>ImportanceList2</formula1>
    </dataValidation>
    <dataValidation type="list" allowBlank="1" showInputMessage="1" showErrorMessage="1" sqref="I6" xr:uid="{28A789C6-BA40-44D2-B122-C3C548CE2F98}">
      <formula1>yearsList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D357A9C-1C49-4102-AAF8-9E1EF4DF971A}">
            <xm:f>AND(E9=Dashboard!$H$30,Dashboard!$H$30&lt;&gt;"")</xm:f>
            <x14:dxf>
              <font>
                <color rgb="FFEF9C89"/>
              </font>
              <fill>
                <patternFill>
                  <bgColor rgb="FFEF9C89"/>
                </patternFill>
              </fill>
            </x14:dxf>
          </x14:cfRule>
          <x14:cfRule type="expression" priority="4" id="{D5D8EDB1-4899-4649-8A8B-B96A4B1910E9}">
            <xm:f>AND(E9=Dashboard!$H$29,Dashboard!$H$29&lt;&gt;"")</xm:f>
            <x14:dxf>
              <font>
                <color rgb="FFF8C296"/>
              </font>
              <fill>
                <patternFill>
                  <bgColor rgb="FFF8C296"/>
                </patternFill>
              </fill>
            </x14:dxf>
          </x14:cfRule>
          <x14:cfRule type="expression" priority="6" id="{B998E34A-037D-41A7-A7E0-655A4687190B}">
            <xm:f>AND(E9=Dashboard!$H$28,Dashboard!$H$28&lt;&gt;"")</xm:f>
            <x14:dxf>
              <font>
                <color rgb="FFF0D798"/>
              </font>
              <fill>
                <patternFill>
                  <bgColor rgb="FFF0D798"/>
                </patternFill>
              </fill>
            </x14:dxf>
          </x14:cfRule>
          <x14:cfRule type="expression" priority="7" id="{D598E357-C0E6-4205-9D90-8499819A7845}">
            <xm:f>AND(E9=Dashboard!$H$27,Dashboard!$H$27&lt;&gt;"")</xm:f>
            <x14:dxf>
              <font>
                <color rgb="FF40CCBB"/>
              </font>
              <fill>
                <patternFill>
                  <bgColor rgb="FF40CCBB"/>
                </patternFill>
              </fill>
            </x14:dxf>
          </x14:cfRule>
          <x14:cfRule type="expression" priority="10" id="{5F6804FF-0CE4-4445-993D-3D824FE2B73E}">
            <xm:f>AND(E9=Dashboard!$H$26,Dashboard!$H$26&lt;&gt;"")</xm:f>
            <x14:dxf>
              <font>
                <color rgb="FF437C93"/>
              </font>
              <fill>
                <patternFill>
                  <bgColor rgb="FF437C93"/>
                </patternFill>
              </fill>
            </x14:dxf>
          </x14:cfRule>
          <x14:cfRule type="expression" priority="12" id="{281C6543-A6CA-4956-992E-5622D397BE45}">
            <xm:f>AND(E9=Dashboard!$H$25,Dashboard!$H$25&lt;&gt;"")</xm:f>
            <x14:dxf>
              <font>
                <color rgb="FFE76F51"/>
              </font>
              <fill>
                <patternFill>
                  <bgColor rgb="FFE76F51"/>
                </patternFill>
              </fill>
            </x14:dxf>
          </x14:cfRule>
          <x14:cfRule type="expression" priority="14" id="{066BFBBF-2F3D-4B59-AAFD-50FBF6A6694D}">
            <xm:f>AND(E9=Dashboard!$H$24,Dashboard!$H$24&lt;&gt;"")</xm:f>
            <x14:dxf>
              <font>
                <color rgb="FFF4A261"/>
              </font>
              <fill>
                <patternFill>
                  <bgColor rgb="FFF4A261"/>
                </patternFill>
              </fill>
            </x14:dxf>
          </x14:cfRule>
          <x14:cfRule type="expression" priority="16" id="{317C401D-F62C-49CB-8615-FA98A52FED87}">
            <xm:f>AND(E9=Dashboard!$H$23,Dashboard!$H$23&lt;&gt;"")</xm:f>
            <x14:dxf>
              <font>
                <color rgb="FFE9C46A"/>
              </font>
              <fill>
                <patternFill>
                  <bgColor rgb="FFE9C46A"/>
                </patternFill>
              </fill>
            </x14:dxf>
          </x14:cfRule>
          <x14:cfRule type="expression" priority="18" id="{670D0469-19F2-4074-926A-B9EEA54E705F}">
            <xm:f>AND(E9=Dashboard!$H$22,Dashboard!$H$22&lt;&gt;"")</xm:f>
            <x14:dxf>
              <font>
                <color rgb="FF2A9D8F"/>
              </font>
              <fill>
                <patternFill>
                  <bgColor rgb="FF2A9D8F"/>
                </patternFill>
              </fill>
            </x14:dxf>
          </x14:cfRule>
          <x14:cfRule type="expression" priority="20" id="{6116A09F-3CA4-424F-87BD-4F207BB98FB2}">
            <xm:f>AND(E9=Dashboard!$H$21,Dashboard!$H$21&lt;&gt;"")</xm:f>
            <x14:dxf>
              <font>
                <color rgb="FF264653"/>
              </font>
              <fill>
                <patternFill>
                  <bgColor rgb="FF264653"/>
                </patternFill>
              </fill>
            </x14:dxf>
          </x14:cfRule>
          <xm:sqref>E9:W56</xm:sqref>
        </x14:conditionalFormatting>
        <x14:conditionalFormatting xmlns:xm="http://schemas.microsoft.com/office/excel/2006/main">
          <x14:cfRule type="expression" priority="1" id="{5520651D-6A78-49F5-989E-F11CDD6437D3}">
            <xm:f>AND(E9=Dashboard!$H$30,Dashboard!$H$30&lt;&gt;"")</xm:f>
            <x14:dxf>
              <font>
                <color auto="1"/>
              </font>
              <fill>
                <patternFill>
                  <bgColor rgb="FFF7CFC5"/>
                </patternFill>
              </fill>
              <border>
                <top/>
              </border>
            </x14:dxf>
          </x14:cfRule>
          <x14:cfRule type="expression" priority="3" id="{75B5C56C-1973-466E-B04F-D405A0B094F1}">
            <xm:f>AND(E9=Dashboard!$H$29,Dashboard!$H$29&lt;&gt;"")</xm:f>
            <x14:dxf>
              <font>
                <color auto="1"/>
              </font>
              <fill>
                <patternFill>
                  <bgColor rgb="FFFCE4D0"/>
                </patternFill>
              </fill>
              <border>
                <top/>
              </border>
            </x14:dxf>
          </x14:cfRule>
          <x14:cfRule type="expression" priority="5" id="{D8381B0B-005C-49F3-8C0B-4782C3717284}">
            <xm:f>AND(E9=Dashboard!$H$28,Dashboard!$H$28&lt;&gt;"")</xm:f>
            <x14:dxf>
              <font>
                <color auto="1"/>
              </font>
              <fill>
                <patternFill>
                  <bgColor rgb="FFF6E7C2"/>
                </patternFill>
              </fill>
              <border>
                <top/>
              </border>
            </x14:dxf>
          </x14:cfRule>
          <x14:cfRule type="expression" priority="9" id="{E5D74176-E378-48E3-A4B5-3397300861FA}">
            <xm:f>AND(E9=Dashboard!$H$26,Dashboard!$H$26&lt;&gt;"")</xm:f>
            <x14:dxf>
              <font>
                <color auto="1"/>
              </font>
              <fill>
                <patternFill>
                  <bgColor rgb="FFC0D8E2"/>
                </patternFill>
              </fill>
              <border>
                <top/>
              </border>
            </x14:dxf>
          </x14:cfRule>
          <x14:cfRule type="expression" priority="11" id="{56262AD9-72E9-4B53-8496-E109229743C7}">
            <xm:f>AND(E9=Dashboard!$H$25,Dashboard!$H$25&lt;&gt;"")</xm:f>
            <x14:dxf>
              <font>
                <color auto="1"/>
              </font>
              <fill>
                <patternFill>
                  <bgColor rgb="FFF5C4B9"/>
                </patternFill>
              </fill>
              <border>
                <top/>
              </border>
            </x14:dxf>
          </x14:cfRule>
          <x14:cfRule type="expression" priority="13" id="{3D301D15-B7A7-4592-8647-2A6E6A81487E}">
            <xm:f>AND(E9=Dashboard!$H$24,Dashboard!$H$24&lt;&gt;"")</xm:f>
            <x14:dxf>
              <font>
                <color auto="1"/>
              </font>
              <fill>
                <patternFill>
                  <bgColor rgb="FFFAD8BC"/>
                </patternFill>
              </fill>
              <border>
                <top/>
              </border>
            </x14:dxf>
          </x14:cfRule>
          <x14:cfRule type="expression" priority="15" id="{1761A425-3B82-4A86-9744-CF7AC147107F}">
            <xm:f>AND(E9=Dashboard!$H$23,Dashboard!$H$23&lt;&gt;"")</xm:f>
            <x14:dxf>
              <font>
                <color auto="1"/>
              </font>
              <fill>
                <patternFill>
                  <bgColor rgb="FFF5E5BD"/>
                </patternFill>
              </fill>
              <border>
                <top/>
              </border>
            </x14:dxf>
          </x14:cfRule>
          <x14:cfRule type="expression" priority="17" id="{D4402561-7DF0-483A-9E07-4B1ADA61D8CB}">
            <xm:f>AND(E9=Dashboard!$H$22,Dashboard!$H$22&lt;&gt;"")</xm:f>
            <x14:dxf>
              <font>
                <color auto="1"/>
              </font>
              <fill>
                <patternFill>
                  <bgColor rgb="FF9CE4DB"/>
                </patternFill>
              </fill>
              <border>
                <top/>
              </border>
            </x14:dxf>
          </x14:cfRule>
          <x14:cfRule type="expression" priority="19" id="{F4D5F7D9-7A48-4F96-8BF0-3F6B95187BF9}">
            <xm:f>AND(E9=Dashboard!$H$21,Dashboard!$H$21&lt;&gt;"")</xm:f>
            <x14:dxf>
              <font>
                <color auto="1"/>
              </font>
              <fill>
                <patternFill>
                  <bgColor rgb="FFB2D0DC"/>
                </patternFill>
              </fill>
              <border>
                <top/>
              </border>
            </x14:dxf>
          </x14:cfRule>
          <xm:sqref>F9:X56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83D0C-E76B-4BD1-A118-AF2A0B9D77DF}">
  <sheetPr>
    <pageSetUpPr autoPageBreaks="0" fitToPage="1"/>
  </sheetPr>
  <dimension ref="A1:X118"/>
  <sheetViews>
    <sheetView showGridLines="0" showRowColHeaders="0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outlineLevelRow="1" x14ac:dyDescent="0.25"/>
  <cols>
    <col min="1" max="1" width="3.7109375" style="7" customWidth="1"/>
    <col min="2" max="3" width="1.7109375" style="7" customWidth="1"/>
    <col min="4" max="4" width="24.7109375" style="7" customWidth="1"/>
    <col min="5" max="6" width="1.7109375" style="7" customWidth="1"/>
    <col min="7" max="7" width="24.7109375" style="7" customWidth="1"/>
    <col min="8" max="9" width="1.7109375" style="7" customWidth="1"/>
    <col min="10" max="10" width="24.7109375" style="7" customWidth="1"/>
    <col min="11" max="12" width="1.7109375" style="7" customWidth="1"/>
    <col min="13" max="13" width="24.7109375" style="7" customWidth="1"/>
    <col min="14" max="15" width="1.7109375" style="7" customWidth="1"/>
    <col min="16" max="16" width="24.7109375" style="7" customWidth="1"/>
    <col min="17" max="18" width="1.7109375" style="7" customWidth="1"/>
    <col min="19" max="19" width="24.7109375" style="7" customWidth="1"/>
    <col min="20" max="21" width="1.7109375" style="7" customWidth="1"/>
    <col min="22" max="22" width="24.7109375" style="7" customWidth="1"/>
    <col min="23" max="23" width="1.7109375" style="7" customWidth="1"/>
    <col min="24" max="24" width="3.7109375" style="7" customWidth="1"/>
    <col min="25" max="16384" width="8.85546875" style="7"/>
  </cols>
  <sheetData>
    <row r="1" spans="1:24" s="1" customFormat="1" ht="6.75" customHeight="1" x14ac:dyDescent="0.25">
      <c r="B1" s="2"/>
      <c r="C1" s="2"/>
      <c r="G1" s="3"/>
      <c r="H1" s="3"/>
      <c r="I1" s="3"/>
      <c r="J1" s="3"/>
    </row>
    <row r="2" spans="1:24" s="22" customFormat="1" ht="20.100000000000001" customHeight="1" x14ac:dyDescent="0.25">
      <c r="B2" s="20"/>
      <c r="C2" s="20"/>
      <c r="D2" s="102" t="s">
        <v>10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1"/>
      <c r="Q2" s="21"/>
      <c r="R2" s="21"/>
      <c r="S2" s="21"/>
      <c r="T2" s="21"/>
      <c r="U2" s="21"/>
      <c r="V2" s="21"/>
      <c r="W2" s="23"/>
      <c r="X2" s="24"/>
    </row>
    <row r="3" spans="1:24" s="42" customFormat="1" ht="24" customHeight="1" x14ac:dyDescent="0.25">
      <c r="B3" s="43"/>
      <c r="C3" s="43"/>
      <c r="D3" s="103" t="s">
        <v>16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6"/>
      <c r="Q3" s="46"/>
      <c r="R3" s="46"/>
      <c r="S3" s="46"/>
      <c r="T3" s="46"/>
      <c r="U3" s="46"/>
      <c r="V3" s="46"/>
      <c r="W3" s="45"/>
      <c r="X3" s="47"/>
    </row>
    <row r="4" spans="1:24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8.1" customHeight="1" thickBot="1" x14ac:dyDescent="0.3">
      <c r="A5" s="6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6"/>
    </row>
    <row r="6" spans="1:24" ht="23.1" customHeight="1" thickBot="1" x14ac:dyDescent="0.3">
      <c r="B6" s="11"/>
      <c r="C6"/>
      <c r="D6" s="107" t="s">
        <v>14</v>
      </c>
      <c r="E6" s="108"/>
      <c r="F6" s="108"/>
      <c r="G6" s="115">
        <v>2023</v>
      </c>
      <c r="H6" s="50"/>
      <c r="I6" s="50"/>
      <c r="J6" s="107" t="s">
        <v>17</v>
      </c>
      <c r="K6" s="108"/>
      <c r="L6" s="108"/>
      <c r="M6" s="115" t="s">
        <v>22</v>
      </c>
      <c r="N6" s="50"/>
      <c r="O6" s="50"/>
      <c r="P6"/>
      <c r="Q6"/>
      <c r="R6"/>
      <c r="S6"/>
      <c r="T6"/>
      <c r="U6"/>
      <c r="V6"/>
      <c r="W6" s="12"/>
    </row>
    <row r="7" spans="1:24" ht="8.1" customHeight="1" x14ac:dyDescent="0.25">
      <c r="B7" s="11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 s="12"/>
    </row>
    <row r="8" spans="1:24" ht="23.1" customHeight="1" x14ac:dyDescent="0.25">
      <c r="B8" s="11"/>
      <c r="C8" s="111"/>
      <c r="D8" s="131" t="str">
        <f ca="1">INDEX(weekDays,1,1)</f>
        <v>Monday</v>
      </c>
      <c r="E8" s="78"/>
      <c r="F8" s="111"/>
      <c r="G8" s="131" t="str">
        <f ca="1">INDEX(weekDays,2,1)</f>
        <v>Tuesday</v>
      </c>
      <c r="H8" s="78"/>
      <c r="I8" s="111"/>
      <c r="J8" s="131" t="str">
        <f ca="1">INDEX(weekDays,3,1)</f>
        <v>Wednesday</v>
      </c>
      <c r="K8" s="78"/>
      <c r="L8" s="111"/>
      <c r="M8" s="131" t="str">
        <f ca="1">INDEX(weekDays,4,1)</f>
        <v>Thursday</v>
      </c>
      <c r="N8" s="78"/>
      <c r="O8" s="111"/>
      <c r="P8" s="131" t="str">
        <f ca="1">INDEX(weekDays,5,1)</f>
        <v>Friday</v>
      </c>
      <c r="Q8" s="78"/>
      <c r="R8" s="111"/>
      <c r="S8" s="131" t="str">
        <f ca="1">INDEX(weekDays,6,1)</f>
        <v>Saturday</v>
      </c>
      <c r="T8" s="78"/>
      <c r="U8" s="111"/>
      <c r="V8" s="131" t="str">
        <f ca="1">INDEX(weekDays,7,1)</f>
        <v>Sunday</v>
      </c>
      <c r="W8" s="12"/>
    </row>
    <row r="9" spans="1:24" ht="21.95" customHeight="1" thickBot="1" x14ac:dyDescent="0.3">
      <c r="B9" s="11"/>
      <c r="C9" s="104"/>
      <c r="D9" s="132">
        <f ca="1">IFERROR(IF(DAY(G9)=1,"",G9-1),"")</f>
        <v>45047</v>
      </c>
      <c r="E9" s="78"/>
      <c r="F9" s="104"/>
      <c r="G9" s="132">
        <f ca="1">IFERROR(IF(DAY(J9)=1,"",J9-1),"")</f>
        <v>45048</v>
      </c>
      <c r="H9" s="78"/>
      <c r="I9" s="104"/>
      <c r="J9" s="132">
        <f ca="1">IFERROR(IF(DAY(M9)=1,"",M9-1),"")</f>
        <v>45049</v>
      </c>
      <c r="K9" s="78"/>
      <c r="L9" s="104"/>
      <c r="M9" s="132">
        <f ca="1">IFERROR(IF(DAY(P9)=1,"",P9-1),"")</f>
        <v>45050</v>
      </c>
      <c r="N9" s="78"/>
      <c r="O9" s="104"/>
      <c r="P9" s="132">
        <f ca="1">IFERROR(IF(DAY(S9)=1,"",S9-1),"")</f>
        <v>45051</v>
      </c>
      <c r="Q9" s="78"/>
      <c r="R9" s="104"/>
      <c r="S9" s="132">
        <f ca="1">IFERROR(IF(DAY(V9)=1,"",V9-1),"")</f>
        <v>45052</v>
      </c>
      <c r="T9" s="78"/>
      <c r="U9" s="104"/>
      <c r="V9" s="132">
        <f ca="1">IF((COLUMN()-1)/2&lt;monthOffset,"",OFFSET(monthFirst,0,(COLUMN()-1)/3-monthOffset,1,1))</f>
        <v>45053</v>
      </c>
      <c r="W9" s="12"/>
    </row>
    <row r="10" spans="1:24" ht="20.100000000000001" customHeight="1" x14ac:dyDescent="0.25">
      <c r="B10" s="11"/>
      <c r="C10" s="121" t="str">
        <f t="shared" ref="C10:C25" ca="1" si="0">IF(D$9="","",OFFSET(monthFirst,16+ROW()-ROW(D$9),DAY(D$9)-1,1,1))</f>
        <v/>
      </c>
      <c r="D10" s="121" t="str">
        <f t="shared" ref="D10:D25" ca="1" si="1">IF(D$9="","",OFFSET(monthFirst,ROW()-ROW(D$9),DAY(D$9)-1,1,1))</f>
        <v/>
      </c>
      <c r="E10" s="78"/>
      <c r="F10" s="121" t="str">
        <f t="shared" ref="F10:F25" ca="1" si="2">IF(G$9="","",OFFSET(monthFirst,16+ROW()-ROW(G$9),DAY(G$9)-1,1,1))</f>
        <v/>
      </c>
      <c r="G10" s="121" t="str">
        <f t="shared" ref="G10:G25" ca="1" si="3">IF(G$9="","",OFFSET(monthFirst,ROW()-ROW(G$9),DAY(G$9)-1,1,1))</f>
        <v/>
      </c>
      <c r="H10" s="78"/>
      <c r="I10" s="121" t="str">
        <f t="shared" ref="I10:I25" ca="1" si="4">IF(J$9="","",OFFSET(monthFirst,16+ROW()-ROW(J$9),DAY(J$9)-1,1,1))</f>
        <v/>
      </c>
      <c r="J10" s="121" t="str">
        <f t="shared" ref="J10:J25" ca="1" si="5">IF(J$9="","",OFFSET(monthFirst,ROW()-ROW(J$9),DAY(J$9)-1,1,1))</f>
        <v/>
      </c>
      <c r="K10" s="78"/>
      <c r="L10" s="121" t="str">
        <f t="shared" ref="L10:L25" ca="1" si="6">IF(M$9="","",OFFSET(monthFirst,16+ROW()-ROW(M$9),DAY(M$9)-1,1,1))</f>
        <v/>
      </c>
      <c r="M10" s="121" t="str">
        <f t="shared" ref="M10:M25" ca="1" si="7">IF(M$9="","",OFFSET(monthFirst,ROW()-ROW(M$9),DAY(M$9)-1,1,1))</f>
        <v/>
      </c>
      <c r="N10" s="78"/>
      <c r="O10" s="121" t="str">
        <f t="shared" ref="O10:O25" ca="1" si="8">IF(P$9="","",OFFSET(monthFirst,16+ROW()-ROW(P$9),DAY(P$9)-1,1,1))</f>
        <v/>
      </c>
      <c r="P10" s="121" t="str">
        <f t="shared" ref="P10:P25" ca="1" si="9">IF(P$9="","",OFFSET(monthFirst,ROW()-ROW(P$9),DAY(P$9)-1,1,1))</f>
        <v/>
      </c>
      <c r="Q10" s="78"/>
      <c r="R10" s="121" t="str">
        <f t="shared" ref="R10:R25" ca="1" si="10">IF(S$9="","",OFFSET(monthFirst,16+ROW()-ROW(S$9),DAY(S$9)-1,1,1))</f>
        <v/>
      </c>
      <c r="S10" s="121" t="str">
        <f t="shared" ref="S10:S25" ca="1" si="11">IF(S$9="","",OFFSET(monthFirst,ROW()-ROW(S$9),DAY(S$9)-1,1,1))</f>
        <v/>
      </c>
      <c r="T10" s="78"/>
      <c r="U10" s="121" t="str">
        <f t="shared" ref="U10:U25" ca="1" si="12">IF(V$9="","",OFFSET(monthFirst,16+ROW()-ROW(V$9),DAY(V$9)-1,1,1))</f>
        <v/>
      </c>
      <c r="V10" s="121" t="str">
        <f t="shared" ref="V10:V25" ca="1" si="13">IF(V$9="","",OFFSET(monthFirst,ROW()-ROW(V$9),DAY(V$9)-1,1,1))</f>
        <v/>
      </c>
      <c r="W10" s="12"/>
    </row>
    <row r="11" spans="1:24" ht="20.100000000000001" customHeight="1" x14ac:dyDescent="0.25">
      <c r="B11" s="11"/>
      <c r="C11" s="133" t="str">
        <f t="shared" ca="1" si="0"/>
        <v/>
      </c>
      <c r="D11" s="133" t="str">
        <f t="shared" ca="1" si="1"/>
        <v/>
      </c>
      <c r="E11" s="78"/>
      <c r="F11" s="133" t="str">
        <f t="shared" ca="1" si="2"/>
        <v/>
      </c>
      <c r="G11" s="133" t="str">
        <f t="shared" ca="1" si="3"/>
        <v/>
      </c>
      <c r="H11" s="78"/>
      <c r="I11" s="133" t="str">
        <f t="shared" ca="1" si="4"/>
        <v/>
      </c>
      <c r="J11" s="133" t="str">
        <f t="shared" ca="1" si="5"/>
        <v/>
      </c>
      <c r="K11" s="78"/>
      <c r="L11" s="133" t="str">
        <f t="shared" ca="1" si="6"/>
        <v/>
      </c>
      <c r="M11" s="133" t="str">
        <f t="shared" ca="1" si="7"/>
        <v/>
      </c>
      <c r="N11" s="78"/>
      <c r="O11" s="133" t="str">
        <f t="shared" ca="1" si="8"/>
        <v/>
      </c>
      <c r="P11" s="133" t="str">
        <f t="shared" ca="1" si="9"/>
        <v/>
      </c>
      <c r="Q11" s="78"/>
      <c r="R11" s="133" t="str">
        <f t="shared" ca="1" si="10"/>
        <v/>
      </c>
      <c r="S11" s="133" t="str">
        <f t="shared" ca="1" si="11"/>
        <v/>
      </c>
      <c r="T11" s="78"/>
      <c r="U11" s="133" t="str">
        <f t="shared" ca="1" si="12"/>
        <v/>
      </c>
      <c r="V11" s="133" t="str">
        <f t="shared" ca="1" si="13"/>
        <v/>
      </c>
      <c r="W11" s="12"/>
    </row>
    <row r="12" spans="1:24" ht="20.100000000000001" customHeight="1" x14ac:dyDescent="0.25">
      <c r="B12" s="11"/>
      <c r="C12" s="121" t="str">
        <f t="shared" ca="1" si="0"/>
        <v/>
      </c>
      <c r="D12" s="121" t="str">
        <f t="shared" ca="1" si="1"/>
        <v/>
      </c>
      <c r="E12" s="78"/>
      <c r="F12" s="121" t="str">
        <f t="shared" ca="1" si="2"/>
        <v/>
      </c>
      <c r="G12" s="121" t="str">
        <f t="shared" ca="1" si="3"/>
        <v/>
      </c>
      <c r="H12" s="78"/>
      <c r="I12" s="121" t="str">
        <f t="shared" ca="1" si="4"/>
        <v/>
      </c>
      <c r="J12" s="121" t="str">
        <f t="shared" ca="1" si="5"/>
        <v/>
      </c>
      <c r="K12" s="78"/>
      <c r="L12" s="121" t="str">
        <f t="shared" ca="1" si="6"/>
        <v/>
      </c>
      <c r="M12" s="121" t="str">
        <f t="shared" ca="1" si="7"/>
        <v/>
      </c>
      <c r="N12" s="78"/>
      <c r="O12" s="121" t="str">
        <f t="shared" ca="1" si="8"/>
        <v/>
      </c>
      <c r="P12" s="121" t="str">
        <f t="shared" ca="1" si="9"/>
        <v/>
      </c>
      <c r="Q12" s="78"/>
      <c r="R12" s="121" t="str">
        <f t="shared" ca="1" si="10"/>
        <v/>
      </c>
      <c r="S12" s="121" t="str">
        <f t="shared" ca="1" si="11"/>
        <v/>
      </c>
      <c r="T12" s="78"/>
      <c r="U12" s="121" t="str">
        <f t="shared" ca="1" si="12"/>
        <v/>
      </c>
      <c r="V12" s="121" t="str">
        <f t="shared" ca="1" si="13"/>
        <v/>
      </c>
      <c r="W12" s="12"/>
    </row>
    <row r="13" spans="1:24" ht="20.100000000000001" customHeight="1" x14ac:dyDescent="0.25">
      <c r="B13" s="11"/>
      <c r="C13" s="133" t="str">
        <f t="shared" ca="1" si="0"/>
        <v/>
      </c>
      <c r="D13" s="133" t="str">
        <f t="shared" ca="1" si="1"/>
        <v/>
      </c>
      <c r="E13" s="78"/>
      <c r="F13" s="133" t="str">
        <f t="shared" ca="1" si="2"/>
        <v/>
      </c>
      <c r="G13" s="133" t="str">
        <f t="shared" ca="1" si="3"/>
        <v/>
      </c>
      <c r="H13" s="78"/>
      <c r="I13" s="133" t="str">
        <f t="shared" ca="1" si="4"/>
        <v/>
      </c>
      <c r="J13" s="133" t="str">
        <f t="shared" ca="1" si="5"/>
        <v/>
      </c>
      <c r="K13" s="78"/>
      <c r="L13" s="133" t="str">
        <f t="shared" ca="1" si="6"/>
        <v/>
      </c>
      <c r="M13" s="133" t="str">
        <f t="shared" ca="1" si="7"/>
        <v/>
      </c>
      <c r="N13" s="78"/>
      <c r="O13" s="133" t="str">
        <f t="shared" ca="1" si="8"/>
        <v/>
      </c>
      <c r="P13" s="133" t="str">
        <f t="shared" ca="1" si="9"/>
        <v/>
      </c>
      <c r="Q13" s="78"/>
      <c r="R13" s="133" t="str">
        <f t="shared" ca="1" si="10"/>
        <v/>
      </c>
      <c r="S13" s="133" t="str">
        <f t="shared" ca="1" si="11"/>
        <v/>
      </c>
      <c r="T13" s="78"/>
      <c r="U13" s="133" t="str">
        <f t="shared" ca="1" si="12"/>
        <v/>
      </c>
      <c r="V13" s="133" t="str">
        <f t="shared" ca="1" si="13"/>
        <v/>
      </c>
      <c r="W13" s="12"/>
    </row>
    <row r="14" spans="1:24" ht="20.100000000000001" customHeight="1" x14ac:dyDescent="0.25">
      <c r="B14" s="11"/>
      <c r="C14" s="121" t="str">
        <f t="shared" ca="1" si="0"/>
        <v/>
      </c>
      <c r="D14" s="121" t="str">
        <f t="shared" ca="1" si="1"/>
        <v/>
      </c>
      <c r="E14" s="78"/>
      <c r="F14" s="121" t="str">
        <f t="shared" ca="1" si="2"/>
        <v/>
      </c>
      <c r="G14" s="121" t="str">
        <f t="shared" ca="1" si="3"/>
        <v/>
      </c>
      <c r="H14" s="78"/>
      <c r="I14" s="121" t="str">
        <f t="shared" ca="1" si="4"/>
        <v/>
      </c>
      <c r="J14" s="121" t="str">
        <f t="shared" ca="1" si="5"/>
        <v/>
      </c>
      <c r="K14" s="78"/>
      <c r="L14" s="121" t="str">
        <f t="shared" ca="1" si="6"/>
        <v/>
      </c>
      <c r="M14" s="121" t="str">
        <f t="shared" ca="1" si="7"/>
        <v/>
      </c>
      <c r="N14" s="78"/>
      <c r="O14" s="121" t="str">
        <f t="shared" ca="1" si="8"/>
        <v/>
      </c>
      <c r="P14" s="121" t="str">
        <f t="shared" ca="1" si="9"/>
        <v/>
      </c>
      <c r="Q14" s="78"/>
      <c r="R14" s="121" t="str">
        <f t="shared" ca="1" si="10"/>
        <v/>
      </c>
      <c r="S14" s="121" t="str">
        <f t="shared" ca="1" si="11"/>
        <v/>
      </c>
      <c r="T14" s="78"/>
      <c r="U14" s="121" t="str">
        <f t="shared" ca="1" si="12"/>
        <v/>
      </c>
      <c r="V14" s="121" t="str">
        <f t="shared" ca="1" si="13"/>
        <v/>
      </c>
      <c r="W14" s="12"/>
    </row>
    <row r="15" spans="1:24" ht="20.100000000000001" hidden="1" customHeight="1" outlineLevel="1" x14ac:dyDescent="0.25">
      <c r="B15" s="11"/>
      <c r="C15" s="133" t="str">
        <f t="shared" ca="1" si="0"/>
        <v/>
      </c>
      <c r="D15" s="133" t="str">
        <f t="shared" ca="1" si="1"/>
        <v/>
      </c>
      <c r="E15" s="78"/>
      <c r="F15" s="133" t="str">
        <f t="shared" ca="1" si="2"/>
        <v/>
      </c>
      <c r="G15" s="133" t="str">
        <f t="shared" ca="1" si="3"/>
        <v/>
      </c>
      <c r="H15" s="78"/>
      <c r="I15" s="133" t="str">
        <f t="shared" ca="1" si="4"/>
        <v/>
      </c>
      <c r="J15" s="133" t="str">
        <f t="shared" ca="1" si="5"/>
        <v/>
      </c>
      <c r="K15" s="78"/>
      <c r="L15" s="133" t="str">
        <f t="shared" ca="1" si="6"/>
        <v/>
      </c>
      <c r="M15" s="133" t="str">
        <f t="shared" ca="1" si="7"/>
        <v/>
      </c>
      <c r="N15" s="78"/>
      <c r="O15" s="133" t="str">
        <f t="shared" ca="1" si="8"/>
        <v/>
      </c>
      <c r="P15" s="133" t="str">
        <f t="shared" ca="1" si="9"/>
        <v/>
      </c>
      <c r="Q15" s="78"/>
      <c r="R15" s="133" t="str">
        <f t="shared" ca="1" si="10"/>
        <v/>
      </c>
      <c r="S15" s="133" t="str">
        <f t="shared" ca="1" si="11"/>
        <v/>
      </c>
      <c r="T15" s="78"/>
      <c r="U15" s="133" t="str">
        <f t="shared" ca="1" si="12"/>
        <v/>
      </c>
      <c r="V15" s="133" t="str">
        <f t="shared" ca="1" si="13"/>
        <v/>
      </c>
      <c r="W15" s="12"/>
    </row>
    <row r="16" spans="1:24" ht="20.100000000000001" hidden="1" customHeight="1" outlineLevel="1" x14ac:dyDescent="0.25">
      <c r="B16" s="11"/>
      <c r="C16" s="121" t="str">
        <f t="shared" ca="1" si="0"/>
        <v/>
      </c>
      <c r="D16" s="121" t="str">
        <f t="shared" ca="1" si="1"/>
        <v/>
      </c>
      <c r="E16" s="78"/>
      <c r="F16" s="121" t="str">
        <f t="shared" ca="1" si="2"/>
        <v/>
      </c>
      <c r="G16" s="121" t="str">
        <f t="shared" ca="1" si="3"/>
        <v/>
      </c>
      <c r="H16" s="78"/>
      <c r="I16" s="121" t="str">
        <f t="shared" ca="1" si="4"/>
        <v/>
      </c>
      <c r="J16" s="121" t="str">
        <f t="shared" ca="1" si="5"/>
        <v/>
      </c>
      <c r="K16" s="78"/>
      <c r="L16" s="121" t="str">
        <f t="shared" ca="1" si="6"/>
        <v/>
      </c>
      <c r="M16" s="121" t="str">
        <f t="shared" ca="1" si="7"/>
        <v/>
      </c>
      <c r="N16" s="78"/>
      <c r="O16" s="121" t="str">
        <f t="shared" ca="1" si="8"/>
        <v/>
      </c>
      <c r="P16" s="121" t="str">
        <f t="shared" ca="1" si="9"/>
        <v/>
      </c>
      <c r="Q16" s="78"/>
      <c r="R16" s="121" t="str">
        <f t="shared" ca="1" si="10"/>
        <v/>
      </c>
      <c r="S16" s="121" t="str">
        <f t="shared" ca="1" si="11"/>
        <v/>
      </c>
      <c r="T16" s="78"/>
      <c r="U16" s="121" t="str">
        <f t="shared" ca="1" si="12"/>
        <v/>
      </c>
      <c r="V16" s="121" t="str">
        <f t="shared" ca="1" si="13"/>
        <v/>
      </c>
      <c r="W16" s="12"/>
    </row>
    <row r="17" spans="2:23" ht="20.100000000000001" hidden="1" customHeight="1" outlineLevel="1" x14ac:dyDescent="0.25">
      <c r="B17" s="11"/>
      <c r="C17" s="133" t="str">
        <f t="shared" ca="1" si="0"/>
        <v/>
      </c>
      <c r="D17" s="133" t="str">
        <f t="shared" ca="1" si="1"/>
        <v/>
      </c>
      <c r="E17" s="78"/>
      <c r="F17" s="133" t="str">
        <f t="shared" ca="1" si="2"/>
        <v/>
      </c>
      <c r="G17" s="133" t="str">
        <f t="shared" ca="1" si="3"/>
        <v/>
      </c>
      <c r="H17" s="78"/>
      <c r="I17" s="133" t="str">
        <f t="shared" ca="1" si="4"/>
        <v/>
      </c>
      <c r="J17" s="133" t="str">
        <f t="shared" ca="1" si="5"/>
        <v/>
      </c>
      <c r="K17" s="78"/>
      <c r="L17" s="133" t="str">
        <f t="shared" ca="1" si="6"/>
        <v/>
      </c>
      <c r="M17" s="133" t="str">
        <f t="shared" ca="1" si="7"/>
        <v/>
      </c>
      <c r="N17" s="78"/>
      <c r="O17" s="133" t="str">
        <f t="shared" ca="1" si="8"/>
        <v/>
      </c>
      <c r="P17" s="133" t="str">
        <f t="shared" ca="1" si="9"/>
        <v/>
      </c>
      <c r="Q17" s="78"/>
      <c r="R17" s="133" t="str">
        <f t="shared" ca="1" si="10"/>
        <v/>
      </c>
      <c r="S17" s="133" t="str">
        <f t="shared" ca="1" si="11"/>
        <v/>
      </c>
      <c r="T17" s="78"/>
      <c r="U17" s="133" t="str">
        <f t="shared" ca="1" si="12"/>
        <v/>
      </c>
      <c r="V17" s="133" t="str">
        <f t="shared" ca="1" si="13"/>
        <v/>
      </c>
      <c r="W17" s="12"/>
    </row>
    <row r="18" spans="2:23" ht="20.100000000000001" hidden="1" customHeight="1" outlineLevel="1" x14ac:dyDescent="0.25">
      <c r="B18" s="11"/>
      <c r="C18" s="121" t="str">
        <f t="shared" ca="1" si="0"/>
        <v/>
      </c>
      <c r="D18" s="121" t="str">
        <f t="shared" ca="1" si="1"/>
        <v/>
      </c>
      <c r="E18" s="78"/>
      <c r="F18" s="121" t="str">
        <f t="shared" ca="1" si="2"/>
        <v/>
      </c>
      <c r="G18" s="121" t="str">
        <f t="shared" ca="1" si="3"/>
        <v/>
      </c>
      <c r="H18" s="78"/>
      <c r="I18" s="121" t="str">
        <f t="shared" ca="1" si="4"/>
        <v/>
      </c>
      <c r="J18" s="121" t="str">
        <f t="shared" ca="1" si="5"/>
        <v/>
      </c>
      <c r="K18" s="78"/>
      <c r="L18" s="121" t="str">
        <f t="shared" ca="1" si="6"/>
        <v/>
      </c>
      <c r="M18" s="121" t="str">
        <f t="shared" ca="1" si="7"/>
        <v/>
      </c>
      <c r="N18" s="78"/>
      <c r="O18" s="121" t="str">
        <f t="shared" ca="1" si="8"/>
        <v/>
      </c>
      <c r="P18" s="121" t="str">
        <f t="shared" ca="1" si="9"/>
        <v/>
      </c>
      <c r="Q18" s="78"/>
      <c r="R18" s="121" t="str">
        <f t="shared" ca="1" si="10"/>
        <v/>
      </c>
      <c r="S18" s="121" t="str">
        <f t="shared" ca="1" si="11"/>
        <v/>
      </c>
      <c r="T18" s="78"/>
      <c r="U18" s="121" t="str">
        <f t="shared" ca="1" si="12"/>
        <v/>
      </c>
      <c r="V18" s="121" t="str">
        <f t="shared" ca="1" si="13"/>
        <v/>
      </c>
      <c r="W18" s="12"/>
    </row>
    <row r="19" spans="2:23" ht="20.100000000000001" hidden="1" customHeight="1" outlineLevel="1" x14ac:dyDescent="0.25">
      <c r="B19" s="11"/>
      <c r="C19" s="133" t="str">
        <f t="shared" ca="1" si="0"/>
        <v/>
      </c>
      <c r="D19" s="133" t="str">
        <f t="shared" ca="1" si="1"/>
        <v/>
      </c>
      <c r="E19" s="78"/>
      <c r="F19" s="133" t="str">
        <f t="shared" ca="1" si="2"/>
        <v/>
      </c>
      <c r="G19" s="133" t="str">
        <f t="shared" ca="1" si="3"/>
        <v/>
      </c>
      <c r="H19" s="78"/>
      <c r="I19" s="133" t="str">
        <f t="shared" ca="1" si="4"/>
        <v/>
      </c>
      <c r="J19" s="133" t="str">
        <f t="shared" ca="1" si="5"/>
        <v/>
      </c>
      <c r="K19" s="78"/>
      <c r="L19" s="133" t="str">
        <f t="shared" ca="1" si="6"/>
        <v/>
      </c>
      <c r="M19" s="133" t="str">
        <f t="shared" ca="1" si="7"/>
        <v/>
      </c>
      <c r="N19" s="78"/>
      <c r="O19" s="133" t="str">
        <f t="shared" ca="1" si="8"/>
        <v/>
      </c>
      <c r="P19" s="133" t="str">
        <f t="shared" ca="1" si="9"/>
        <v/>
      </c>
      <c r="Q19" s="78"/>
      <c r="R19" s="133" t="str">
        <f t="shared" ca="1" si="10"/>
        <v/>
      </c>
      <c r="S19" s="133" t="str">
        <f t="shared" ca="1" si="11"/>
        <v/>
      </c>
      <c r="T19" s="78"/>
      <c r="U19" s="133" t="str">
        <f t="shared" ca="1" si="12"/>
        <v/>
      </c>
      <c r="V19" s="133" t="str">
        <f t="shared" ca="1" si="13"/>
        <v/>
      </c>
      <c r="W19" s="12"/>
    </row>
    <row r="20" spans="2:23" ht="20.100000000000001" hidden="1" customHeight="1" outlineLevel="1" x14ac:dyDescent="0.25">
      <c r="B20" s="11"/>
      <c r="C20" s="121" t="str">
        <f t="shared" ca="1" si="0"/>
        <v/>
      </c>
      <c r="D20" s="121" t="str">
        <f t="shared" ca="1" si="1"/>
        <v/>
      </c>
      <c r="E20" s="78"/>
      <c r="F20" s="121" t="str">
        <f t="shared" ca="1" si="2"/>
        <v/>
      </c>
      <c r="G20" s="121" t="str">
        <f t="shared" ca="1" si="3"/>
        <v/>
      </c>
      <c r="H20" s="78"/>
      <c r="I20" s="121" t="str">
        <f t="shared" ca="1" si="4"/>
        <v/>
      </c>
      <c r="J20" s="121" t="str">
        <f t="shared" ca="1" si="5"/>
        <v/>
      </c>
      <c r="K20" s="78"/>
      <c r="L20" s="121" t="str">
        <f t="shared" ca="1" si="6"/>
        <v/>
      </c>
      <c r="M20" s="121" t="str">
        <f t="shared" ca="1" si="7"/>
        <v/>
      </c>
      <c r="N20" s="78"/>
      <c r="O20" s="121" t="str">
        <f t="shared" ca="1" si="8"/>
        <v/>
      </c>
      <c r="P20" s="121" t="str">
        <f t="shared" ca="1" si="9"/>
        <v/>
      </c>
      <c r="Q20" s="78"/>
      <c r="R20" s="121" t="str">
        <f t="shared" ca="1" si="10"/>
        <v/>
      </c>
      <c r="S20" s="121" t="str">
        <f t="shared" ca="1" si="11"/>
        <v/>
      </c>
      <c r="T20" s="78"/>
      <c r="U20" s="121" t="str">
        <f t="shared" ca="1" si="12"/>
        <v/>
      </c>
      <c r="V20" s="121" t="str">
        <f t="shared" ca="1" si="13"/>
        <v/>
      </c>
      <c r="W20" s="12"/>
    </row>
    <row r="21" spans="2:23" ht="20.100000000000001" hidden="1" customHeight="1" outlineLevel="1" x14ac:dyDescent="0.25">
      <c r="B21" s="11"/>
      <c r="C21" s="133" t="str">
        <f t="shared" ca="1" si="0"/>
        <v/>
      </c>
      <c r="D21" s="133" t="str">
        <f t="shared" ca="1" si="1"/>
        <v/>
      </c>
      <c r="E21" s="78"/>
      <c r="F21" s="133" t="str">
        <f t="shared" ca="1" si="2"/>
        <v/>
      </c>
      <c r="G21" s="133" t="str">
        <f t="shared" ca="1" si="3"/>
        <v/>
      </c>
      <c r="H21" s="78"/>
      <c r="I21" s="133" t="str">
        <f t="shared" ca="1" si="4"/>
        <v/>
      </c>
      <c r="J21" s="133" t="str">
        <f t="shared" ca="1" si="5"/>
        <v/>
      </c>
      <c r="K21" s="78"/>
      <c r="L21" s="133" t="str">
        <f t="shared" ca="1" si="6"/>
        <v/>
      </c>
      <c r="M21" s="133" t="str">
        <f t="shared" ca="1" si="7"/>
        <v/>
      </c>
      <c r="N21" s="78"/>
      <c r="O21" s="133" t="str">
        <f t="shared" ca="1" si="8"/>
        <v/>
      </c>
      <c r="P21" s="133" t="str">
        <f t="shared" ca="1" si="9"/>
        <v/>
      </c>
      <c r="Q21" s="78"/>
      <c r="R21" s="133" t="str">
        <f t="shared" ca="1" si="10"/>
        <v/>
      </c>
      <c r="S21" s="133" t="str">
        <f t="shared" ca="1" si="11"/>
        <v/>
      </c>
      <c r="T21" s="78"/>
      <c r="U21" s="133" t="str">
        <f t="shared" ca="1" si="12"/>
        <v/>
      </c>
      <c r="V21" s="133" t="str">
        <f t="shared" ca="1" si="13"/>
        <v/>
      </c>
      <c r="W21" s="12"/>
    </row>
    <row r="22" spans="2:23" ht="20.100000000000001" hidden="1" customHeight="1" outlineLevel="1" x14ac:dyDescent="0.25">
      <c r="B22" s="11"/>
      <c r="C22" s="121" t="str">
        <f t="shared" ca="1" si="0"/>
        <v/>
      </c>
      <c r="D22" s="121" t="str">
        <f t="shared" ca="1" si="1"/>
        <v/>
      </c>
      <c r="E22" s="78"/>
      <c r="F22" s="121" t="str">
        <f t="shared" ca="1" si="2"/>
        <v/>
      </c>
      <c r="G22" s="121" t="str">
        <f t="shared" ca="1" si="3"/>
        <v/>
      </c>
      <c r="H22" s="78"/>
      <c r="I22" s="121" t="str">
        <f t="shared" ca="1" si="4"/>
        <v/>
      </c>
      <c r="J22" s="121" t="str">
        <f t="shared" ca="1" si="5"/>
        <v/>
      </c>
      <c r="K22" s="78"/>
      <c r="L22" s="121" t="str">
        <f t="shared" ca="1" si="6"/>
        <v/>
      </c>
      <c r="M22" s="121" t="str">
        <f t="shared" ca="1" si="7"/>
        <v/>
      </c>
      <c r="N22" s="78"/>
      <c r="O22" s="121" t="str">
        <f t="shared" ca="1" si="8"/>
        <v/>
      </c>
      <c r="P22" s="121" t="str">
        <f t="shared" ca="1" si="9"/>
        <v/>
      </c>
      <c r="Q22" s="78"/>
      <c r="R22" s="121" t="str">
        <f t="shared" ca="1" si="10"/>
        <v/>
      </c>
      <c r="S22" s="121" t="str">
        <f t="shared" ca="1" si="11"/>
        <v/>
      </c>
      <c r="T22" s="78"/>
      <c r="U22" s="121" t="str">
        <f t="shared" ca="1" si="12"/>
        <v/>
      </c>
      <c r="V22" s="121" t="str">
        <f t="shared" ca="1" si="13"/>
        <v/>
      </c>
      <c r="W22" s="12"/>
    </row>
    <row r="23" spans="2:23" ht="20.100000000000001" hidden="1" customHeight="1" outlineLevel="1" x14ac:dyDescent="0.25">
      <c r="B23" s="11"/>
      <c r="C23" s="133" t="str">
        <f t="shared" ca="1" si="0"/>
        <v/>
      </c>
      <c r="D23" s="133" t="str">
        <f t="shared" ca="1" si="1"/>
        <v/>
      </c>
      <c r="E23" s="78"/>
      <c r="F23" s="133" t="str">
        <f t="shared" ca="1" si="2"/>
        <v/>
      </c>
      <c r="G23" s="133" t="str">
        <f t="shared" ca="1" si="3"/>
        <v/>
      </c>
      <c r="H23" s="78"/>
      <c r="I23" s="133" t="str">
        <f t="shared" ca="1" si="4"/>
        <v/>
      </c>
      <c r="J23" s="133" t="str">
        <f t="shared" ca="1" si="5"/>
        <v/>
      </c>
      <c r="K23" s="78"/>
      <c r="L23" s="133" t="str">
        <f t="shared" ca="1" si="6"/>
        <v/>
      </c>
      <c r="M23" s="133" t="str">
        <f t="shared" ca="1" si="7"/>
        <v/>
      </c>
      <c r="N23" s="78"/>
      <c r="O23" s="133" t="str">
        <f t="shared" ca="1" si="8"/>
        <v/>
      </c>
      <c r="P23" s="133" t="str">
        <f t="shared" ca="1" si="9"/>
        <v/>
      </c>
      <c r="Q23" s="78"/>
      <c r="R23" s="133" t="str">
        <f t="shared" ca="1" si="10"/>
        <v/>
      </c>
      <c r="S23" s="133" t="str">
        <f t="shared" ca="1" si="11"/>
        <v/>
      </c>
      <c r="T23" s="78"/>
      <c r="U23" s="133" t="str">
        <f t="shared" ca="1" si="12"/>
        <v/>
      </c>
      <c r="V23" s="133" t="str">
        <f t="shared" ca="1" si="13"/>
        <v/>
      </c>
      <c r="W23" s="12"/>
    </row>
    <row r="24" spans="2:23" ht="20.100000000000001" hidden="1" customHeight="1" outlineLevel="1" x14ac:dyDescent="0.25">
      <c r="B24" s="11"/>
      <c r="C24" s="121" t="str">
        <f t="shared" ca="1" si="0"/>
        <v/>
      </c>
      <c r="D24" s="121" t="str">
        <f t="shared" ca="1" si="1"/>
        <v/>
      </c>
      <c r="E24" s="78"/>
      <c r="F24" s="121" t="str">
        <f t="shared" ca="1" si="2"/>
        <v/>
      </c>
      <c r="G24" s="121" t="str">
        <f t="shared" ca="1" si="3"/>
        <v/>
      </c>
      <c r="H24" s="78"/>
      <c r="I24" s="121" t="str">
        <f t="shared" ca="1" si="4"/>
        <v/>
      </c>
      <c r="J24" s="121" t="str">
        <f t="shared" ca="1" si="5"/>
        <v/>
      </c>
      <c r="K24" s="78"/>
      <c r="L24" s="121" t="str">
        <f t="shared" ca="1" si="6"/>
        <v/>
      </c>
      <c r="M24" s="121" t="str">
        <f t="shared" ca="1" si="7"/>
        <v/>
      </c>
      <c r="N24" s="78"/>
      <c r="O24" s="121" t="str">
        <f t="shared" ca="1" si="8"/>
        <v/>
      </c>
      <c r="P24" s="121" t="str">
        <f t="shared" ca="1" si="9"/>
        <v/>
      </c>
      <c r="Q24" s="78"/>
      <c r="R24" s="121" t="str">
        <f t="shared" ca="1" si="10"/>
        <v/>
      </c>
      <c r="S24" s="121" t="str">
        <f t="shared" ca="1" si="11"/>
        <v/>
      </c>
      <c r="T24" s="78"/>
      <c r="U24" s="121" t="str">
        <f t="shared" ca="1" si="12"/>
        <v/>
      </c>
      <c r="V24" s="121" t="str">
        <f t="shared" ca="1" si="13"/>
        <v/>
      </c>
      <c r="W24" s="12"/>
    </row>
    <row r="25" spans="2:23" ht="20.100000000000001" hidden="1" customHeight="1" outlineLevel="1" x14ac:dyDescent="0.25">
      <c r="B25" s="11"/>
      <c r="C25" s="133" t="str">
        <f t="shared" ca="1" si="0"/>
        <v/>
      </c>
      <c r="D25" s="133" t="str">
        <f t="shared" ca="1" si="1"/>
        <v/>
      </c>
      <c r="E25" s="78"/>
      <c r="F25" s="133" t="str">
        <f t="shared" ca="1" si="2"/>
        <v/>
      </c>
      <c r="G25" s="133" t="str">
        <f t="shared" ca="1" si="3"/>
        <v/>
      </c>
      <c r="H25" s="78"/>
      <c r="I25" s="133" t="str">
        <f t="shared" ca="1" si="4"/>
        <v/>
      </c>
      <c r="J25" s="133" t="str">
        <f t="shared" ca="1" si="5"/>
        <v/>
      </c>
      <c r="K25" s="78"/>
      <c r="L25" s="133" t="str">
        <f t="shared" ca="1" si="6"/>
        <v/>
      </c>
      <c r="M25" s="133" t="str">
        <f t="shared" ca="1" si="7"/>
        <v/>
      </c>
      <c r="N25" s="78"/>
      <c r="O25" s="133" t="str">
        <f t="shared" ca="1" si="8"/>
        <v/>
      </c>
      <c r="P25" s="133" t="str">
        <f t="shared" ca="1" si="9"/>
        <v/>
      </c>
      <c r="Q25" s="78"/>
      <c r="R25" s="133" t="str">
        <f t="shared" ca="1" si="10"/>
        <v/>
      </c>
      <c r="S25" s="133" t="str">
        <f t="shared" ca="1" si="11"/>
        <v/>
      </c>
      <c r="T25" s="78"/>
      <c r="U25" s="133" t="str">
        <f t="shared" ca="1" si="12"/>
        <v/>
      </c>
      <c r="V25" s="133" t="str">
        <f t="shared" ca="1" si="13"/>
        <v/>
      </c>
      <c r="W25" s="12"/>
    </row>
    <row r="26" spans="2:23" hidden="1" outlineLevel="1" x14ac:dyDescent="0.25">
      <c r="B26" s="11"/>
      <c r="C26"/>
      <c r="D26" s="77"/>
      <c r="E26" s="78"/>
      <c r="F26" s="77"/>
      <c r="G26" s="77"/>
      <c r="H26" s="78"/>
      <c r="I26" s="77"/>
      <c r="J26" s="77"/>
      <c r="K26" s="78"/>
      <c r="L26" s="77"/>
      <c r="M26" s="77"/>
      <c r="N26" s="78"/>
      <c r="O26" s="77"/>
      <c r="P26" s="77"/>
      <c r="Q26" s="78"/>
      <c r="R26" s="77"/>
      <c r="S26" s="77"/>
      <c r="T26" s="78"/>
      <c r="U26" s="77"/>
      <c r="V26" s="77"/>
      <c r="W26" s="12"/>
    </row>
    <row r="27" spans="2:23" ht="21.95" customHeight="1" collapsed="1" thickBot="1" x14ac:dyDescent="0.3">
      <c r="B27" s="11"/>
      <c r="C27" s="106"/>
      <c r="D27" s="134">
        <f ca="1">IFERROR(V9+1,"")</f>
        <v>45054</v>
      </c>
      <c r="E27" s="78"/>
      <c r="F27" s="105"/>
      <c r="G27" s="134">
        <f ca="1">IFERROR(D27+1,"")</f>
        <v>45055</v>
      </c>
      <c r="H27" s="78"/>
      <c r="I27" s="105"/>
      <c r="J27" s="134">
        <f ca="1">IFERROR(G27+1,"")</f>
        <v>45056</v>
      </c>
      <c r="K27" s="78"/>
      <c r="L27" s="105"/>
      <c r="M27" s="134">
        <f ca="1">IFERROR(J27+1,"")</f>
        <v>45057</v>
      </c>
      <c r="N27" s="78"/>
      <c r="O27" s="105"/>
      <c r="P27" s="134">
        <f ca="1">IFERROR(M27+1,"")</f>
        <v>45058</v>
      </c>
      <c r="Q27" s="78"/>
      <c r="R27" s="105"/>
      <c r="S27" s="134">
        <f ca="1">IFERROR(P27+1,"")</f>
        <v>45059</v>
      </c>
      <c r="T27" s="78"/>
      <c r="U27" s="105"/>
      <c r="V27" s="134">
        <f ca="1">IFERROR(S27+1,"")</f>
        <v>45060</v>
      </c>
      <c r="W27" s="12"/>
    </row>
    <row r="28" spans="2:23" ht="20.100000000000001" customHeight="1" x14ac:dyDescent="0.25">
      <c r="B28" s="11"/>
      <c r="C28" s="121" t="str">
        <f t="shared" ref="C28:C43" ca="1" si="14">IF(D$27="","",OFFSET(monthFirst,16+ROW()-ROW(D$27),DAY(D$27)-1,1,1))</f>
        <v/>
      </c>
      <c r="D28" s="121" t="str">
        <f t="shared" ref="D28:D43" ca="1" si="15">IF(D$27="","",OFFSET(monthFirst,ROW()-ROW(D$27),DAY(D$27)-1,1,1))</f>
        <v/>
      </c>
      <c r="E28" s="78"/>
      <c r="F28" s="121" t="str">
        <f t="shared" ref="F28:F43" ca="1" si="16">IF(G$27="","",OFFSET(monthFirst,16+ROW()-ROW(G$27),DAY(G$27)-1,1,1))</f>
        <v/>
      </c>
      <c r="G28" s="121" t="str">
        <f t="shared" ref="G28:G43" ca="1" si="17">IF(G$27="","",OFFSET(monthFirst,ROW()-ROW(G$27),DAY(G$27)-1,1,1))</f>
        <v/>
      </c>
      <c r="H28" s="78"/>
      <c r="I28" s="121" t="str">
        <f t="shared" ref="I28:I43" ca="1" si="18">IF(J$27="","",OFFSET(monthFirst,16+ROW()-ROW(J$27),DAY(J$27)-1,1,1))</f>
        <v/>
      </c>
      <c r="J28" s="121" t="str">
        <f t="shared" ref="J28:J43" ca="1" si="19">IF(J$27="","",OFFSET(monthFirst,ROW()-ROW(J$27),DAY(J$27)-1,1,1))</f>
        <v/>
      </c>
      <c r="K28" s="78"/>
      <c r="L28" s="121" t="str">
        <f t="shared" ref="L28:L43" ca="1" si="20">IF(M$27="","",OFFSET(monthFirst,16+ROW()-ROW(M$27),DAY(M$27)-1,1,1))</f>
        <v/>
      </c>
      <c r="M28" s="121" t="str">
        <f t="shared" ref="M28:M43" ca="1" si="21">IF(M$27="","",OFFSET(monthFirst,ROW()-ROW(M$27),DAY(M$27)-1,1,1))</f>
        <v/>
      </c>
      <c r="N28" s="78"/>
      <c r="O28" s="121" t="str">
        <f t="shared" ref="O28:O43" ca="1" si="22">IF(P$27="","",OFFSET(monthFirst,16+ROW()-ROW(P$27),DAY(P$27)-1,1,1))</f>
        <v/>
      </c>
      <c r="P28" s="121" t="str">
        <f t="shared" ref="P28:P43" ca="1" si="23">IF(P$27="","",OFFSET(monthFirst,ROW()-ROW(P$27),DAY(P$27)-1,1,1))</f>
        <v/>
      </c>
      <c r="Q28" s="78"/>
      <c r="R28" s="121" t="str">
        <f t="shared" ref="R28:R43" ca="1" si="24">IF(S$27="","",OFFSET(monthFirst,16+ROW()-ROW(S$27),DAY(S$27)-1,1,1))</f>
        <v/>
      </c>
      <c r="S28" s="121" t="str">
        <f t="shared" ref="S28:S43" ca="1" si="25">IF(S$27="","",OFFSET(monthFirst,ROW()-ROW(S$27),DAY(S$27)-1,1,1))</f>
        <v/>
      </c>
      <c r="T28" s="78"/>
      <c r="U28" s="121" t="str">
        <f t="shared" ref="U28:U43" ca="1" si="26">IF(V$27="","",OFFSET(monthFirst,16+ROW()-ROW(V$27),DAY(V$27)-1,1,1))</f>
        <v>Birthday</v>
      </c>
      <c r="V28" s="121" t="str">
        <f t="shared" ref="V28:V43" ca="1" si="27">IF(V$27="","",OFFSET(monthFirst,ROW()-ROW(V$27),DAY(V$27)-1,1,1))</f>
        <v>Birthday Party - 14:00</v>
      </c>
      <c r="W28" s="12"/>
    </row>
    <row r="29" spans="2:23" ht="20.100000000000001" customHeight="1" x14ac:dyDescent="0.25">
      <c r="B29" s="11"/>
      <c r="C29" s="133" t="str">
        <f t="shared" ca="1" si="14"/>
        <v/>
      </c>
      <c r="D29" s="133" t="str">
        <f t="shared" ca="1" si="15"/>
        <v/>
      </c>
      <c r="E29" s="78"/>
      <c r="F29" s="133" t="str">
        <f t="shared" ca="1" si="16"/>
        <v/>
      </c>
      <c r="G29" s="133" t="str">
        <f t="shared" ca="1" si="17"/>
        <v/>
      </c>
      <c r="H29" s="78"/>
      <c r="I29" s="133" t="str">
        <f t="shared" ca="1" si="18"/>
        <v/>
      </c>
      <c r="J29" s="133" t="str">
        <f t="shared" ca="1" si="19"/>
        <v/>
      </c>
      <c r="K29" s="78"/>
      <c r="L29" s="133" t="str">
        <f t="shared" ca="1" si="20"/>
        <v/>
      </c>
      <c r="M29" s="133" t="str">
        <f t="shared" ca="1" si="21"/>
        <v/>
      </c>
      <c r="N29" s="78"/>
      <c r="O29" s="133" t="str">
        <f t="shared" ca="1" si="22"/>
        <v/>
      </c>
      <c r="P29" s="133" t="str">
        <f t="shared" ca="1" si="23"/>
        <v/>
      </c>
      <c r="Q29" s="78"/>
      <c r="R29" s="133" t="str">
        <f t="shared" ca="1" si="24"/>
        <v/>
      </c>
      <c r="S29" s="133" t="str">
        <f t="shared" ca="1" si="25"/>
        <v/>
      </c>
      <c r="T29" s="78"/>
      <c r="U29" s="133" t="str">
        <f t="shared" ca="1" si="26"/>
        <v>Call</v>
      </c>
      <c r="V29" s="133" t="str">
        <f t="shared" ca="1" si="27"/>
        <v>Team Call - 14:30</v>
      </c>
      <c r="W29" s="12"/>
    </row>
    <row r="30" spans="2:23" ht="20.100000000000001" customHeight="1" x14ac:dyDescent="0.25">
      <c r="B30" s="11"/>
      <c r="C30" s="121" t="str">
        <f t="shared" ca="1" si="14"/>
        <v/>
      </c>
      <c r="D30" s="121" t="str">
        <f t="shared" ca="1" si="15"/>
        <v/>
      </c>
      <c r="E30" s="78"/>
      <c r="F30" s="121" t="str">
        <f t="shared" ca="1" si="16"/>
        <v/>
      </c>
      <c r="G30" s="121" t="str">
        <f t="shared" ca="1" si="17"/>
        <v/>
      </c>
      <c r="H30" s="78"/>
      <c r="I30" s="121" t="str">
        <f t="shared" ca="1" si="18"/>
        <v/>
      </c>
      <c r="J30" s="121" t="str">
        <f t="shared" ca="1" si="19"/>
        <v/>
      </c>
      <c r="K30" s="78"/>
      <c r="L30" s="121" t="str">
        <f t="shared" ca="1" si="20"/>
        <v/>
      </c>
      <c r="M30" s="121" t="str">
        <f t="shared" ca="1" si="21"/>
        <v/>
      </c>
      <c r="N30" s="78"/>
      <c r="O30" s="121" t="str">
        <f t="shared" ca="1" si="22"/>
        <v/>
      </c>
      <c r="P30" s="121" t="str">
        <f t="shared" ca="1" si="23"/>
        <v/>
      </c>
      <c r="Q30" s="78"/>
      <c r="R30" s="121" t="str">
        <f t="shared" ca="1" si="24"/>
        <v/>
      </c>
      <c r="S30" s="121" t="str">
        <f t="shared" ca="1" si="25"/>
        <v/>
      </c>
      <c r="T30" s="78"/>
      <c r="U30" s="121" t="str">
        <f t="shared" ca="1" si="26"/>
        <v/>
      </c>
      <c r="V30" s="121" t="str">
        <f t="shared" ca="1" si="27"/>
        <v/>
      </c>
      <c r="W30" s="12"/>
    </row>
    <row r="31" spans="2:23" ht="20.100000000000001" customHeight="1" x14ac:dyDescent="0.25">
      <c r="B31" s="11"/>
      <c r="C31" s="133" t="str">
        <f t="shared" ca="1" si="14"/>
        <v/>
      </c>
      <c r="D31" s="133" t="str">
        <f t="shared" ca="1" si="15"/>
        <v/>
      </c>
      <c r="E31" s="78"/>
      <c r="F31" s="133" t="str">
        <f t="shared" ca="1" si="16"/>
        <v/>
      </c>
      <c r="G31" s="133" t="str">
        <f t="shared" ca="1" si="17"/>
        <v/>
      </c>
      <c r="H31" s="78"/>
      <c r="I31" s="133" t="str">
        <f t="shared" ca="1" si="18"/>
        <v/>
      </c>
      <c r="J31" s="133" t="str">
        <f t="shared" ca="1" si="19"/>
        <v/>
      </c>
      <c r="K31" s="78"/>
      <c r="L31" s="133" t="str">
        <f t="shared" ca="1" si="20"/>
        <v/>
      </c>
      <c r="M31" s="133" t="str">
        <f t="shared" ca="1" si="21"/>
        <v/>
      </c>
      <c r="N31" s="78"/>
      <c r="O31" s="133" t="str">
        <f t="shared" ca="1" si="22"/>
        <v/>
      </c>
      <c r="P31" s="133" t="str">
        <f t="shared" ca="1" si="23"/>
        <v/>
      </c>
      <c r="Q31" s="78"/>
      <c r="R31" s="133" t="str">
        <f t="shared" ca="1" si="24"/>
        <v/>
      </c>
      <c r="S31" s="133" t="str">
        <f t="shared" ca="1" si="25"/>
        <v/>
      </c>
      <c r="T31" s="78"/>
      <c r="U31" s="133" t="str">
        <f t="shared" ca="1" si="26"/>
        <v/>
      </c>
      <c r="V31" s="133" t="str">
        <f t="shared" ca="1" si="27"/>
        <v/>
      </c>
      <c r="W31" s="12"/>
    </row>
    <row r="32" spans="2:23" ht="20.100000000000001" customHeight="1" x14ac:dyDescent="0.25">
      <c r="B32" s="11"/>
      <c r="C32" s="121" t="str">
        <f t="shared" ca="1" si="14"/>
        <v/>
      </c>
      <c r="D32" s="121" t="str">
        <f t="shared" ca="1" si="15"/>
        <v/>
      </c>
      <c r="E32" s="78"/>
      <c r="F32" s="121" t="str">
        <f t="shared" ca="1" si="16"/>
        <v/>
      </c>
      <c r="G32" s="121" t="str">
        <f t="shared" ca="1" si="17"/>
        <v/>
      </c>
      <c r="H32" s="78"/>
      <c r="I32" s="121" t="str">
        <f t="shared" ca="1" si="18"/>
        <v/>
      </c>
      <c r="J32" s="121" t="str">
        <f t="shared" ca="1" si="19"/>
        <v/>
      </c>
      <c r="K32" s="78"/>
      <c r="L32" s="121" t="str">
        <f t="shared" ca="1" si="20"/>
        <v/>
      </c>
      <c r="M32" s="121" t="str">
        <f t="shared" ca="1" si="21"/>
        <v/>
      </c>
      <c r="N32" s="78"/>
      <c r="O32" s="121" t="str">
        <f t="shared" ca="1" si="22"/>
        <v/>
      </c>
      <c r="P32" s="121" t="str">
        <f t="shared" ca="1" si="23"/>
        <v/>
      </c>
      <c r="Q32" s="78"/>
      <c r="R32" s="121" t="str">
        <f t="shared" ca="1" si="24"/>
        <v/>
      </c>
      <c r="S32" s="121" t="str">
        <f t="shared" ca="1" si="25"/>
        <v/>
      </c>
      <c r="T32" s="78"/>
      <c r="U32" s="121" t="str">
        <f t="shared" ca="1" si="26"/>
        <v/>
      </c>
      <c r="V32" s="121" t="str">
        <f t="shared" ca="1" si="27"/>
        <v/>
      </c>
      <c r="W32" s="12"/>
    </row>
    <row r="33" spans="2:23" ht="20.100000000000001" hidden="1" customHeight="1" outlineLevel="1" thickBot="1" x14ac:dyDescent="0.3">
      <c r="B33" s="11"/>
      <c r="C33" s="133" t="str">
        <f t="shared" ca="1" si="14"/>
        <v/>
      </c>
      <c r="D33" s="133" t="str">
        <f t="shared" ca="1" si="15"/>
        <v/>
      </c>
      <c r="E33" s="78"/>
      <c r="F33" s="133" t="str">
        <f t="shared" ca="1" si="16"/>
        <v/>
      </c>
      <c r="G33" s="133" t="str">
        <f t="shared" ca="1" si="17"/>
        <v/>
      </c>
      <c r="H33" s="78"/>
      <c r="I33" s="133" t="str">
        <f t="shared" ca="1" si="18"/>
        <v/>
      </c>
      <c r="J33" s="133" t="str">
        <f t="shared" ca="1" si="19"/>
        <v/>
      </c>
      <c r="K33" s="78"/>
      <c r="L33" s="133" t="str">
        <f t="shared" ca="1" si="20"/>
        <v/>
      </c>
      <c r="M33" s="133" t="str">
        <f t="shared" ca="1" si="21"/>
        <v/>
      </c>
      <c r="N33" s="78"/>
      <c r="O33" s="133" t="str">
        <f t="shared" ca="1" si="22"/>
        <v/>
      </c>
      <c r="P33" s="133" t="str">
        <f t="shared" ca="1" si="23"/>
        <v/>
      </c>
      <c r="Q33" s="78"/>
      <c r="R33" s="133" t="str">
        <f t="shared" ca="1" si="24"/>
        <v/>
      </c>
      <c r="S33" s="133" t="str">
        <f t="shared" ca="1" si="25"/>
        <v/>
      </c>
      <c r="T33" s="78"/>
      <c r="U33" s="133" t="str">
        <f t="shared" ca="1" si="26"/>
        <v/>
      </c>
      <c r="V33" s="133" t="str">
        <f t="shared" ca="1" si="27"/>
        <v/>
      </c>
      <c r="W33" s="12"/>
    </row>
    <row r="34" spans="2:23" ht="20.100000000000001" hidden="1" customHeight="1" outlineLevel="1" thickBot="1" x14ac:dyDescent="0.3">
      <c r="B34" s="11"/>
      <c r="C34" s="121" t="str">
        <f t="shared" ca="1" si="14"/>
        <v/>
      </c>
      <c r="D34" s="121" t="str">
        <f t="shared" ca="1" si="15"/>
        <v/>
      </c>
      <c r="E34" s="78"/>
      <c r="F34" s="121" t="str">
        <f t="shared" ca="1" si="16"/>
        <v/>
      </c>
      <c r="G34" s="121" t="str">
        <f t="shared" ca="1" si="17"/>
        <v/>
      </c>
      <c r="H34" s="78"/>
      <c r="I34" s="121" t="str">
        <f t="shared" ca="1" si="18"/>
        <v/>
      </c>
      <c r="J34" s="121" t="str">
        <f t="shared" ca="1" si="19"/>
        <v/>
      </c>
      <c r="K34" s="78"/>
      <c r="L34" s="121" t="str">
        <f t="shared" ca="1" si="20"/>
        <v/>
      </c>
      <c r="M34" s="121" t="str">
        <f t="shared" ca="1" si="21"/>
        <v/>
      </c>
      <c r="N34" s="78"/>
      <c r="O34" s="121" t="str">
        <f t="shared" ca="1" si="22"/>
        <v/>
      </c>
      <c r="P34" s="121" t="str">
        <f t="shared" ca="1" si="23"/>
        <v/>
      </c>
      <c r="Q34" s="78"/>
      <c r="R34" s="121" t="str">
        <f t="shared" ca="1" si="24"/>
        <v/>
      </c>
      <c r="S34" s="121" t="str">
        <f t="shared" ca="1" si="25"/>
        <v/>
      </c>
      <c r="T34" s="78"/>
      <c r="U34" s="121" t="str">
        <f t="shared" ca="1" si="26"/>
        <v/>
      </c>
      <c r="V34" s="121" t="str">
        <f t="shared" ca="1" si="27"/>
        <v/>
      </c>
      <c r="W34" s="12"/>
    </row>
    <row r="35" spans="2:23" ht="20.100000000000001" hidden="1" customHeight="1" outlineLevel="1" thickBot="1" x14ac:dyDescent="0.3">
      <c r="B35" s="11"/>
      <c r="C35" s="133" t="str">
        <f t="shared" ca="1" si="14"/>
        <v/>
      </c>
      <c r="D35" s="133" t="str">
        <f t="shared" ca="1" si="15"/>
        <v/>
      </c>
      <c r="E35" s="78"/>
      <c r="F35" s="133" t="str">
        <f t="shared" ca="1" si="16"/>
        <v/>
      </c>
      <c r="G35" s="133" t="str">
        <f t="shared" ca="1" si="17"/>
        <v/>
      </c>
      <c r="H35" s="78"/>
      <c r="I35" s="133" t="str">
        <f t="shared" ca="1" si="18"/>
        <v/>
      </c>
      <c r="J35" s="133" t="str">
        <f t="shared" ca="1" si="19"/>
        <v/>
      </c>
      <c r="K35" s="78"/>
      <c r="L35" s="133" t="str">
        <f t="shared" ca="1" si="20"/>
        <v/>
      </c>
      <c r="M35" s="133" t="str">
        <f t="shared" ca="1" si="21"/>
        <v/>
      </c>
      <c r="N35" s="78"/>
      <c r="O35" s="133" t="str">
        <f t="shared" ca="1" si="22"/>
        <v/>
      </c>
      <c r="P35" s="133" t="str">
        <f t="shared" ca="1" si="23"/>
        <v/>
      </c>
      <c r="Q35" s="78"/>
      <c r="R35" s="133" t="str">
        <f t="shared" ca="1" si="24"/>
        <v/>
      </c>
      <c r="S35" s="133" t="str">
        <f t="shared" ca="1" si="25"/>
        <v/>
      </c>
      <c r="T35" s="78"/>
      <c r="U35" s="133" t="str">
        <f t="shared" ca="1" si="26"/>
        <v/>
      </c>
      <c r="V35" s="133" t="str">
        <f t="shared" ca="1" si="27"/>
        <v/>
      </c>
      <c r="W35" s="12"/>
    </row>
    <row r="36" spans="2:23" ht="20.100000000000001" hidden="1" customHeight="1" outlineLevel="1" thickBot="1" x14ac:dyDescent="0.3">
      <c r="B36" s="11"/>
      <c r="C36" s="121" t="str">
        <f t="shared" ca="1" si="14"/>
        <v/>
      </c>
      <c r="D36" s="121" t="str">
        <f t="shared" ca="1" si="15"/>
        <v/>
      </c>
      <c r="E36" s="78"/>
      <c r="F36" s="121" t="str">
        <f t="shared" ca="1" si="16"/>
        <v/>
      </c>
      <c r="G36" s="121" t="str">
        <f t="shared" ca="1" si="17"/>
        <v/>
      </c>
      <c r="H36" s="78"/>
      <c r="I36" s="121" t="str">
        <f t="shared" ca="1" si="18"/>
        <v/>
      </c>
      <c r="J36" s="121" t="str">
        <f t="shared" ca="1" si="19"/>
        <v/>
      </c>
      <c r="K36" s="78"/>
      <c r="L36" s="121" t="str">
        <f t="shared" ca="1" si="20"/>
        <v/>
      </c>
      <c r="M36" s="121" t="str">
        <f t="shared" ca="1" si="21"/>
        <v/>
      </c>
      <c r="N36" s="78"/>
      <c r="O36" s="121" t="str">
        <f t="shared" ca="1" si="22"/>
        <v/>
      </c>
      <c r="P36" s="121" t="str">
        <f t="shared" ca="1" si="23"/>
        <v/>
      </c>
      <c r="Q36" s="78"/>
      <c r="R36" s="121" t="str">
        <f t="shared" ca="1" si="24"/>
        <v/>
      </c>
      <c r="S36" s="121" t="str">
        <f t="shared" ca="1" si="25"/>
        <v/>
      </c>
      <c r="T36" s="78"/>
      <c r="U36" s="121" t="str">
        <f t="shared" ca="1" si="26"/>
        <v/>
      </c>
      <c r="V36" s="121" t="str">
        <f t="shared" ca="1" si="27"/>
        <v/>
      </c>
      <c r="W36" s="12"/>
    </row>
    <row r="37" spans="2:23" ht="20.100000000000001" hidden="1" customHeight="1" outlineLevel="1" thickBot="1" x14ac:dyDescent="0.3">
      <c r="B37" s="11"/>
      <c r="C37" s="133" t="str">
        <f t="shared" ca="1" si="14"/>
        <v/>
      </c>
      <c r="D37" s="133" t="str">
        <f t="shared" ca="1" si="15"/>
        <v/>
      </c>
      <c r="E37" s="78"/>
      <c r="F37" s="133" t="str">
        <f t="shared" ca="1" si="16"/>
        <v/>
      </c>
      <c r="G37" s="133" t="str">
        <f t="shared" ca="1" si="17"/>
        <v/>
      </c>
      <c r="H37" s="78"/>
      <c r="I37" s="133" t="str">
        <f t="shared" ca="1" si="18"/>
        <v/>
      </c>
      <c r="J37" s="133" t="str">
        <f t="shared" ca="1" si="19"/>
        <v/>
      </c>
      <c r="K37" s="78"/>
      <c r="L37" s="133" t="str">
        <f t="shared" ca="1" si="20"/>
        <v/>
      </c>
      <c r="M37" s="133" t="str">
        <f t="shared" ca="1" si="21"/>
        <v/>
      </c>
      <c r="N37" s="78"/>
      <c r="O37" s="133" t="str">
        <f t="shared" ca="1" si="22"/>
        <v/>
      </c>
      <c r="P37" s="133" t="str">
        <f t="shared" ca="1" si="23"/>
        <v/>
      </c>
      <c r="Q37" s="78"/>
      <c r="R37" s="133" t="str">
        <f t="shared" ca="1" si="24"/>
        <v/>
      </c>
      <c r="S37" s="133" t="str">
        <f t="shared" ca="1" si="25"/>
        <v/>
      </c>
      <c r="T37" s="78"/>
      <c r="U37" s="133" t="str">
        <f t="shared" ca="1" si="26"/>
        <v/>
      </c>
      <c r="V37" s="133" t="str">
        <f t="shared" ca="1" si="27"/>
        <v/>
      </c>
      <c r="W37" s="12"/>
    </row>
    <row r="38" spans="2:23" ht="20.100000000000001" hidden="1" customHeight="1" outlineLevel="1" thickBot="1" x14ac:dyDescent="0.3">
      <c r="B38" s="11"/>
      <c r="C38" s="121" t="str">
        <f t="shared" ca="1" si="14"/>
        <v/>
      </c>
      <c r="D38" s="121" t="str">
        <f t="shared" ca="1" si="15"/>
        <v/>
      </c>
      <c r="E38" s="78"/>
      <c r="F38" s="121" t="str">
        <f t="shared" ca="1" si="16"/>
        <v/>
      </c>
      <c r="G38" s="121" t="str">
        <f t="shared" ca="1" si="17"/>
        <v/>
      </c>
      <c r="H38" s="78"/>
      <c r="I38" s="121" t="str">
        <f t="shared" ca="1" si="18"/>
        <v/>
      </c>
      <c r="J38" s="121" t="str">
        <f t="shared" ca="1" si="19"/>
        <v/>
      </c>
      <c r="K38" s="78"/>
      <c r="L38" s="121" t="str">
        <f t="shared" ca="1" si="20"/>
        <v/>
      </c>
      <c r="M38" s="121" t="str">
        <f t="shared" ca="1" si="21"/>
        <v/>
      </c>
      <c r="N38" s="78"/>
      <c r="O38" s="121" t="str">
        <f t="shared" ca="1" si="22"/>
        <v/>
      </c>
      <c r="P38" s="121" t="str">
        <f t="shared" ca="1" si="23"/>
        <v/>
      </c>
      <c r="Q38" s="78"/>
      <c r="R38" s="121" t="str">
        <f t="shared" ca="1" si="24"/>
        <v/>
      </c>
      <c r="S38" s="121" t="str">
        <f t="shared" ca="1" si="25"/>
        <v/>
      </c>
      <c r="T38" s="78"/>
      <c r="U38" s="121" t="str">
        <f t="shared" ca="1" si="26"/>
        <v/>
      </c>
      <c r="V38" s="121" t="str">
        <f t="shared" ca="1" si="27"/>
        <v/>
      </c>
      <c r="W38" s="12"/>
    </row>
    <row r="39" spans="2:23" ht="20.100000000000001" hidden="1" customHeight="1" outlineLevel="1" thickBot="1" x14ac:dyDescent="0.3">
      <c r="B39" s="11"/>
      <c r="C39" s="133" t="str">
        <f t="shared" ca="1" si="14"/>
        <v/>
      </c>
      <c r="D39" s="133" t="str">
        <f t="shared" ca="1" si="15"/>
        <v/>
      </c>
      <c r="E39" s="78"/>
      <c r="F39" s="133" t="str">
        <f t="shared" ca="1" si="16"/>
        <v/>
      </c>
      <c r="G39" s="133" t="str">
        <f t="shared" ca="1" si="17"/>
        <v/>
      </c>
      <c r="H39" s="78"/>
      <c r="I39" s="133" t="str">
        <f t="shared" ca="1" si="18"/>
        <v/>
      </c>
      <c r="J39" s="133" t="str">
        <f t="shared" ca="1" si="19"/>
        <v/>
      </c>
      <c r="K39" s="78"/>
      <c r="L39" s="133" t="str">
        <f t="shared" ca="1" si="20"/>
        <v/>
      </c>
      <c r="M39" s="133" t="str">
        <f t="shared" ca="1" si="21"/>
        <v/>
      </c>
      <c r="N39" s="78"/>
      <c r="O39" s="133" t="str">
        <f t="shared" ca="1" si="22"/>
        <v/>
      </c>
      <c r="P39" s="133" t="str">
        <f t="shared" ca="1" si="23"/>
        <v/>
      </c>
      <c r="Q39" s="78"/>
      <c r="R39" s="133" t="str">
        <f t="shared" ca="1" si="24"/>
        <v/>
      </c>
      <c r="S39" s="133" t="str">
        <f t="shared" ca="1" si="25"/>
        <v/>
      </c>
      <c r="T39" s="78"/>
      <c r="U39" s="133" t="str">
        <f t="shared" ca="1" si="26"/>
        <v/>
      </c>
      <c r="V39" s="133" t="str">
        <f t="shared" ca="1" si="27"/>
        <v/>
      </c>
      <c r="W39" s="12"/>
    </row>
    <row r="40" spans="2:23" ht="20.100000000000001" hidden="1" customHeight="1" outlineLevel="1" thickBot="1" x14ac:dyDescent="0.3">
      <c r="B40" s="11"/>
      <c r="C40" s="121" t="str">
        <f t="shared" ca="1" si="14"/>
        <v/>
      </c>
      <c r="D40" s="121" t="str">
        <f t="shared" ca="1" si="15"/>
        <v/>
      </c>
      <c r="E40" s="78"/>
      <c r="F40" s="121" t="str">
        <f t="shared" ca="1" si="16"/>
        <v/>
      </c>
      <c r="G40" s="121" t="str">
        <f t="shared" ca="1" si="17"/>
        <v/>
      </c>
      <c r="H40" s="78"/>
      <c r="I40" s="121" t="str">
        <f t="shared" ca="1" si="18"/>
        <v/>
      </c>
      <c r="J40" s="121" t="str">
        <f t="shared" ca="1" si="19"/>
        <v/>
      </c>
      <c r="K40" s="78"/>
      <c r="L40" s="121" t="str">
        <f t="shared" ca="1" si="20"/>
        <v/>
      </c>
      <c r="M40" s="121" t="str">
        <f t="shared" ca="1" si="21"/>
        <v/>
      </c>
      <c r="N40" s="78"/>
      <c r="O40" s="121" t="str">
        <f t="shared" ca="1" si="22"/>
        <v/>
      </c>
      <c r="P40" s="121" t="str">
        <f t="shared" ca="1" si="23"/>
        <v/>
      </c>
      <c r="Q40" s="78"/>
      <c r="R40" s="121" t="str">
        <f t="shared" ca="1" si="24"/>
        <v/>
      </c>
      <c r="S40" s="121" t="str">
        <f t="shared" ca="1" si="25"/>
        <v/>
      </c>
      <c r="T40" s="78"/>
      <c r="U40" s="121" t="str">
        <f t="shared" ca="1" si="26"/>
        <v/>
      </c>
      <c r="V40" s="121" t="str">
        <f t="shared" ca="1" si="27"/>
        <v/>
      </c>
      <c r="W40" s="12"/>
    </row>
    <row r="41" spans="2:23" ht="20.100000000000001" hidden="1" customHeight="1" outlineLevel="1" thickBot="1" x14ac:dyDescent="0.3">
      <c r="B41" s="11"/>
      <c r="C41" s="133" t="str">
        <f t="shared" ca="1" si="14"/>
        <v/>
      </c>
      <c r="D41" s="133" t="str">
        <f t="shared" ca="1" si="15"/>
        <v/>
      </c>
      <c r="E41" s="78"/>
      <c r="F41" s="133" t="str">
        <f t="shared" ca="1" si="16"/>
        <v/>
      </c>
      <c r="G41" s="133" t="str">
        <f t="shared" ca="1" si="17"/>
        <v/>
      </c>
      <c r="H41" s="78"/>
      <c r="I41" s="133" t="str">
        <f t="shared" ca="1" si="18"/>
        <v/>
      </c>
      <c r="J41" s="133" t="str">
        <f t="shared" ca="1" si="19"/>
        <v/>
      </c>
      <c r="K41" s="78"/>
      <c r="L41" s="133" t="str">
        <f t="shared" ca="1" si="20"/>
        <v/>
      </c>
      <c r="M41" s="133" t="str">
        <f t="shared" ca="1" si="21"/>
        <v/>
      </c>
      <c r="N41" s="78"/>
      <c r="O41" s="133" t="str">
        <f t="shared" ca="1" si="22"/>
        <v/>
      </c>
      <c r="P41" s="133" t="str">
        <f t="shared" ca="1" si="23"/>
        <v/>
      </c>
      <c r="Q41" s="78"/>
      <c r="R41" s="133" t="str">
        <f t="shared" ca="1" si="24"/>
        <v/>
      </c>
      <c r="S41" s="133" t="str">
        <f t="shared" ca="1" si="25"/>
        <v/>
      </c>
      <c r="T41" s="78"/>
      <c r="U41" s="133" t="str">
        <f t="shared" ca="1" si="26"/>
        <v/>
      </c>
      <c r="V41" s="133" t="str">
        <f t="shared" ca="1" si="27"/>
        <v/>
      </c>
      <c r="W41" s="12"/>
    </row>
    <row r="42" spans="2:23" ht="20.100000000000001" hidden="1" customHeight="1" outlineLevel="1" thickBot="1" x14ac:dyDescent="0.3">
      <c r="B42" s="11"/>
      <c r="C42" s="121" t="str">
        <f t="shared" ca="1" si="14"/>
        <v/>
      </c>
      <c r="D42" s="121" t="str">
        <f t="shared" ca="1" si="15"/>
        <v/>
      </c>
      <c r="E42" s="78"/>
      <c r="F42" s="121" t="str">
        <f t="shared" ca="1" si="16"/>
        <v/>
      </c>
      <c r="G42" s="121" t="str">
        <f t="shared" ca="1" si="17"/>
        <v/>
      </c>
      <c r="H42" s="78"/>
      <c r="I42" s="121" t="str">
        <f t="shared" ca="1" si="18"/>
        <v/>
      </c>
      <c r="J42" s="121" t="str">
        <f t="shared" ca="1" si="19"/>
        <v/>
      </c>
      <c r="K42" s="78"/>
      <c r="L42" s="121" t="str">
        <f t="shared" ca="1" si="20"/>
        <v/>
      </c>
      <c r="M42" s="121" t="str">
        <f t="shared" ca="1" si="21"/>
        <v/>
      </c>
      <c r="N42" s="78"/>
      <c r="O42" s="121" t="str">
        <f t="shared" ca="1" si="22"/>
        <v/>
      </c>
      <c r="P42" s="121" t="str">
        <f t="shared" ca="1" si="23"/>
        <v/>
      </c>
      <c r="Q42" s="78"/>
      <c r="R42" s="121" t="str">
        <f t="shared" ca="1" si="24"/>
        <v/>
      </c>
      <c r="S42" s="121" t="str">
        <f t="shared" ca="1" si="25"/>
        <v/>
      </c>
      <c r="T42" s="78"/>
      <c r="U42" s="121" t="str">
        <f t="shared" ca="1" si="26"/>
        <v/>
      </c>
      <c r="V42" s="121" t="str">
        <f t="shared" ca="1" si="27"/>
        <v/>
      </c>
      <c r="W42" s="12"/>
    </row>
    <row r="43" spans="2:23" ht="20.100000000000001" hidden="1" customHeight="1" outlineLevel="1" thickBot="1" x14ac:dyDescent="0.3">
      <c r="B43" s="11"/>
      <c r="C43" s="133" t="str">
        <f t="shared" ca="1" si="14"/>
        <v/>
      </c>
      <c r="D43" s="133" t="str">
        <f t="shared" ca="1" si="15"/>
        <v/>
      </c>
      <c r="E43" s="78"/>
      <c r="F43" s="133" t="str">
        <f t="shared" ca="1" si="16"/>
        <v/>
      </c>
      <c r="G43" s="133" t="str">
        <f t="shared" ca="1" si="17"/>
        <v/>
      </c>
      <c r="H43" s="78"/>
      <c r="I43" s="133" t="str">
        <f t="shared" ca="1" si="18"/>
        <v/>
      </c>
      <c r="J43" s="133" t="str">
        <f t="shared" ca="1" si="19"/>
        <v/>
      </c>
      <c r="K43" s="78"/>
      <c r="L43" s="133" t="str">
        <f t="shared" ca="1" si="20"/>
        <v/>
      </c>
      <c r="M43" s="133" t="str">
        <f t="shared" ca="1" si="21"/>
        <v/>
      </c>
      <c r="N43" s="78"/>
      <c r="O43" s="133" t="str">
        <f t="shared" ca="1" si="22"/>
        <v/>
      </c>
      <c r="P43" s="133" t="str">
        <f t="shared" ca="1" si="23"/>
        <v/>
      </c>
      <c r="Q43" s="78"/>
      <c r="R43" s="133" t="str">
        <f t="shared" ca="1" si="24"/>
        <v/>
      </c>
      <c r="S43" s="133" t="str">
        <f t="shared" ca="1" si="25"/>
        <v/>
      </c>
      <c r="T43" s="78"/>
      <c r="U43" s="133" t="str">
        <f t="shared" ca="1" si="26"/>
        <v/>
      </c>
      <c r="V43" s="133" t="str">
        <f t="shared" ca="1" si="27"/>
        <v/>
      </c>
      <c r="W43" s="12"/>
    </row>
    <row r="44" spans="2:23" collapsed="1" x14ac:dyDescent="0.25">
      <c r="B44" s="11"/>
      <c r="C44"/>
      <c r="D44" s="77"/>
      <c r="E44" s="78"/>
      <c r="F44" s="77"/>
      <c r="G44" s="77"/>
      <c r="H44" s="78"/>
      <c r="I44" s="77"/>
      <c r="J44" s="77"/>
      <c r="K44" s="78"/>
      <c r="L44" s="77"/>
      <c r="M44" s="77"/>
      <c r="N44" s="78"/>
      <c r="O44" s="77"/>
      <c r="P44" s="77"/>
      <c r="Q44" s="78"/>
      <c r="R44" s="77"/>
      <c r="S44" s="77"/>
      <c r="T44" s="78"/>
      <c r="U44" s="77"/>
      <c r="V44" s="77"/>
      <c r="W44" s="12"/>
    </row>
    <row r="45" spans="2:23" ht="21.95" customHeight="1" thickBot="1" x14ac:dyDescent="0.3">
      <c r="B45" s="11"/>
      <c r="C45" s="106"/>
      <c r="D45" s="134">
        <f ca="1">IFERROR(V27+1,"")</f>
        <v>45061</v>
      </c>
      <c r="E45" s="78"/>
      <c r="F45" s="105"/>
      <c r="G45" s="134">
        <f ca="1">IFERROR(D45+1,"")</f>
        <v>45062</v>
      </c>
      <c r="H45" s="78"/>
      <c r="I45" s="105"/>
      <c r="J45" s="134">
        <f ca="1">IFERROR(G45+1,"")</f>
        <v>45063</v>
      </c>
      <c r="K45" s="78"/>
      <c r="L45" s="105"/>
      <c r="M45" s="134">
        <f ca="1">IFERROR(J45+1,"")</f>
        <v>45064</v>
      </c>
      <c r="N45" s="78"/>
      <c r="O45" s="105"/>
      <c r="P45" s="134">
        <f ca="1">IFERROR(M45+1,"")</f>
        <v>45065</v>
      </c>
      <c r="Q45" s="78"/>
      <c r="R45" s="105"/>
      <c r="S45" s="134">
        <f ca="1">IFERROR(P45+1,"")</f>
        <v>45066</v>
      </c>
      <c r="T45" s="78"/>
      <c r="U45" s="105"/>
      <c r="V45" s="134">
        <f ca="1">IFERROR(S45+1,"")</f>
        <v>45067</v>
      </c>
      <c r="W45" s="12"/>
    </row>
    <row r="46" spans="2:23" ht="20.100000000000001" customHeight="1" x14ac:dyDescent="0.25">
      <c r="B46" s="11"/>
      <c r="C46" s="121" t="str">
        <f t="shared" ref="C46:C61" ca="1" si="28">IF(D$45="","",OFFSET(monthFirst,16+ROW()-ROW(D$45),DAY(D$45)-1,1,1))</f>
        <v>Meeting</v>
      </c>
      <c r="D46" s="121" t="str">
        <f t="shared" ref="D46:D61" ca="1" si="29">IF(D$45="","",OFFSET(monthFirst,ROW()-ROW(D$45),DAY(D$45)-1,1,1))</f>
        <v>Meeting with Lisa - 11:30</v>
      </c>
      <c r="E46" s="78"/>
      <c r="F46" s="121" t="str">
        <f t="shared" ref="F46:F61" ca="1" si="30">IF(G$45="","",OFFSET(monthFirst,16+ROW()-ROW(G$45),DAY(G$45)-1,1,1))</f>
        <v>Reminder</v>
      </c>
      <c r="G46" s="121" t="str">
        <f t="shared" ref="G46:G61" ca="1" si="31">IF(G$45="","",OFFSET(monthFirst,ROW()-ROW(G$45),DAY(G$45)-1,1,1))</f>
        <v>Reminder: Dentist - 10:00</v>
      </c>
      <c r="H46" s="78"/>
      <c r="I46" s="121" t="str">
        <f t="shared" ref="I46:I61" ca="1" si="32">IF(J$45="","",OFFSET(monthFirst,16+ROW()-ROW(J$45),DAY(J$45)-1,1,1))</f>
        <v>Meeting</v>
      </c>
      <c r="J46" s="121" t="str">
        <f t="shared" ref="J46:J61" ca="1" si="33">IF(J$45="","",OFFSET(monthFirst,ROW()-ROW(J$45),DAY(J$45)-1,1,1))</f>
        <v>Meeting with John - All day</v>
      </c>
      <c r="K46" s="78"/>
      <c r="L46" s="121" t="str">
        <f t="shared" ref="L46:L61" ca="1" si="34">IF(M$45="","",OFFSET(monthFirst,16+ROW()-ROW(M$45),DAY(M$45)-1,1,1))</f>
        <v/>
      </c>
      <c r="M46" s="121" t="str">
        <f t="shared" ref="M46:M61" ca="1" si="35">IF(M$45="","",OFFSET(monthFirst,ROW()-ROW(M$45),DAY(M$45)-1,1,1))</f>
        <v/>
      </c>
      <c r="N46" s="78"/>
      <c r="O46" s="121" t="str">
        <f t="shared" ref="O46:O61" ca="1" si="36">IF(P$45="","",OFFSET(monthFirst,16+ROW()-ROW(P$45),DAY(P$45)-1,1,1))</f>
        <v>Reminder</v>
      </c>
      <c r="P46" s="121" t="str">
        <f t="shared" ref="P46:P61" ca="1" si="37">IF(P$45="","",OFFSET(monthFirst,ROW()-ROW(P$45),DAY(P$45)-1,1,1))</f>
        <v>Bank Holiday - All day</v>
      </c>
      <c r="Q46" s="78"/>
      <c r="R46" s="121" t="str">
        <f t="shared" ref="R46:R61" ca="1" si="38">IF(S$45="","",OFFSET(monthFirst,16+ROW()-ROW(S$45),DAY(S$45)-1,1,1))</f>
        <v>Day off</v>
      </c>
      <c r="S46" s="121" t="str">
        <f t="shared" ref="S46:S61" ca="1" si="39">IF(S$45="","",OFFSET(monthFirst,ROW()-ROW(S$45),DAY(S$45)-1,1,1))</f>
        <v>Day Off - All day</v>
      </c>
      <c r="T46" s="78"/>
      <c r="U46" s="121" t="str">
        <f t="shared" ref="U46:U61" ca="1" si="40">IF(V$45="","",OFFSET(monthFirst,16+ROW()-ROW(V$45),DAY(V$45)-1,1,1))</f>
        <v>Reminder</v>
      </c>
      <c r="V46" s="121" t="str">
        <f t="shared" ref="V46:V61" ca="1" si="41">IF(V$45="","",OFFSET(monthFirst,ROW()-ROW(V$45),DAY(V$45)-1,1,1))</f>
        <v>Project Deadline - All day</v>
      </c>
      <c r="W46" s="12"/>
    </row>
    <row r="47" spans="2:23" ht="20.100000000000001" customHeight="1" x14ac:dyDescent="0.25">
      <c r="B47" s="11"/>
      <c r="C47" s="133" t="str">
        <f t="shared" ca="1" si="28"/>
        <v/>
      </c>
      <c r="D47" s="133" t="str">
        <f t="shared" ca="1" si="29"/>
        <v/>
      </c>
      <c r="E47" s="78"/>
      <c r="F47" s="133" t="str">
        <f t="shared" ca="1" si="30"/>
        <v/>
      </c>
      <c r="G47" s="133" t="str">
        <f t="shared" ca="1" si="31"/>
        <v/>
      </c>
      <c r="H47" s="78"/>
      <c r="I47" s="133" t="str">
        <f t="shared" ca="1" si="32"/>
        <v/>
      </c>
      <c r="J47" s="133" t="str">
        <f t="shared" ca="1" si="33"/>
        <v/>
      </c>
      <c r="K47" s="78"/>
      <c r="L47" s="133" t="str">
        <f t="shared" ca="1" si="34"/>
        <v/>
      </c>
      <c r="M47" s="133" t="str">
        <f t="shared" ca="1" si="35"/>
        <v/>
      </c>
      <c r="N47" s="78"/>
      <c r="O47" s="133" t="str">
        <f t="shared" ca="1" si="36"/>
        <v>Call</v>
      </c>
      <c r="P47" s="133" t="str">
        <f t="shared" ca="1" si="37"/>
        <v>Conference Call - 15:00</v>
      </c>
      <c r="Q47" s="78"/>
      <c r="R47" s="133" t="str">
        <f t="shared" ca="1" si="38"/>
        <v/>
      </c>
      <c r="S47" s="133" t="str">
        <f t="shared" ca="1" si="39"/>
        <v/>
      </c>
      <c r="T47" s="78"/>
      <c r="U47" s="133" t="str">
        <f t="shared" ca="1" si="40"/>
        <v/>
      </c>
      <c r="V47" s="133" t="str">
        <f t="shared" ca="1" si="41"/>
        <v/>
      </c>
      <c r="W47" s="12"/>
    </row>
    <row r="48" spans="2:23" ht="20.100000000000001" customHeight="1" x14ac:dyDescent="0.25">
      <c r="B48" s="11"/>
      <c r="C48" s="121" t="str">
        <f t="shared" ca="1" si="28"/>
        <v/>
      </c>
      <c r="D48" s="121" t="str">
        <f t="shared" ca="1" si="29"/>
        <v/>
      </c>
      <c r="E48" s="78"/>
      <c r="F48" s="121" t="str">
        <f t="shared" ca="1" si="30"/>
        <v/>
      </c>
      <c r="G48" s="121" t="str">
        <f t="shared" ca="1" si="31"/>
        <v/>
      </c>
      <c r="H48" s="78"/>
      <c r="I48" s="121" t="str">
        <f t="shared" ca="1" si="32"/>
        <v/>
      </c>
      <c r="J48" s="121" t="str">
        <f t="shared" ca="1" si="33"/>
        <v/>
      </c>
      <c r="K48" s="78"/>
      <c r="L48" s="121" t="str">
        <f t="shared" ca="1" si="34"/>
        <v/>
      </c>
      <c r="M48" s="121" t="str">
        <f t="shared" ca="1" si="35"/>
        <v/>
      </c>
      <c r="N48" s="78"/>
      <c r="O48" s="121" t="str">
        <f t="shared" ca="1" si="36"/>
        <v/>
      </c>
      <c r="P48" s="121" t="str">
        <f t="shared" ca="1" si="37"/>
        <v/>
      </c>
      <c r="Q48" s="78"/>
      <c r="R48" s="121" t="str">
        <f t="shared" ca="1" si="38"/>
        <v/>
      </c>
      <c r="S48" s="121" t="str">
        <f t="shared" ca="1" si="39"/>
        <v/>
      </c>
      <c r="T48" s="78"/>
      <c r="U48" s="121" t="str">
        <f t="shared" ca="1" si="40"/>
        <v/>
      </c>
      <c r="V48" s="121" t="str">
        <f t="shared" ca="1" si="41"/>
        <v/>
      </c>
      <c r="W48" s="12"/>
    </row>
    <row r="49" spans="2:23" ht="20.100000000000001" customHeight="1" x14ac:dyDescent="0.25">
      <c r="B49" s="11"/>
      <c r="C49" s="133" t="str">
        <f t="shared" ca="1" si="28"/>
        <v/>
      </c>
      <c r="D49" s="133" t="str">
        <f t="shared" ca="1" si="29"/>
        <v/>
      </c>
      <c r="E49" s="78"/>
      <c r="F49" s="133" t="str">
        <f t="shared" ca="1" si="30"/>
        <v/>
      </c>
      <c r="G49" s="133" t="str">
        <f t="shared" ca="1" si="31"/>
        <v/>
      </c>
      <c r="H49" s="78"/>
      <c r="I49" s="133" t="str">
        <f t="shared" ca="1" si="32"/>
        <v/>
      </c>
      <c r="J49" s="133" t="str">
        <f t="shared" ca="1" si="33"/>
        <v/>
      </c>
      <c r="K49" s="78"/>
      <c r="L49" s="133" t="str">
        <f t="shared" ca="1" si="34"/>
        <v/>
      </c>
      <c r="M49" s="133" t="str">
        <f t="shared" ca="1" si="35"/>
        <v/>
      </c>
      <c r="N49" s="78"/>
      <c r="O49" s="133" t="str">
        <f t="shared" ca="1" si="36"/>
        <v/>
      </c>
      <c r="P49" s="133" t="str">
        <f t="shared" ca="1" si="37"/>
        <v/>
      </c>
      <c r="Q49" s="78"/>
      <c r="R49" s="133" t="str">
        <f t="shared" ca="1" si="38"/>
        <v/>
      </c>
      <c r="S49" s="133" t="str">
        <f t="shared" ca="1" si="39"/>
        <v/>
      </c>
      <c r="T49" s="78"/>
      <c r="U49" s="133" t="str">
        <f t="shared" ca="1" si="40"/>
        <v/>
      </c>
      <c r="V49" s="133" t="str">
        <f t="shared" ca="1" si="41"/>
        <v/>
      </c>
      <c r="W49" s="12"/>
    </row>
    <row r="50" spans="2:23" ht="20.100000000000001" customHeight="1" x14ac:dyDescent="0.25">
      <c r="B50" s="11"/>
      <c r="C50" s="121" t="str">
        <f t="shared" ca="1" si="28"/>
        <v/>
      </c>
      <c r="D50" s="121" t="str">
        <f t="shared" ca="1" si="29"/>
        <v/>
      </c>
      <c r="E50" s="78"/>
      <c r="F50" s="121" t="str">
        <f t="shared" ca="1" si="30"/>
        <v/>
      </c>
      <c r="G50" s="121" t="str">
        <f t="shared" ca="1" si="31"/>
        <v/>
      </c>
      <c r="H50" s="78"/>
      <c r="I50" s="121" t="str">
        <f t="shared" ca="1" si="32"/>
        <v/>
      </c>
      <c r="J50" s="121" t="str">
        <f t="shared" ca="1" si="33"/>
        <v/>
      </c>
      <c r="K50" s="78"/>
      <c r="L50" s="121" t="str">
        <f t="shared" ca="1" si="34"/>
        <v/>
      </c>
      <c r="M50" s="121" t="str">
        <f t="shared" ca="1" si="35"/>
        <v/>
      </c>
      <c r="N50" s="78"/>
      <c r="O50" s="121" t="str">
        <f t="shared" ca="1" si="36"/>
        <v/>
      </c>
      <c r="P50" s="121" t="str">
        <f t="shared" ca="1" si="37"/>
        <v/>
      </c>
      <c r="Q50" s="78"/>
      <c r="R50" s="121" t="str">
        <f t="shared" ca="1" si="38"/>
        <v/>
      </c>
      <c r="S50" s="121" t="str">
        <f t="shared" ca="1" si="39"/>
        <v/>
      </c>
      <c r="T50" s="78"/>
      <c r="U50" s="121" t="str">
        <f t="shared" ca="1" si="40"/>
        <v/>
      </c>
      <c r="V50" s="121" t="str">
        <f t="shared" ca="1" si="41"/>
        <v/>
      </c>
      <c r="W50" s="12"/>
    </row>
    <row r="51" spans="2:23" ht="20.100000000000001" hidden="1" customHeight="1" outlineLevel="1" thickBot="1" x14ac:dyDescent="0.3">
      <c r="B51" s="11"/>
      <c r="C51" s="133" t="str">
        <f t="shared" ca="1" si="28"/>
        <v/>
      </c>
      <c r="D51" s="133" t="str">
        <f t="shared" ca="1" si="29"/>
        <v/>
      </c>
      <c r="E51" s="78"/>
      <c r="F51" s="133" t="str">
        <f t="shared" ca="1" si="30"/>
        <v/>
      </c>
      <c r="G51" s="133" t="str">
        <f t="shared" ca="1" si="31"/>
        <v/>
      </c>
      <c r="H51" s="78"/>
      <c r="I51" s="133" t="str">
        <f t="shared" ca="1" si="32"/>
        <v/>
      </c>
      <c r="J51" s="133" t="str">
        <f t="shared" ca="1" si="33"/>
        <v/>
      </c>
      <c r="K51" s="78"/>
      <c r="L51" s="133" t="str">
        <f t="shared" ca="1" si="34"/>
        <v/>
      </c>
      <c r="M51" s="133" t="str">
        <f t="shared" ca="1" si="35"/>
        <v/>
      </c>
      <c r="N51" s="78"/>
      <c r="O51" s="133" t="str">
        <f t="shared" ca="1" si="36"/>
        <v/>
      </c>
      <c r="P51" s="133" t="str">
        <f t="shared" ca="1" si="37"/>
        <v/>
      </c>
      <c r="Q51" s="78"/>
      <c r="R51" s="133" t="str">
        <f t="shared" ca="1" si="38"/>
        <v/>
      </c>
      <c r="S51" s="133" t="str">
        <f t="shared" ca="1" si="39"/>
        <v/>
      </c>
      <c r="T51" s="78"/>
      <c r="U51" s="133" t="str">
        <f t="shared" ca="1" si="40"/>
        <v/>
      </c>
      <c r="V51" s="133" t="str">
        <f t="shared" ca="1" si="41"/>
        <v/>
      </c>
      <c r="W51" s="12"/>
    </row>
    <row r="52" spans="2:23" ht="20.100000000000001" hidden="1" customHeight="1" outlineLevel="1" thickBot="1" x14ac:dyDescent="0.3">
      <c r="B52" s="11"/>
      <c r="C52" s="121" t="str">
        <f t="shared" ca="1" si="28"/>
        <v/>
      </c>
      <c r="D52" s="121" t="str">
        <f t="shared" ca="1" si="29"/>
        <v/>
      </c>
      <c r="E52" s="78"/>
      <c r="F52" s="121" t="str">
        <f t="shared" ca="1" si="30"/>
        <v/>
      </c>
      <c r="G52" s="121" t="str">
        <f t="shared" ca="1" si="31"/>
        <v/>
      </c>
      <c r="H52" s="78"/>
      <c r="I52" s="121" t="str">
        <f t="shared" ca="1" si="32"/>
        <v/>
      </c>
      <c r="J52" s="121" t="str">
        <f t="shared" ca="1" si="33"/>
        <v/>
      </c>
      <c r="K52" s="78"/>
      <c r="L52" s="121" t="str">
        <f t="shared" ca="1" si="34"/>
        <v/>
      </c>
      <c r="M52" s="121" t="str">
        <f t="shared" ca="1" si="35"/>
        <v/>
      </c>
      <c r="N52" s="78"/>
      <c r="O52" s="121" t="str">
        <f t="shared" ca="1" si="36"/>
        <v/>
      </c>
      <c r="P52" s="121" t="str">
        <f t="shared" ca="1" si="37"/>
        <v/>
      </c>
      <c r="Q52" s="78"/>
      <c r="R52" s="121" t="str">
        <f t="shared" ca="1" si="38"/>
        <v/>
      </c>
      <c r="S52" s="121" t="str">
        <f t="shared" ca="1" si="39"/>
        <v/>
      </c>
      <c r="T52" s="78"/>
      <c r="U52" s="121" t="str">
        <f t="shared" ca="1" si="40"/>
        <v/>
      </c>
      <c r="V52" s="121" t="str">
        <f t="shared" ca="1" si="41"/>
        <v/>
      </c>
      <c r="W52" s="12"/>
    </row>
    <row r="53" spans="2:23" ht="20.100000000000001" hidden="1" customHeight="1" outlineLevel="1" thickBot="1" x14ac:dyDescent="0.3">
      <c r="B53" s="11"/>
      <c r="C53" s="133" t="str">
        <f t="shared" ca="1" si="28"/>
        <v/>
      </c>
      <c r="D53" s="133" t="str">
        <f t="shared" ca="1" si="29"/>
        <v/>
      </c>
      <c r="E53" s="78"/>
      <c r="F53" s="133" t="str">
        <f t="shared" ca="1" si="30"/>
        <v/>
      </c>
      <c r="G53" s="133" t="str">
        <f t="shared" ca="1" si="31"/>
        <v/>
      </c>
      <c r="H53" s="78"/>
      <c r="I53" s="133" t="str">
        <f t="shared" ca="1" si="32"/>
        <v/>
      </c>
      <c r="J53" s="133" t="str">
        <f t="shared" ca="1" si="33"/>
        <v/>
      </c>
      <c r="K53" s="78"/>
      <c r="L53" s="133" t="str">
        <f t="shared" ca="1" si="34"/>
        <v/>
      </c>
      <c r="M53" s="133" t="str">
        <f t="shared" ca="1" si="35"/>
        <v/>
      </c>
      <c r="N53" s="78"/>
      <c r="O53" s="133" t="str">
        <f t="shared" ca="1" si="36"/>
        <v/>
      </c>
      <c r="P53" s="133" t="str">
        <f t="shared" ca="1" si="37"/>
        <v/>
      </c>
      <c r="Q53" s="78"/>
      <c r="R53" s="133" t="str">
        <f t="shared" ca="1" si="38"/>
        <v/>
      </c>
      <c r="S53" s="133" t="str">
        <f t="shared" ca="1" si="39"/>
        <v/>
      </c>
      <c r="T53" s="78"/>
      <c r="U53" s="133" t="str">
        <f t="shared" ca="1" si="40"/>
        <v/>
      </c>
      <c r="V53" s="133" t="str">
        <f t="shared" ca="1" si="41"/>
        <v/>
      </c>
      <c r="W53" s="12"/>
    </row>
    <row r="54" spans="2:23" ht="20.100000000000001" hidden="1" customHeight="1" outlineLevel="1" thickBot="1" x14ac:dyDescent="0.3">
      <c r="B54" s="11"/>
      <c r="C54" s="121" t="str">
        <f t="shared" ca="1" si="28"/>
        <v/>
      </c>
      <c r="D54" s="121" t="str">
        <f t="shared" ca="1" si="29"/>
        <v/>
      </c>
      <c r="E54" s="78"/>
      <c r="F54" s="121" t="str">
        <f t="shared" ca="1" si="30"/>
        <v/>
      </c>
      <c r="G54" s="121" t="str">
        <f t="shared" ca="1" si="31"/>
        <v/>
      </c>
      <c r="H54" s="78"/>
      <c r="I54" s="121" t="str">
        <f t="shared" ca="1" si="32"/>
        <v/>
      </c>
      <c r="J54" s="121" t="str">
        <f t="shared" ca="1" si="33"/>
        <v/>
      </c>
      <c r="K54" s="78"/>
      <c r="L54" s="121" t="str">
        <f t="shared" ca="1" si="34"/>
        <v/>
      </c>
      <c r="M54" s="121" t="str">
        <f t="shared" ca="1" si="35"/>
        <v/>
      </c>
      <c r="N54" s="78"/>
      <c r="O54" s="121" t="str">
        <f t="shared" ca="1" si="36"/>
        <v/>
      </c>
      <c r="P54" s="121" t="str">
        <f t="shared" ca="1" si="37"/>
        <v/>
      </c>
      <c r="Q54" s="78"/>
      <c r="R54" s="121" t="str">
        <f t="shared" ca="1" si="38"/>
        <v/>
      </c>
      <c r="S54" s="121" t="str">
        <f t="shared" ca="1" si="39"/>
        <v/>
      </c>
      <c r="T54" s="78"/>
      <c r="U54" s="121" t="str">
        <f t="shared" ca="1" si="40"/>
        <v/>
      </c>
      <c r="V54" s="121" t="str">
        <f t="shared" ca="1" si="41"/>
        <v/>
      </c>
      <c r="W54" s="12"/>
    </row>
    <row r="55" spans="2:23" ht="20.100000000000001" hidden="1" customHeight="1" outlineLevel="1" thickBot="1" x14ac:dyDescent="0.3">
      <c r="B55" s="11"/>
      <c r="C55" s="133" t="str">
        <f t="shared" ca="1" si="28"/>
        <v/>
      </c>
      <c r="D55" s="133" t="str">
        <f t="shared" ca="1" si="29"/>
        <v/>
      </c>
      <c r="E55" s="78"/>
      <c r="F55" s="133" t="str">
        <f t="shared" ca="1" si="30"/>
        <v/>
      </c>
      <c r="G55" s="133" t="str">
        <f t="shared" ca="1" si="31"/>
        <v/>
      </c>
      <c r="H55" s="78"/>
      <c r="I55" s="133" t="str">
        <f t="shared" ca="1" si="32"/>
        <v/>
      </c>
      <c r="J55" s="133" t="str">
        <f t="shared" ca="1" si="33"/>
        <v/>
      </c>
      <c r="K55" s="78"/>
      <c r="L55" s="133" t="str">
        <f t="shared" ca="1" si="34"/>
        <v/>
      </c>
      <c r="M55" s="133" t="str">
        <f t="shared" ca="1" si="35"/>
        <v/>
      </c>
      <c r="N55" s="78"/>
      <c r="O55" s="133" t="str">
        <f t="shared" ca="1" si="36"/>
        <v/>
      </c>
      <c r="P55" s="133" t="str">
        <f t="shared" ca="1" si="37"/>
        <v/>
      </c>
      <c r="Q55" s="78"/>
      <c r="R55" s="133" t="str">
        <f t="shared" ca="1" si="38"/>
        <v/>
      </c>
      <c r="S55" s="133" t="str">
        <f t="shared" ca="1" si="39"/>
        <v/>
      </c>
      <c r="T55" s="78"/>
      <c r="U55" s="133" t="str">
        <f t="shared" ca="1" si="40"/>
        <v/>
      </c>
      <c r="V55" s="133" t="str">
        <f t="shared" ca="1" si="41"/>
        <v/>
      </c>
      <c r="W55" s="12"/>
    </row>
    <row r="56" spans="2:23" ht="20.100000000000001" hidden="1" customHeight="1" outlineLevel="1" thickBot="1" x14ac:dyDescent="0.3">
      <c r="B56" s="11"/>
      <c r="C56" s="121" t="str">
        <f t="shared" ca="1" si="28"/>
        <v/>
      </c>
      <c r="D56" s="121" t="str">
        <f t="shared" ca="1" si="29"/>
        <v/>
      </c>
      <c r="E56" s="78"/>
      <c r="F56" s="121" t="str">
        <f t="shared" ca="1" si="30"/>
        <v/>
      </c>
      <c r="G56" s="121" t="str">
        <f t="shared" ca="1" si="31"/>
        <v/>
      </c>
      <c r="H56" s="78"/>
      <c r="I56" s="121" t="str">
        <f t="shared" ca="1" si="32"/>
        <v/>
      </c>
      <c r="J56" s="121" t="str">
        <f t="shared" ca="1" si="33"/>
        <v/>
      </c>
      <c r="K56" s="78"/>
      <c r="L56" s="121" t="str">
        <f t="shared" ca="1" si="34"/>
        <v/>
      </c>
      <c r="M56" s="121" t="str">
        <f t="shared" ca="1" si="35"/>
        <v/>
      </c>
      <c r="N56" s="78"/>
      <c r="O56" s="121" t="str">
        <f t="shared" ca="1" si="36"/>
        <v/>
      </c>
      <c r="P56" s="121" t="str">
        <f t="shared" ca="1" si="37"/>
        <v/>
      </c>
      <c r="Q56" s="78"/>
      <c r="R56" s="121" t="str">
        <f t="shared" ca="1" si="38"/>
        <v/>
      </c>
      <c r="S56" s="121" t="str">
        <f t="shared" ca="1" si="39"/>
        <v/>
      </c>
      <c r="T56" s="78"/>
      <c r="U56" s="121" t="str">
        <f t="shared" ca="1" si="40"/>
        <v/>
      </c>
      <c r="V56" s="121" t="str">
        <f t="shared" ca="1" si="41"/>
        <v/>
      </c>
      <c r="W56" s="12"/>
    </row>
    <row r="57" spans="2:23" ht="20.100000000000001" hidden="1" customHeight="1" outlineLevel="1" thickBot="1" x14ac:dyDescent="0.3">
      <c r="B57" s="11"/>
      <c r="C57" s="133" t="str">
        <f t="shared" ca="1" si="28"/>
        <v/>
      </c>
      <c r="D57" s="133" t="str">
        <f t="shared" ca="1" si="29"/>
        <v/>
      </c>
      <c r="E57" s="78"/>
      <c r="F57" s="133" t="str">
        <f t="shared" ca="1" si="30"/>
        <v/>
      </c>
      <c r="G57" s="133" t="str">
        <f t="shared" ca="1" si="31"/>
        <v/>
      </c>
      <c r="H57" s="78"/>
      <c r="I57" s="133" t="str">
        <f t="shared" ca="1" si="32"/>
        <v/>
      </c>
      <c r="J57" s="133" t="str">
        <f t="shared" ca="1" si="33"/>
        <v/>
      </c>
      <c r="K57" s="78"/>
      <c r="L57" s="133" t="str">
        <f t="shared" ca="1" si="34"/>
        <v/>
      </c>
      <c r="M57" s="133" t="str">
        <f t="shared" ca="1" si="35"/>
        <v/>
      </c>
      <c r="N57" s="78"/>
      <c r="O57" s="133" t="str">
        <f t="shared" ca="1" si="36"/>
        <v/>
      </c>
      <c r="P57" s="133" t="str">
        <f t="shared" ca="1" si="37"/>
        <v/>
      </c>
      <c r="Q57" s="78"/>
      <c r="R57" s="133" t="str">
        <f t="shared" ca="1" si="38"/>
        <v/>
      </c>
      <c r="S57" s="133" t="str">
        <f t="shared" ca="1" si="39"/>
        <v/>
      </c>
      <c r="T57" s="78"/>
      <c r="U57" s="133" t="str">
        <f t="shared" ca="1" si="40"/>
        <v/>
      </c>
      <c r="V57" s="133" t="str">
        <f t="shared" ca="1" si="41"/>
        <v/>
      </c>
      <c r="W57" s="12"/>
    </row>
    <row r="58" spans="2:23" ht="20.100000000000001" hidden="1" customHeight="1" outlineLevel="1" thickBot="1" x14ac:dyDescent="0.3">
      <c r="B58" s="11"/>
      <c r="C58" s="121" t="str">
        <f t="shared" ca="1" si="28"/>
        <v/>
      </c>
      <c r="D58" s="121" t="str">
        <f t="shared" ca="1" si="29"/>
        <v/>
      </c>
      <c r="E58" s="78"/>
      <c r="F58" s="121" t="str">
        <f t="shared" ca="1" si="30"/>
        <v/>
      </c>
      <c r="G58" s="121" t="str">
        <f t="shared" ca="1" si="31"/>
        <v/>
      </c>
      <c r="H58" s="78"/>
      <c r="I58" s="121" t="str">
        <f t="shared" ca="1" si="32"/>
        <v/>
      </c>
      <c r="J58" s="121" t="str">
        <f t="shared" ca="1" si="33"/>
        <v/>
      </c>
      <c r="K58" s="78"/>
      <c r="L58" s="121" t="str">
        <f t="shared" ca="1" si="34"/>
        <v/>
      </c>
      <c r="M58" s="121" t="str">
        <f t="shared" ca="1" si="35"/>
        <v/>
      </c>
      <c r="N58" s="78"/>
      <c r="O58" s="121" t="str">
        <f t="shared" ca="1" si="36"/>
        <v/>
      </c>
      <c r="P58" s="121" t="str">
        <f t="shared" ca="1" si="37"/>
        <v/>
      </c>
      <c r="Q58" s="78"/>
      <c r="R58" s="121" t="str">
        <f t="shared" ca="1" si="38"/>
        <v/>
      </c>
      <c r="S58" s="121" t="str">
        <f t="shared" ca="1" si="39"/>
        <v/>
      </c>
      <c r="T58" s="78"/>
      <c r="U58" s="121" t="str">
        <f t="shared" ca="1" si="40"/>
        <v/>
      </c>
      <c r="V58" s="121" t="str">
        <f t="shared" ca="1" si="41"/>
        <v/>
      </c>
      <c r="W58" s="12"/>
    </row>
    <row r="59" spans="2:23" ht="20.100000000000001" hidden="1" customHeight="1" outlineLevel="1" thickBot="1" x14ac:dyDescent="0.3">
      <c r="B59" s="11"/>
      <c r="C59" s="133" t="str">
        <f t="shared" ca="1" si="28"/>
        <v/>
      </c>
      <c r="D59" s="133" t="str">
        <f t="shared" ca="1" si="29"/>
        <v/>
      </c>
      <c r="E59" s="78"/>
      <c r="F59" s="133" t="str">
        <f t="shared" ca="1" si="30"/>
        <v/>
      </c>
      <c r="G59" s="133" t="str">
        <f t="shared" ca="1" si="31"/>
        <v/>
      </c>
      <c r="H59" s="78"/>
      <c r="I59" s="133" t="str">
        <f t="shared" ca="1" si="32"/>
        <v/>
      </c>
      <c r="J59" s="133" t="str">
        <f t="shared" ca="1" si="33"/>
        <v/>
      </c>
      <c r="K59" s="78"/>
      <c r="L59" s="133" t="str">
        <f t="shared" ca="1" si="34"/>
        <v/>
      </c>
      <c r="M59" s="133" t="str">
        <f t="shared" ca="1" si="35"/>
        <v/>
      </c>
      <c r="N59" s="78"/>
      <c r="O59" s="133" t="str">
        <f t="shared" ca="1" si="36"/>
        <v/>
      </c>
      <c r="P59" s="133" t="str">
        <f t="shared" ca="1" si="37"/>
        <v/>
      </c>
      <c r="Q59" s="78"/>
      <c r="R59" s="133" t="str">
        <f t="shared" ca="1" si="38"/>
        <v/>
      </c>
      <c r="S59" s="133" t="str">
        <f t="shared" ca="1" si="39"/>
        <v/>
      </c>
      <c r="T59" s="78"/>
      <c r="U59" s="133" t="str">
        <f t="shared" ca="1" si="40"/>
        <v/>
      </c>
      <c r="V59" s="133" t="str">
        <f t="shared" ca="1" si="41"/>
        <v/>
      </c>
      <c r="W59" s="12"/>
    </row>
    <row r="60" spans="2:23" ht="20.100000000000001" hidden="1" customHeight="1" outlineLevel="1" thickBot="1" x14ac:dyDescent="0.3">
      <c r="B60" s="11"/>
      <c r="C60" s="121" t="str">
        <f t="shared" ca="1" si="28"/>
        <v/>
      </c>
      <c r="D60" s="121" t="str">
        <f t="shared" ca="1" si="29"/>
        <v/>
      </c>
      <c r="E60" s="78"/>
      <c r="F60" s="121" t="str">
        <f t="shared" ca="1" si="30"/>
        <v/>
      </c>
      <c r="G60" s="121" t="str">
        <f t="shared" ca="1" si="31"/>
        <v/>
      </c>
      <c r="H60" s="78"/>
      <c r="I60" s="121" t="str">
        <f t="shared" ca="1" si="32"/>
        <v/>
      </c>
      <c r="J60" s="121" t="str">
        <f t="shared" ca="1" si="33"/>
        <v/>
      </c>
      <c r="K60" s="78"/>
      <c r="L60" s="121" t="str">
        <f t="shared" ca="1" si="34"/>
        <v/>
      </c>
      <c r="M60" s="121" t="str">
        <f t="shared" ca="1" si="35"/>
        <v/>
      </c>
      <c r="N60" s="78"/>
      <c r="O60" s="121" t="str">
        <f t="shared" ca="1" si="36"/>
        <v/>
      </c>
      <c r="P60" s="121" t="str">
        <f t="shared" ca="1" si="37"/>
        <v/>
      </c>
      <c r="Q60" s="78"/>
      <c r="R60" s="121" t="str">
        <f t="shared" ca="1" si="38"/>
        <v/>
      </c>
      <c r="S60" s="121" t="str">
        <f t="shared" ca="1" si="39"/>
        <v/>
      </c>
      <c r="T60" s="78"/>
      <c r="U60" s="121" t="str">
        <f t="shared" ca="1" si="40"/>
        <v/>
      </c>
      <c r="V60" s="121" t="str">
        <f t="shared" ca="1" si="41"/>
        <v/>
      </c>
      <c r="W60" s="12"/>
    </row>
    <row r="61" spans="2:23" ht="20.100000000000001" hidden="1" customHeight="1" outlineLevel="1" thickBot="1" x14ac:dyDescent="0.3">
      <c r="B61" s="11"/>
      <c r="C61" s="133" t="str">
        <f t="shared" ca="1" si="28"/>
        <v/>
      </c>
      <c r="D61" s="133" t="str">
        <f t="shared" ca="1" si="29"/>
        <v/>
      </c>
      <c r="E61" s="78"/>
      <c r="F61" s="133" t="str">
        <f t="shared" ca="1" si="30"/>
        <v/>
      </c>
      <c r="G61" s="133" t="str">
        <f t="shared" ca="1" si="31"/>
        <v/>
      </c>
      <c r="H61" s="78"/>
      <c r="I61" s="133" t="str">
        <f t="shared" ca="1" si="32"/>
        <v/>
      </c>
      <c r="J61" s="133" t="str">
        <f t="shared" ca="1" si="33"/>
        <v/>
      </c>
      <c r="K61" s="78"/>
      <c r="L61" s="133" t="str">
        <f t="shared" ca="1" si="34"/>
        <v/>
      </c>
      <c r="M61" s="133" t="str">
        <f t="shared" ca="1" si="35"/>
        <v/>
      </c>
      <c r="N61" s="78"/>
      <c r="O61" s="133" t="str">
        <f t="shared" ca="1" si="36"/>
        <v/>
      </c>
      <c r="P61" s="133" t="str">
        <f t="shared" ca="1" si="37"/>
        <v/>
      </c>
      <c r="Q61" s="78"/>
      <c r="R61" s="133" t="str">
        <f t="shared" ca="1" si="38"/>
        <v/>
      </c>
      <c r="S61" s="133" t="str">
        <f t="shared" ca="1" si="39"/>
        <v/>
      </c>
      <c r="T61" s="78"/>
      <c r="U61" s="133" t="str">
        <f t="shared" ca="1" si="40"/>
        <v/>
      </c>
      <c r="V61" s="133" t="str">
        <f t="shared" ca="1" si="41"/>
        <v/>
      </c>
      <c r="W61" s="12"/>
    </row>
    <row r="62" spans="2:23" collapsed="1" x14ac:dyDescent="0.25">
      <c r="B62" s="11"/>
      <c r="C62"/>
      <c r="D62" s="77"/>
      <c r="E62" s="78"/>
      <c r="F62" s="77"/>
      <c r="G62" s="77"/>
      <c r="H62" s="78"/>
      <c r="I62" s="77"/>
      <c r="J62" s="77"/>
      <c r="K62" s="78"/>
      <c r="L62" s="77"/>
      <c r="M62" s="77"/>
      <c r="N62" s="78"/>
      <c r="O62" s="77"/>
      <c r="P62" s="77"/>
      <c r="Q62" s="78"/>
      <c r="R62" s="77"/>
      <c r="S62" s="77"/>
      <c r="T62" s="78"/>
      <c r="U62" s="77"/>
      <c r="V62" s="77"/>
      <c r="W62" s="12"/>
    </row>
    <row r="63" spans="2:23" ht="21.95" customHeight="1" thickBot="1" x14ac:dyDescent="0.3">
      <c r="B63" s="11"/>
      <c r="C63" s="106"/>
      <c r="D63" s="134">
        <f ca="1">IFERROR(IF(V45+1&gt;endOfMonth,"",V45+1),"")</f>
        <v>45068</v>
      </c>
      <c r="E63" s="78"/>
      <c r="F63" s="105"/>
      <c r="G63" s="134">
        <f ca="1">IFERROR(IF(D63+1&gt;endOfMonth,"",D63+1),"")</f>
        <v>45069</v>
      </c>
      <c r="H63" s="78"/>
      <c r="I63" s="105"/>
      <c r="J63" s="134">
        <f ca="1">IFERROR(IF(G63+1&gt;endOfMonth,"",G63+1),"")</f>
        <v>45070</v>
      </c>
      <c r="K63" s="78"/>
      <c r="L63" s="105"/>
      <c r="M63" s="134">
        <f ca="1">IFERROR(IF(J63+1&gt;endOfMonth,"",J63+1),"")</f>
        <v>45071</v>
      </c>
      <c r="N63" s="78"/>
      <c r="O63" s="105"/>
      <c r="P63" s="134">
        <f ca="1">IFERROR(IF(M63+1&gt;endOfMonth,"",M63+1),"")</f>
        <v>45072</v>
      </c>
      <c r="Q63" s="78"/>
      <c r="R63" s="105"/>
      <c r="S63" s="134">
        <f ca="1">IFERROR(IF(P63+1&gt;endOfMonth,"",P63+1),"")</f>
        <v>45073</v>
      </c>
      <c r="T63" s="78"/>
      <c r="U63" s="105"/>
      <c r="V63" s="134">
        <f ca="1">IFERROR(IF(S63+1&gt;endOfMonth,"",S63+1),"")</f>
        <v>45074</v>
      </c>
      <c r="W63" s="12"/>
    </row>
    <row r="64" spans="2:23" ht="20.100000000000001" customHeight="1" x14ac:dyDescent="0.25">
      <c r="B64" s="11"/>
      <c r="C64" s="121" t="str">
        <f t="shared" ref="C64:C79" ca="1" si="42">IF(D$63="","",OFFSET(monthFirst,16+ROW()-ROW(D$63),DAY(D$63)-1,1,1))</f>
        <v>Meeting</v>
      </c>
      <c r="D64" s="121" t="str">
        <f ca="1">IF(D$63="","",OFFSET(monthFirst,ROW()-ROW(D$63),DAY(D$63)-1,1,1))</f>
        <v>Team Lunch - 12:00</v>
      </c>
      <c r="E64" s="78"/>
      <c r="F64" s="121" t="str">
        <f t="shared" ref="F64:F79" ca="1" si="43">IF(G$63="","",OFFSET(monthFirst,16+ROW()-ROW(G$63),DAY(G$63)-1,1,1))</f>
        <v>Meeting</v>
      </c>
      <c r="G64" s="121" t="str">
        <f t="shared" ref="G64:G79" ca="1" si="44">IF(G$63="","",OFFSET(monthFirst,ROW()-ROW(G$63),DAY(G$63)-1,1,1))</f>
        <v>Training Session - All day</v>
      </c>
      <c r="H64" s="78"/>
      <c r="I64" s="121" t="str">
        <f t="shared" ref="I64:I79" ca="1" si="45">IF(J$63="","",OFFSET(monthFirst,16+ROW()-ROW(J$63),DAY(J$63)-1,1,1))</f>
        <v>Meeting</v>
      </c>
      <c r="J64" s="121" t="str">
        <f t="shared" ref="J64:J79" ca="1" si="46">IF(J$63="","",OFFSET(monthFirst,ROW()-ROW(J$63),DAY(J$63)-1,1,1))</f>
        <v>Training Session - All day</v>
      </c>
      <c r="K64" s="78"/>
      <c r="L64" s="121" t="str">
        <f t="shared" ref="L64:L79" ca="1" si="47">IF(M$63="","",OFFSET(monthFirst,16+ROW()-ROW(M$63),DAY(M$63)-1,1,1))</f>
        <v>Meeting</v>
      </c>
      <c r="M64" s="121" t="str">
        <f t="shared" ref="M64:M79" ca="1" si="48">IF(M$63="","",OFFSET(monthFirst,ROW()-ROW(M$63),DAY(M$63)-1,1,1))</f>
        <v>Training Session - All day</v>
      </c>
      <c r="N64" s="78"/>
      <c r="O64" s="121" t="str">
        <f t="shared" ref="O64:O79" ca="1" si="49">IF(P$63="","",OFFSET(monthFirst,16+ROW()-ROW(P$63),DAY(P$63)-1,1,1))</f>
        <v>Reminder</v>
      </c>
      <c r="P64" s="121" t="str">
        <f t="shared" ref="P64:P79" ca="1" si="50">IF(P$63="","",OFFSET(monthFirst,ROW()-ROW(P$63),DAY(P$63)-1,1,1))</f>
        <v>Conference - All day</v>
      </c>
      <c r="Q64" s="78"/>
      <c r="R64" s="121" t="str">
        <f t="shared" ref="R64:R79" ca="1" si="51">IF(S$63="","",OFFSET(monthFirst,16+ROW()-ROW(S$63),DAY(S$63)-1,1,1))</f>
        <v>Reminder</v>
      </c>
      <c r="S64" s="121" t="str">
        <f t="shared" ref="S64:S79" ca="1" si="52">IF(S$63="","",OFFSET(monthFirst,ROW()-ROW(S$63),DAY(S$63)-1,1,1))</f>
        <v>Family BBQ - All day</v>
      </c>
      <c r="T64" s="78"/>
      <c r="U64" s="121" t="str">
        <f t="shared" ref="U64:U79" ca="1" si="53">IF(V$63="","",OFFSET(monthFirst,16+ROW()-ROW(V$63),DAY(V$63)-1,1,1))</f>
        <v>Meeting</v>
      </c>
      <c r="V64" s="121" t="str">
        <f t="shared" ref="V64:V79" ca="1" si="54">IF(V$63="","",OFFSET(monthFirst,ROW()-ROW(V$63),DAY(V$63)-1,1,1))</f>
        <v>Meeting with David - 11:00</v>
      </c>
      <c r="W64" s="12"/>
    </row>
    <row r="65" spans="2:23" ht="20.100000000000001" customHeight="1" x14ac:dyDescent="0.25">
      <c r="B65" s="11"/>
      <c r="C65" s="133" t="str">
        <f t="shared" ca="1" si="42"/>
        <v/>
      </c>
      <c r="D65" s="133" t="str">
        <f t="shared" ref="D65:D79" ca="1" si="55">IF(D$63="","",OFFSET(monthFirst,ROW()-ROW(D$63),DAY(D$63)-1,1,1))</f>
        <v/>
      </c>
      <c r="E65" s="78"/>
      <c r="F65" s="133" t="str">
        <f t="shared" ca="1" si="43"/>
        <v/>
      </c>
      <c r="G65" s="133" t="str">
        <f t="shared" ca="1" si="44"/>
        <v/>
      </c>
      <c r="H65" s="78"/>
      <c r="I65" s="133" t="str">
        <f t="shared" ca="1" si="45"/>
        <v>Reminder</v>
      </c>
      <c r="J65" s="133" t="str">
        <f t="shared" ca="1" si="46"/>
        <v>Conference - All day</v>
      </c>
      <c r="K65" s="78"/>
      <c r="L65" s="133" t="str">
        <f t="shared" ca="1" si="47"/>
        <v>Reminder</v>
      </c>
      <c r="M65" s="133" t="str">
        <f t="shared" ca="1" si="48"/>
        <v>Conference - All day</v>
      </c>
      <c r="N65" s="78"/>
      <c r="O65" s="133" t="str">
        <f t="shared" ca="1" si="49"/>
        <v>Call</v>
      </c>
      <c r="P65" s="133" t="str">
        <f t="shared" ca="1" si="50"/>
        <v>Call with Supplier - 15:30</v>
      </c>
      <c r="Q65" s="78"/>
      <c r="R65" s="133" t="str">
        <f t="shared" ca="1" si="51"/>
        <v/>
      </c>
      <c r="S65" s="133" t="str">
        <f t="shared" ca="1" si="52"/>
        <v/>
      </c>
      <c r="T65" s="78"/>
      <c r="U65" s="133" t="str">
        <f t="shared" ca="1" si="53"/>
        <v>Meeting</v>
      </c>
      <c r="V65" s="133" t="str">
        <f t="shared" ca="1" si="54"/>
        <v>Lunch with Sarah - 12:30</v>
      </c>
      <c r="W65" s="12"/>
    </row>
    <row r="66" spans="2:23" ht="20.100000000000001" customHeight="1" x14ac:dyDescent="0.25">
      <c r="B66" s="11"/>
      <c r="C66" s="121" t="str">
        <f t="shared" ca="1" si="42"/>
        <v/>
      </c>
      <c r="D66" s="121" t="str">
        <f t="shared" ca="1" si="55"/>
        <v/>
      </c>
      <c r="E66" s="78"/>
      <c r="F66" s="121" t="str">
        <f t="shared" ca="1" si="43"/>
        <v/>
      </c>
      <c r="G66" s="121" t="str">
        <f t="shared" ca="1" si="44"/>
        <v/>
      </c>
      <c r="H66" s="78"/>
      <c r="I66" s="121" t="str">
        <f t="shared" ca="1" si="45"/>
        <v/>
      </c>
      <c r="J66" s="121" t="str">
        <f t="shared" ca="1" si="46"/>
        <v/>
      </c>
      <c r="K66" s="78"/>
      <c r="L66" s="121" t="str">
        <f t="shared" ca="1" si="47"/>
        <v/>
      </c>
      <c r="M66" s="121" t="str">
        <f t="shared" ca="1" si="48"/>
        <v/>
      </c>
      <c r="N66" s="78"/>
      <c r="O66" s="121" t="str">
        <f t="shared" ca="1" si="49"/>
        <v/>
      </c>
      <c r="P66" s="121" t="str">
        <f t="shared" ca="1" si="50"/>
        <v/>
      </c>
      <c r="Q66" s="78"/>
      <c r="R66" s="121" t="str">
        <f t="shared" ca="1" si="51"/>
        <v/>
      </c>
      <c r="S66" s="121" t="str">
        <f t="shared" ca="1" si="52"/>
        <v/>
      </c>
      <c r="T66" s="78"/>
      <c r="U66" s="121" t="str">
        <f t="shared" ca="1" si="53"/>
        <v/>
      </c>
      <c r="V66" s="121" t="str">
        <f t="shared" ca="1" si="54"/>
        <v/>
      </c>
      <c r="W66" s="12"/>
    </row>
    <row r="67" spans="2:23" ht="20.100000000000001" customHeight="1" x14ac:dyDescent="0.25">
      <c r="B67" s="11"/>
      <c r="C67" s="133" t="str">
        <f t="shared" ca="1" si="42"/>
        <v/>
      </c>
      <c r="D67" s="133" t="str">
        <f t="shared" ca="1" si="55"/>
        <v/>
      </c>
      <c r="E67" s="78"/>
      <c r="F67" s="133" t="str">
        <f t="shared" ca="1" si="43"/>
        <v/>
      </c>
      <c r="G67" s="133" t="str">
        <f t="shared" ca="1" si="44"/>
        <v/>
      </c>
      <c r="H67" s="78"/>
      <c r="I67" s="133" t="str">
        <f t="shared" ca="1" si="45"/>
        <v/>
      </c>
      <c r="J67" s="133" t="str">
        <f t="shared" ca="1" si="46"/>
        <v/>
      </c>
      <c r="K67" s="78"/>
      <c r="L67" s="133" t="str">
        <f t="shared" ca="1" si="47"/>
        <v/>
      </c>
      <c r="M67" s="133" t="str">
        <f t="shared" ca="1" si="48"/>
        <v/>
      </c>
      <c r="N67" s="78"/>
      <c r="O67" s="133" t="str">
        <f t="shared" ca="1" si="49"/>
        <v/>
      </c>
      <c r="P67" s="133" t="str">
        <f t="shared" ca="1" si="50"/>
        <v/>
      </c>
      <c r="Q67" s="78"/>
      <c r="R67" s="133" t="str">
        <f t="shared" ca="1" si="51"/>
        <v/>
      </c>
      <c r="S67" s="133" t="str">
        <f t="shared" ca="1" si="52"/>
        <v/>
      </c>
      <c r="T67" s="78"/>
      <c r="U67" s="133" t="str">
        <f t="shared" ca="1" si="53"/>
        <v/>
      </c>
      <c r="V67" s="133" t="str">
        <f t="shared" ca="1" si="54"/>
        <v/>
      </c>
      <c r="W67" s="12"/>
    </row>
    <row r="68" spans="2:23" ht="20.100000000000001" customHeight="1" x14ac:dyDescent="0.25">
      <c r="B68" s="11"/>
      <c r="C68" s="121" t="str">
        <f t="shared" ca="1" si="42"/>
        <v/>
      </c>
      <c r="D68" s="121" t="str">
        <f t="shared" ca="1" si="55"/>
        <v/>
      </c>
      <c r="E68" s="78"/>
      <c r="F68" s="121" t="str">
        <f t="shared" ca="1" si="43"/>
        <v/>
      </c>
      <c r="G68" s="121" t="str">
        <f t="shared" ca="1" si="44"/>
        <v/>
      </c>
      <c r="H68" s="78"/>
      <c r="I68" s="121" t="str">
        <f t="shared" ca="1" si="45"/>
        <v/>
      </c>
      <c r="J68" s="121" t="str">
        <f t="shared" ca="1" si="46"/>
        <v/>
      </c>
      <c r="K68" s="78"/>
      <c r="L68" s="121" t="str">
        <f t="shared" ca="1" si="47"/>
        <v/>
      </c>
      <c r="M68" s="121" t="str">
        <f t="shared" ca="1" si="48"/>
        <v/>
      </c>
      <c r="N68" s="78"/>
      <c r="O68" s="121" t="str">
        <f t="shared" ca="1" si="49"/>
        <v/>
      </c>
      <c r="P68" s="121" t="str">
        <f t="shared" ca="1" si="50"/>
        <v/>
      </c>
      <c r="Q68" s="78"/>
      <c r="R68" s="121" t="str">
        <f t="shared" ca="1" si="51"/>
        <v/>
      </c>
      <c r="S68" s="121" t="str">
        <f t="shared" ca="1" si="52"/>
        <v/>
      </c>
      <c r="T68" s="78"/>
      <c r="U68" s="121" t="str">
        <f t="shared" ca="1" si="53"/>
        <v/>
      </c>
      <c r="V68" s="121" t="str">
        <f t="shared" ca="1" si="54"/>
        <v/>
      </c>
      <c r="W68" s="12"/>
    </row>
    <row r="69" spans="2:23" ht="20.100000000000001" hidden="1" customHeight="1" outlineLevel="1" thickBot="1" x14ac:dyDescent="0.3">
      <c r="B69" s="11"/>
      <c r="C69" s="133" t="str">
        <f t="shared" ca="1" si="42"/>
        <v/>
      </c>
      <c r="D69" s="133" t="str">
        <f t="shared" ca="1" si="55"/>
        <v/>
      </c>
      <c r="E69" s="78"/>
      <c r="F69" s="133" t="str">
        <f t="shared" ca="1" si="43"/>
        <v/>
      </c>
      <c r="G69" s="133" t="str">
        <f t="shared" ca="1" si="44"/>
        <v/>
      </c>
      <c r="H69" s="78"/>
      <c r="I69" s="133" t="str">
        <f t="shared" ca="1" si="45"/>
        <v/>
      </c>
      <c r="J69" s="133" t="str">
        <f t="shared" ca="1" si="46"/>
        <v/>
      </c>
      <c r="K69" s="78"/>
      <c r="L69" s="133" t="str">
        <f t="shared" ca="1" si="47"/>
        <v/>
      </c>
      <c r="M69" s="133" t="str">
        <f t="shared" ca="1" si="48"/>
        <v/>
      </c>
      <c r="N69" s="78"/>
      <c r="O69" s="133" t="str">
        <f t="shared" ca="1" si="49"/>
        <v/>
      </c>
      <c r="P69" s="133" t="str">
        <f t="shared" ca="1" si="50"/>
        <v/>
      </c>
      <c r="Q69" s="78"/>
      <c r="R69" s="133" t="str">
        <f t="shared" ca="1" si="51"/>
        <v/>
      </c>
      <c r="S69" s="133" t="str">
        <f t="shared" ca="1" si="52"/>
        <v/>
      </c>
      <c r="T69" s="78"/>
      <c r="U69" s="133" t="str">
        <f t="shared" ca="1" si="53"/>
        <v/>
      </c>
      <c r="V69" s="133" t="str">
        <f t="shared" ca="1" si="54"/>
        <v/>
      </c>
      <c r="W69" s="12"/>
    </row>
    <row r="70" spans="2:23" ht="20.100000000000001" hidden="1" customHeight="1" outlineLevel="1" thickBot="1" x14ac:dyDescent="0.3">
      <c r="B70" s="11"/>
      <c r="C70" s="121" t="str">
        <f t="shared" ca="1" si="42"/>
        <v/>
      </c>
      <c r="D70" s="121" t="str">
        <f t="shared" ca="1" si="55"/>
        <v/>
      </c>
      <c r="E70" s="78"/>
      <c r="F70" s="121" t="str">
        <f t="shared" ca="1" si="43"/>
        <v/>
      </c>
      <c r="G70" s="121" t="str">
        <f t="shared" ca="1" si="44"/>
        <v/>
      </c>
      <c r="H70" s="78"/>
      <c r="I70" s="121" t="str">
        <f t="shared" ca="1" si="45"/>
        <v/>
      </c>
      <c r="J70" s="121" t="str">
        <f t="shared" ca="1" si="46"/>
        <v/>
      </c>
      <c r="K70" s="78"/>
      <c r="L70" s="121" t="str">
        <f t="shared" ca="1" si="47"/>
        <v/>
      </c>
      <c r="M70" s="121" t="str">
        <f t="shared" ca="1" si="48"/>
        <v/>
      </c>
      <c r="N70" s="78"/>
      <c r="O70" s="121" t="str">
        <f t="shared" ca="1" si="49"/>
        <v/>
      </c>
      <c r="P70" s="121" t="str">
        <f t="shared" ca="1" si="50"/>
        <v/>
      </c>
      <c r="Q70" s="78"/>
      <c r="R70" s="121" t="str">
        <f t="shared" ca="1" si="51"/>
        <v/>
      </c>
      <c r="S70" s="121" t="str">
        <f t="shared" ca="1" si="52"/>
        <v/>
      </c>
      <c r="T70" s="78"/>
      <c r="U70" s="121" t="str">
        <f t="shared" ca="1" si="53"/>
        <v/>
      </c>
      <c r="V70" s="121" t="str">
        <f t="shared" ca="1" si="54"/>
        <v/>
      </c>
      <c r="W70" s="12"/>
    </row>
    <row r="71" spans="2:23" ht="20.100000000000001" hidden="1" customHeight="1" outlineLevel="1" thickBot="1" x14ac:dyDescent="0.3">
      <c r="B71" s="11"/>
      <c r="C71" s="133" t="str">
        <f t="shared" ca="1" si="42"/>
        <v/>
      </c>
      <c r="D71" s="133" t="str">
        <f t="shared" ca="1" si="55"/>
        <v/>
      </c>
      <c r="E71" s="78"/>
      <c r="F71" s="133" t="str">
        <f t="shared" ca="1" si="43"/>
        <v/>
      </c>
      <c r="G71" s="133" t="str">
        <f t="shared" ca="1" si="44"/>
        <v/>
      </c>
      <c r="H71" s="78"/>
      <c r="I71" s="133" t="str">
        <f t="shared" ca="1" si="45"/>
        <v/>
      </c>
      <c r="J71" s="133" t="str">
        <f t="shared" ca="1" si="46"/>
        <v/>
      </c>
      <c r="K71" s="78"/>
      <c r="L71" s="133" t="str">
        <f t="shared" ca="1" si="47"/>
        <v/>
      </c>
      <c r="M71" s="133" t="str">
        <f t="shared" ca="1" si="48"/>
        <v/>
      </c>
      <c r="N71" s="78"/>
      <c r="O71" s="133" t="str">
        <f t="shared" ca="1" si="49"/>
        <v/>
      </c>
      <c r="P71" s="133" t="str">
        <f t="shared" ca="1" si="50"/>
        <v/>
      </c>
      <c r="Q71" s="78"/>
      <c r="R71" s="133" t="str">
        <f t="shared" ca="1" si="51"/>
        <v/>
      </c>
      <c r="S71" s="133" t="str">
        <f t="shared" ca="1" si="52"/>
        <v/>
      </c>
      <c r="T71" s="78"/>
      <c r="U71" s="133" t="str">
        <f t="shared" ca="1" si="53"/>
        <v/>
      </c>
      <c r="V71" s="133" t="str">
        <f t="shared" ca="1" si="54"/>
        <v/>
      </c>
      <c r="W71" s="12"/>
    </row>
    <row r="72" spans="2:23" ht="20.100000000000001" hidden="1" customHeight="1" outlineLevel="1" thickBot="1" x14ac:dyDescent="0.3">
      <c r="B72" s="11"/>
      <c r="C72" s="121" t="str">
        <f t="shared" ca="1" si="42"/>
        <v/>
      </c>
      <c r="D72" s="121" t="str">
        <f t="shared" ca="1" si="55"/>
        <v/>
      </c>
      <c r="E72" s="78"/>
      <c r="F72" s="121" t="str">
        <f t="shared" ca="1" si="43"/>
        <v/>
      </c>
      <c r="G72" s="121" t="str">
        <f t="shared" ca="1" si="44"/>
        <v/>
      </c>
      <c r="H72" s="78"/>
      <c r="I72" s="121" t="str">
        <f t="shared" ca="1" si="45"/>
        <v/>
      </c>
      <c r="J72" s="121" t="str">
        <f t="shared" ca="1" si="46"/>
        <v/>
      </c>
      <c r="K72" s="78"/>
      <c r="L72" s="121" t="str">
        <f t="shared" ca="1" si="47"/>
        <v/>
      </c>
      <c r="M72" s="121" t="str">
        <f t="shared" ca="1" si="48"/>
        <v/>
      </c>
      <c r="N72" s="78"/>
      <c r="O72" s="121" t="str">
        <f t="shared" ca="1" si="49"/>
        <v/>
      </c>
      <c r="P72" s="121" t="str">
        <f t="shared" ca="1" si="50"/>
        <v/>
      </c>
      <c r="Q72" s="78"/>
      <c r="R72" s="121" t="str">
        <f t="shared" ca="1" si="51"/>
        <v/>
      </c>
      <c r="S72" s="121" t="str">
        <f t="shared" ca="1" si="52"/>
        <v/>
      </c>
      <c r="T72" s="78"/>
      <c r="U72" s="121" t="str">
        <f t="shared" ca="1" si="53"/>
        <v/>
      </c>
      <c r="V72" s="121" t="str">
        <f t="shared" ca="1" si="54"/>
        <v/>
      </c>
      <c r="W72" s="12"/>
    </row>
    <row r="73" spans="2:23" ht="20.100000000000001" hidden="1" customHeight="1" outlineLevel="1" thickBot="1" x14ac:dyDescent="0.3">
      <c r="B73" s="11"/>
      <c r="C73" s="133" t="str">
        <f t="shared" ca="1" si="42"/>
        <v/>
      </c>
      <c r="D73" s="133" t="str">
        <f t="shared" ca="1" si="55"/>
        <v/>
      </c>
      <c r="E73" s="78"/>
      <c r="F73" s="133" t="str">
        <f t="shared" ca="1" si="43"/>
        <v/>
      </c>
      <c r="G73" s="133" t="str">
        <f t="shared" ca="1" si="44"/>
        <v/>
      </c>
      <c r="H73" s="78"/>
      <c r="I73" s="133" t="str">
        <f t="shared" ca="1" si="45"/>
        <v/>
      </c>
      <c r="J73" s="133" t="str">
        <f t="shared" ca="1" si="46"/>
        <v/>
      </c>
      <c r="K73" s="78"/>
      <c r="L73" s="133" t="str">
        <f t="shared" ca="1" si="47"/>
        <v/>
      </c>
      <c r="M73" s="133" t="str">
        <f t="shared" ca="1" si="48"/>
        <v/>
      </c>
      <c r="N73" s="78"/>
      <c r="O73" s="133" t="str">
        <f t="shared" ca="1" si="49"/>
        <v/>
      </c>
      <c r="P73" s="133" t="str">
        <f t="shared" ca="1" si="50"/>
        <v/>
      </c>
      <c r="Q73" s="78"/>
      <c r="R73" s="133" t="str">
        <f t="shared" ca="1" si="51"/>
        <v/>
      </c>
      <c r="S73" s="133" t="str">
        <f t="shared" ca="1" si="52"/>
        <v/>
      </c>
      <c r="T73" s="78"/>
      <c r="U73" s="133" t="str">
        <f t="shared" ca="1" si="53"/>
        <v/>
      </c>
      <c r="V73" s="133" t="str">
        <f t="shared" ca="1" si="54"/>
        <v/>
      </c>
      <c r="W73" s="12"/>
    </row>
    <row r="74" spans="2:23" ht="20.100000000000001" hidden="1" customHeight="1" outlineLevel="1" thickBot="1" x14ac:dyDescent="0.3">
      <c r="B74" s="11"/>
      <c r="C74" s="121" t="str">
        <f t="shared" ca="1" si="42"/>
        <v/>
      </c>
      <c r="D74" s="121" t="str">
        <f t="shared" ca="1" si="55"/>
        <v/>
      </c>
      <c r="E74" s="78"/>
      <c r="F74" s="121" t="str">
        <f t="shared" ca="1" si="43"/>
        <v/>
      </c>
      <c r="G74" s="121" t="str">
        <f t="shared" ca="1" si="44"/>
        <v/>
      </c>
      <c r="H74" s="78"/>
      <c r="I74" s="121" t="str">
        <f t="shared" ca="1" si="45"/>
        <v/>
      </c>
      <c r="J74" s="121" t="str">
        <f t="shared" ca="1" si="46"/>
        <v/>
      </c>
      <c r="K74" s="78"/>
      <c r="L74" s="121" t="str">
        <f t="shared" ca="1" si="47"/>
        <v/>
      </c>
      <c r="M74" s="121" t="str">
        <f t="shared" ca="1" si="48"/>
        <v/>
      </c>
      <c r="N74" s="78"/>
      <c r="O74" s="121" t="str">
        <f t="shared" ca="1" si="49"/>
        <v/>
      </c>
      <c r="P74" s="121" t="str">
        <f t="shared" ca="1" si="50"/>
        <v/>
      </c>
      <c r="Q74" s="78"/>
      <c r="R74" s="121" t="str">
        <f t="shared" ca="1" si="51"/>
        <v/>
      </c>
      <c r="S74" s="121" t="str">
        <f t="shared" ca="1" si="52"/>
        <v/>
      </c>
      <c r="T74" s="78"/>
      <c r="U74" s="121" t="str">
        <f t="shared" ca="1" si="53"/>
        <v/>
      </c>
      <c r="V74" s="121" t="str">
        <f t="shared" ca="1" si="54"/>
        <v/>
      </c>
      <c r="W74" s="12"/>
    </row>
    <row r="75" spans="2:23" ht="20.100000000000001" hidden="1" customHeight="1" outlineLevel="1" thickBot="1" x14ac:dyDescent="0.3">
      <c r="B75" s="11"/>
      <c r="C75" s="133" t="str">
        <f t="shared" ca="1" si="42"/>
        <v/>
      </c>
      <c r="D75" s="133" t="str">
        <f t="shared" ca="1" si="55"/>
        <v/>
      </c>
      <c r="E75" s="78"/>
      <c r="F75" s="133" t="str">
        <f t="shared" ca="1" si="43"/>
        <v/>
      </c>
      <c r="G75" s="133" t="str">
        <f t="shared" ca="1" si="44"/>
        <v/>
      </c>
      <c r="H75" s="78"/>
      <c r="I75" s="133" t="str">
        <f t="shared" ca="1" si="45"/>
        <v/>
      </c>
      <c r="J75" s="133" t="str">
        <f t="shared" ca="1" si="46"/>
        <v/>
      </c>
      <c r="K75" s="78"/>
      <c r="L75" s="133" t="str">
        <f t="shared" ca="1" si="47"/>
        <v/>
      </c>
      <c r="M75" s="133" t="str">
        <f t="shared" ca="1" si="48"/>
        <v/>
      </c>
      <c r="N75" s="78"/>
      <c r="O75" s="133" t="str">
        <f t="shared" ca="1" si="49"/>
        <v/>
      </c>
      <c r="P75" s="133" t="str">
        <f t="shared" ca="1" si="50"/>
        <v/>
      </c>
      <c r="Q75" s="78"/>
      <c r="R75" s="133" t="str">
        <f t="shared" ca="1" si="51"/>
        <v/>
      </c>
      <c r="S75" s="133" t="str">
        <f t="shared" ca="1" si="52"/>
        <v/>
      </c>
      <c r="T75" s="78"/>
      <c r="U75" s="133" t="str">
        <f t="shared" ca="1" si="53"/>
        <v/>
      </c>
      <c r="V75" s="133" t="str">
        <f t="shared" ca="1" si="54"/>
        <v/>
      </c>
      <c r="W75" s="12"/>
    </row>
    <row r="76" spans="2:23" ht="20.100000000000001" hidden="1" customHeight="1" outlineLevel="1" thickBot="1" x14ac:dyDescent="0.3">
      <c r="B76" s="11"/>
      <c r="C76" s="121" t="str">
        <f t="shared" ca="1" si="42"/>
        <v/>
      </c>
      <c r="D76" s="121" t="str">
        <f t="shared" ca="1" si="55"/>
        <v/>
      </c>
      <c r="E76" s="78"/>
      <c r="F76" s="121" t="str">
        <f t="shared" ca="1" si="43"/>
        <v/>
      </c>
      <c r="G76" s="121" t="str">
        <f t="shared" ca="1" si="44"/>
        <v/>
      </c>
      <c r="H76" s="78"/>
      <c r="I76" s="121" t="str">
        <f t="shared" ca="1" si="45"/>
        <v/>
      </c>
      <c r="J76" s="121" t="str">
        <f t="shared" ca="1" si="46"/>
        <v/>
      </c>
      <c r="K76" s="78"/>
      <c r="L76" s="121" t="str">
        <f t="shared" ca="1" si="47"/>
        <v/>
      </c>
      <c r="M76" s="121" t="str">
        <f t="shared" ca="1" si="48"/>
        <v/>
      </c>
      <c r="N76" s="78"/>
      <c r="O76" s="121" t="str">
        <f t="shared" ca="1" si="49"/>
        <v/>
      </c>
      <c r="P76" s="121" t="str">
        <f t="shared" ca="1" si="50"/>
        <v/>
      </c>
      <c r="Q76" s="78"/>
      <c r="R76" s="121" t="str">
        <f t="shared" ca="1" si="51"/>
        <v/>
      </c>
      <c r="S76" s="121" t="str">
        <f t="shared" ca="1" si="52"/>
        <v/>
      </c>
      <c r="T76" s="78"/>
      <c r="U76" s="121" t="str">
        <f t="shared" ca="1" si="53"/>
        <v/>
      </c>
      <c r="V76" s="121" t="str">
        <f t="shared" ca="1" si="54"/>
        <v/>
      </c>
      <c r="W76" s="12"/>
    </row>
    <row r="77" spans="2:23" ht="20.100000000000001" hidden="1" customHeight="1" outlineLevel="1" thickBot="1" x14ac:dyDescent="0.3">
      <c r="B77" s="11"/>
      <c r="C77" s="133" t="str">
        <f t="shared" ca="1" si="42"/>
        <v/>
      </c>
      <c r="D77" s="133" t="str">
        <f t="shared" ca="1" si="55"/>
        <v/>
      </c>
      <c r="E77" s="78"/>
      <c r="F77" s="133" t="str">
        <f t="shared" ca="1" si="43"/>
        <v/>
      </c>
      <c r="G77" s="133" t="str">
        <f t="shared" ca="1" si="44"/>
        <v/>
      </c>
      <c r="H77" s="78"/>
      <c r="I77" s="133" t="str">
        <f t="shared" ca="1" si="45"/>
        <v/>
      </c>
      <c r="J77" s="133" t="str">
        <f t="shared" ca="1" si="46"/>
        <v/>
      </c>
      <c r="K77" s="78"/>
      <c r="L77" s="133" t="str">
        <f t="shared" ca="1" si="47"/>
        <v/>
      </c>
      <c r="M77" s="133" t="str">
        <f t="shared" ca="1" si="48"/>
        <v/>
      </c>
      <c r="N77" s="78"/>
      <c r="O77" s="133" t="str">
        <f t="shared" ca="1" si="49"/>
        <v/>
      </c>
      <c r="P77" s="133" t="str">
        <f t="shared" ca="1" si="50"/>
        <v/>
      </c>
      <c r="Q77" s="78"/>
      <c r="R77" s="133" t="str">
        <f t="shared" ca="1" si="51"/>
        <v/>
      </c>
      <c r="S77" s="133" t="str">
        <f t="shared" ca="1" si="52"/>
        <v/>
      </c>
      <c r="T77" s="78"/>
      <c r="U77" s="133" t="str">
        <f t="shared" ca="1" si="53"/>
        <v/>
      </c>
      <c r="V77" s="133" t="str">
        <f t="shared" ca="1" si="54"/>
        <v/>
      </c>
      <c r="W77" s="12"/>
    </row>
    <row r="78" spans="2:23" ht="20.100000000000001" hidden="1" customHeight="1" outlineLevel="1" thickBot="1" x14ac:dyDescent="0.3">
      <c r="B78" s="11"/>
      <c r="C78" s="121" t="str">
        <f t="shared" ca="1" si="42"/>
        <v/>
      </c>
      <c r="D78" s="121" t="str">
        <f t="shared" ca="1" si="55"/>
        <v/>
      </c>
      <c r="E78" s="78"/>
      <c r="F78" s="121" t="str">
        <f t="shared" ca="1" si="43"/>
        <v/>
      </c>
      <c r="G78" s="121" t="str">
        <f t="shared" ca="1" si="44"/>
        <v/>
      </c>
      <c r="H78" s="78"/>
      <c r="I78" s="121" t="str">
        <f t="shared" ca="1" si="45"/>
        <v/>
      </c>
      <c r="J78" s="121" t="str">
        <f t="shared" ca="1" si="46"/>
        <v/>
      </c>
      <c r="K78" s="78"/>
      <c r="L78" s="121" t="str">
        <f t="shared" ca="1" si="47"/>
        <v/>
      </c>
      <c r="M78" s="121" t="str">
        <f t="shared" ca="1" si="48"/>
        <v/>
      </c>
      <c r="N78" s="78"/>
      <c r="O78" s="121" t="str">
        <f t="shared" ca="1" si="49"/>
        <v/>
      </c>
      <c r="P78" s="121" t="str">
        <f t="shared" ca="1" si="50"/>
        <v/>
      </c>
      <c r="Q78" s="78"/>
      <c r="R78" s="121" t="str">
        <f t="shared" ca="1" si="51"/>
        <v/>
      </c>
      <c r="S78" s="121" t="str">
        <f t="shared" ca="1" si="52"/>
        <v/>
      </c>
      <c r="T78" s="78"/>
      <c r="U78" s="121" t="str">
        <f t="shared" ca="1" si="53"/>
        <v/>
      </c>
      <c r="V78" s="121" t="str">
        <f t="shared" ca="1" si="54"/>
        <v/>
      </c>
      <c r="W78" s="12"/>
    </row>
    <row r="79" spans="2:23" ht="20.100000000000001" hidden="1" customHeight="1" outlineLevel="1" thickBot="1" x14ac:dyDescent="0.3">
      <c r="B79" s="11"/>
      <c r="C79" s="133" t="str">
        <f t="shared" ca="1" si="42"/>
        <v/>
      </c>
      <c r="D79" s="133" t="str">
        <f t="shared" ca="1" si="55"/>
        <v/>
      </c>
      <c r="E79" s="78"/>
      <c r="F79" s="133" t="str">
        <f t="shared" ca="1" si="43"/>
        <v/>
      </c>
      <c r="G79" s="133" t="str">
        <f t="shared" ca="1" si="44"/>
        <v/>
      </c>
      <c r="H79" s="78"/>
      <c r="I79" s="133" t="str">
        <f t="shared" ca="1" si="45"/>
        <v/>
      </c>
      <c r="J79" s="133" t="str">
        <f t="shared" ca="1" si="46"/>
        <v/>
      </c>
      <c r="K79" s="78"/>
      <c r="L79" s="133" t="str">
        <f t="shared" ca="1" si="47"/>
        <v/>
      </c>
      <c r="M79" s="133" t="str">
        <f t="shared" ca="1" si="48"/>
        <v/>
      </c>
      <c r="N79" s="78"/>
      <c r="O79" s="133" t="str">
        <f t="shared" ca="1" si="49"/>
        <v/>
      </c>
      <c r="P79" s="133" t="str">
        <f t="shared" ca="1" si="50"/>
        <v/>
      </c>
      <c r="Q79" s="78"/>
      <c r="R79" s="133" t="str">
        <f t="shared" ca="1" si="51"/>
        <v/>
      </c>
      <c r="S79" s="133" t="str">
        <f t="shared" ca="1" si="52"/>
        <v/>
      </c>
      <c r="T79" s="78"/>
      <c r="U79" s="133" t="str">
        <f t="shared" ca="1" si="53"/>
        <v/>
      </c>
      <c r="V79" s="133" t="str">
        <f t="shared" ca="1" si="54"/>
        <v/>
      </c>
      <c r="W79" s="12"/>
    </row>
    <row r="80" spans="2:23" collapsed="1" x14ac:dyDescent="0.25">
      <c r="B80" s="11"/>
      <c r="C80"/>
      <c r="D80" s="77"/>
      <c r="E80" s="78"/>
      <c r="F80" s="77"/>
      <c r="G80" s="77"/>
      <c r="H80" s="78"/>
      <c r="I80" s="77"/>
      <c r="J80" s="77"/>
      <c r="K80" s="78"/>
      <c r="L80" s="77"/>
      <c r="M80" s="77"/>
      <c r="N80" s="78"/>
      <c r="O80" s="77"/>
      <c r="P80" s="77"/>
      <c r="Q80" s="78"/>
      <c r="R80" s="77"/>
      <c r="S80" s="77"/>
      <c r="T80" s="78"/>
      <c r="U80" s="77"/>
      <c r="V80" s="77"/>
      <c r="W80" s="12"/>
    </row>
    <row r="81" spans="2:23" ht="21.95" customHeight="1" thickBot="1" x14ac:dyDescent="0.3">
      <c r="B81" s="11"/>
      <c r="C81" s="106"/>
      <c r="D81" s="134">
        <f ca="1">IFERROR(IF(V63+1&gt;endOfMonth,"",V63+1),"")</f>
        <v>45075</v>
      </c>
      <c r="E81" s="78"/>
      <c r="F81" s="105"/>
      <c r="G81" s="134">
        <f ca="1">IFERROR(IF(D81+1&gt;endOfMonth,"",D81+1),"")</f>
        <v>45076</v>
      </c>
      <c r="H81" s="78"/>
      <c r="I81" s="105"/>
      <c r="J81" s="134">
        <f ca="1">IFERROR(IF(G81+1&gt;endOfMonth,"",G81+1),"")</f>
        <v>45077</v>
      </c>
      <c r="K81" s="78"/>
      <c r="L81" s="105"/>
      <c r="M81" s="134" t="str">
        <f ca="1">IFERROR(IF(J81+1&gt;endOfMonth,"",J81+1),"")</f>
        <v/>
      </c>
      <c r="N81" s="78"/>
      <c r="O81" s="105"/>
      <c r="P81" s="134" t="str">
        <f ca="1">IFERROR(IF(M81+1&gt;endOfMonth,"",M81+1),"")</f>
        <v/>
      </c>
      <c r="Q81" s="78"/>
      <c r="R81" s="105"/>
      <c r="S81" s="134" t="str">
        <f ca="1">IFERROR(IF(P81+1&gt;endOfMonth,"",P81+1),"")</f>
        <v/>
      </c>
      <c r="T81" s="78"/>
      <c r="U81" s="105"/>
      <c r="V81" s="134" t="str">
        <f ca="1">IFERROR(IF(S81+1&gt;endOfMonth,"",S81+1),"")</f>
        <v/>
      </c>
      <c r="W81" s="12"/>
    </row>
    <row r="82" spans="2:23" ht="20.100000000000001" customHeight="1" x14ac:dyDescent="0.25">
      <c r="B82" s="11"/>
      <c r="C82" s="121" t="str">
        <f t="shared" ref="C82:C97" ca="1" si="56">IF(D$81="","",OFFSET(monthFirst,16+ROW()-ROW(D$81),DAY(D$81)-1,1,1))</f>
        <v>Reminder</v>
      </c>
      <c r="D82" s="121" t="str">
        <f ca="1">IF(D$81="","",OFFSET(monthFirst,ROW()-ROW(D$81),DAY(D$81)-1,1,1))</f>
        <v>Family Gathering - All day</v>
      </c>
      <c r="E82" s="78"/>
      <c r="F82" s="121" t="str">
        <f t="shared" ref="F82:F97" ca="1" si="57">IF(G$81="","",OFFSET(monthFirst,16+ROW()-ROW(G$81),DAY(G$81)-1,1,1))</f>
        <v>Reminder</v>
      </c>
      <c r="G82" s="121" t="str">
        <f t="shared" ref="G82:G97" ca="1" si="58">IF(G$81="","",OFFSET(monthFirst,ROW()-ROW(G$81),DAY(G$81)-1,1,1))</f>
        <v>Family Gathering - All day</v>
      </c>
      <c r="H82" s="78"/>
      <c r="I82" s="121" t="str">
        <f t="shared" ref="I82:I97" ca="1" si="59">IF(J$81="","",OFFSET(monthFirst,16+ROW()-ROW(J$81),DAY(J$81)-1,1,1))</f>
        <v>Reminder</v>
      </c>
      <c r="J82" s="121" t="str">
        <f t="shared" ref="J82:J97" ca="1" si="60">IF(J$81="","",OFFSET(monthFirst,ROW()-ROW(J$81),DAY(J$81)-1,1,1))</f>
        <v>Family Gathering - All day</v>
      </c>
      <c r="K82" s="78"/>
      <c r="L82" s="121" t="str">
        <f t="shared" ref="L82:L97" ca="1" si="61">IF(M$81="","",OFFSET(monthFirst,16+ROW()-ROW(M$81),DAY(M$81)-1,1,1))</f>
        <v/>
      </c>
      <c r="M82" s="121" t="str">
        <f t="shared" ref="M82:M97" ca="1" si="62">IF(M$81="","",OFFSET(monthFirst,ROW()-ROW(M$81),DAY(M$81)-1,1,1))</f>
        <v/>
      </c>
      <c r="N82" s="78"/>
      <c r="O82" s="121" t="str">
        <f t="shared" ref="O82:O97" ca="1" si="63">IF(P$81="","",OFFSET(monthFirst,16+ROW()-ROW(P$81),DAY(P$81)-1,1,1))</f>
        <v/>
      </c>
      <c r="P82" s="121" t="str">
        <f t="shared" ref="P82:P97" ca="1" si="64">IF(P$81="","",OFFSET(monthFirst,ROW()-ROW(P$81),DAY(P$81)-1,1,1))</f>
        <v/>
      </c>
      <c r="Q82" s="78"/>
      <c r="R82" s="121" t="str">
        <f t="shared" ref="R82:R97" ca="1" si="65">IF(S$81="","",OFFSET(monthFirst,16+ROW()-ROW(S$81),DAY(S$81)-1,1,1))</f>
        <v/>
      </c>
      <c r="S82" s="121" t="str">
        <f t="shared" ref="S82:S97" ca="1" si="66">IF(S$81="","",OFFSET(monthFirst,ROW()-ROW(S$81),DAY(S$81)-1,1,1))</f>
        <v/>
      </c>
      <c r="T82" s="78"/>
      <c r="U82" s="121" t="str">
        <f t="shared" ref="U82:U97" ca="1" si="67">IF(V$81="","",OFFSET(monthFirst,16+ROW()-ROW(V$81),DAY(V$81)-1,1,1))</f>
        <v/>
      </c>
      <c r="V82" s="121" t="str">
        <f t="shared" ref="V82:V97" ca="1" si="68">IF(V$81="","",OFFSET(monthFirst,ROW()-ROW(V$81),DAY(V$81)-1,1,1))</f>
        <v/>
      </c>
      <c r="W82" s="12"/>
    </row>
    <row r="83" spans="2:23" ht="20.100000000000001" customHeight="1" x14ac:dyDescent="0.25">
      <c r="B83" s="11"/>
      <c r="C83" s="133" t="str">
        <f t="shared" ca="1" si="56"/>
        <v/>
      </c>
      <c r="D83" s="133" t="str">
        <f t="shared" ref="D83:D97" ca="1" si="69">IF(D$81="","",OFFSET(monthFirst,ROW()-ROW(D$81),DAY(D$81)-1,1,1))</f>
        <v/>
      </c>
      <c r="E83" s="78"/>
      <c r="F83" s="133" t="str">
        <f t="shared" ca="1" si="57"/>
        <v/>
      </c>
      <c r="G83" s="133" t="str">
        <f t="shared" ca="1" si="58"/>
        <v/>
      </c>
      <c r="H83" s="78"/>
      <c r="I83" s="133" t="str">
        <f t="shared" ca="1" si="59"/>
        <v/>
      </c>
      <c r="J83" s="133" t="str">
        <f t="shared" ca="1" si="60"/>
        <v/>
      </c>
      <c r="K83" s="78"/>
      <c r="L83" s="133" t="str">
        <f t="shared" ca="1" si="61"/>
        <v/>
      </c>
      <c r="M83" s="133" t="str">
        <f t="shared" ca="1" si="62"/>
        <v/>
      </c>
      <c r="N83" s="78"/>
      <c r="O83" s="133" t="str">
        <f t="shared" ca="1" si="63"/>
        <v/>
      </c>
      <c r="P83" s="133" t="str">
        <f t="shared" ca="1" si="64"/>
        <v/>
      </c>
      <c r="Q83" s="78"/>
      <c r="R83" s="133" t="str">
        <f t="shared" ca="1" si="65"/>
        <v/>
      </c>
      <c r="S83" s="133" t="str">
        <f t="shared" ca="1" si="66"/>
        <v/>
      </c>
      <c r="T83" s="78"/>
      <c r="U83" s="133" t="str">
        <f t="shared" ca="1" si="67"/>
        <v/>
      </c>
      <c r="V83" s="133" t="str">
        <f t="shared" ca="1" si="68"/>
        <v/>
      </c>
      <c r="W83" s="12"/>
    </row>
    <row r="84" spans="2:23" ht="20.100000000000001" customHeight="1" x14ac:dyDescent="0.25">
      <c r="B84" s="11"/>
      <c r="C84" s="121" t="str">
        <f t="shared" ca="1" si="56"/>
        <v/>
      </c>
      <c r="D84" s="121" t="str">
        <f t="shared" ca="1" si="69"/>
        <v/>
      </c>
      <c r="E84" s="78"/>
      <c r="F84" s="121" t="str">
        <f t="shared" ca="1" si="57"/>
        <v/>
      </c>
      <c r="G84" s="121" t="str">
        <f t="shared" ca="1" si="58"/>
        <v/>
      </c>
      <c r="H84" s="78"/>
      <c r="I84" s="121" t="str">
        <f t="shared" ca="1" si="59"/>
        <v/>
      </c>
      <c r="J84" s="121" t="str">
        <f t="shared" ca="1" si="60"/>
        <v/>
      </c>
      <c r="K84" s="78"/>
      <c r="L84" s="121" t="str">
        <f t="shared" ca="1" si="61"/>
        <v/>
      </c>
      <c r="M84" s="121" t="str">
        <f t="shared" ca="1" si="62"/>
        <v/>
      </c>
      <c r="N84" s="78"/>
      <c r="O84" s="121" t="str">
        <f t="shared" ca="1" si="63"/>
        <v/>
      </c>
      <c r="P84" s="121" t="str">
        <f t="shared" ca="1" si="64"/>
        <v/>
      </c>
      <c r="Q84" s="78"/>
      <c r="R84" s="121" t="str">
        <f t="shared" ca="1" si="65"/>
        <v/>
      </c>
      <c r="S84" s="121" t="str">
        <f t="shared" ca="1" si="66"/>
        <v/>
      </c>
      <c r="T84" s="78"/>
      <c r="U84" s="121" t="str">
        <f t="shared" ca="1" si="67"/>
        <v/>
      </c>
      <c r="V84" s="121" t="str">
        <f t="shared" ca="1" si="68"/>
        <v/>
      </c>
      <c r="W84" s="12"/>
    </row>
    <row r="85" spans="2:23" ht="20.100000000000001" customHeight="1" x14ac:dyDescent="0.25">
      <c r="B85" s="11"/>
      <c r="C85" s="133" t="str">
        <f t="shared" ca="1" si="56"/>
        <v/>
      </c>
      <c r="D85" s="133" t="str">
        <f t="shared" ca="1" si="69"/>
        <v/>
      </c>
      <c r="E85" s="78"/>
      <c r="F85" s="133" t="str">
        <f t="shared" ca="1" si="57"/>
        <v/>
      </c>
      <c r="G85" s="133" t="str">
        <f t="shared" ca="1" si="58"/>
        <v/>
      </c>
      <c r="H85" s="78"/>
      <c r="I85" s="133" t="str">
        <f t="shared" ca="1" si="59"/>
        <v/>
      </c>
      <c r="J85" s="133" t="str">
        <f t="shared" ca="1" si="60"/>
        <v/>
      </c>
      <c r="K85" s="78"/>
      <c r="L85" s="133" t="str">
        <f t="shared" ca="1" si="61"/>
        <v/>
      </c>
      <c r="M85" s="133" t="str">
        <f t="shared" ca="1" si="62"/>
        <v/>
      </c>
      <c r="N85" s="78"/>
      <c r="O85" s="133" t="str">
        <f t="shared" ca="1" si="63"/>
        <v/>
      </c>
      <c r="P85" s="133" t="str">
        <f t="shared" ca="1" si="64"/>
        <v/>
      </c>
      <c r="Q85" s="78"/>
      <c r="R85" s="133" t="str">
        <f t="shared" ca="1" si="65"/>
        <v/>
      </c>
      <c r="S85" s="133" t="str">
        <f t="shared" ca="1" si="66"/>
        <v/>
      </c>
      <c r="T85" s="78"/>
      <c r="U85" s="133" t="str">
        <f t="shared" ca="1" si="67"/>
        <v/>
      </c>
      <c r="V85" s="133" t="str">
        <f t="shared" ca="1" si="68"/>
        <v/>
      </c>
      <c r="W85" s="12"/>
    </row>
    <row r="86" spans="2:23" ht="20.100000000000001" customHeight="1" x14ac:dyDescent="0.25">
      <c r="B86" s="11"/>
      <c r="C86" s="121" t="str">
        <f t="shared" ca="1" si="56"/>
        <v/>
      </c>
      <c r="D86" s="121" t="str">
        <f t="shared" ca="1" si="69"/>
        <v/>
      </c>
      <c r="E86" s="78"/>
      <c r="F86" s="121" t="str">
        <f t="shared" ca="1" si="57"/>
        <v/>
      </c>
      <c r="G86" s="121" t="str">
        <f t="shared" ca="1" si="58"/>
        <v/>
      </c>
      <c r="H86" s="78"/>
      <c r="I86" s="121" t="str">
        <f t="shared" ca="1" si="59"/>
        <v/>
      </c>
      <c r="J86" s="121" t="str">
        <f t="shared" ca="1" si="60"/>
        <v/>
      </c>
      <c r="K86" s="78"/>
      <c r="L86" s="121" t="str">
        <f t="shared" ca="1" si="61"/>
        <v/>
      </c>
      <c r="M86" s="121" t="str">
        <f t="shared" ca="1" si="62"/>
        <v/>
      </c>
      <c r="N86" s="78"/>
      <c r="O86" s="121" t="str">
        <f t="shared" ca="1" si="63"/>
        <v/>
      </c>
      <c r="P86" s="121" t="str">
        <f t="shared" ca="1" si="64"/>
        <v/>
      </c>
      <c r="Q86" s="78"/>
      <c r="R86" s="121" t="str">
        <f t="shared" ca="1" si="65"/>
        <v/>
      </c>
      <c r="S86" s="121" t="str">
        <f t="shared" ca="1" si="66"/>
        <v/>
      </c>
      <c r="T86" s="78"/>
      <c r="U86" s="121" t="str">
        <f t="shared" ca="1" si="67"/>
        <v/>
      </c>
      <c r="V86" s="121" t="str">
        <f t="shared" ca="1" si="68"/>
        <v/>
      </c>
      <c r="W86" s="12"/>
    </row>
    <row r="87" spans="2:23" ht="20.100000000000001" hidden="1" customHeight="1" outlineLevel="1" x14ac:dyDescent="0.25">
      <c r="B87" s="11"/>
      <c r="C87" s="133" t="str">
        <f t="shared" ca="1" si="56"/>
        <v/>
      </c>
      <c r="D87" s="133" t="str">
        <f t="shared" ca="1" si="69"/>
        <v/>
      </c>
      <c r="E87" s="78"/>
      <c r="F87" s="133" t="str">
        <f t="shared" ca="1" si="57"/>
        <v/>
      </c>
      <c r="G87" s="133" t="str">
        <f t="shared" ca="1" si="58"/>
        <v/>
      </c>
      <c r="H87" s="78"/>
      <c r="I87" s="133" t="str">
        <f t="shared" ca="1" si="59"/>
        <v/>
      </c>
      <c r="J87" s="133" t="str">
        <f t="shared" ca="1" si="60"/>
        <v/>
      </c>
      <c r="K87" s="78"/>
      <c r="L87" s="133" t="str">
        <f t="shared" ca="1" si="61"/>
        <v/>
      </c>
      <c r="M87" s="133" t="str">
        <f t="shared" ca="1" si="62"/>
        <v/>
      </c>
      <c r="N87" s="78"/>
      <c r="O87" s="133" t="str">
        <f t="shared" ca="1" si="63"/>
        <v/>
      </c>
      <c r="P87" s="133" t="str">
        <f t="shared" ca="1" si="64"/>
        <v/>
      </c>
      <c r="Q87" s="78"/>
      <c r="R87" s="133" t="str">
        <f t="shared" ca="1" si="65"/>
        <v/>
      </c>
      <c r="S87" s="133" t="str">
        <f t="shared" ca="1" si="66"/>
        <v/>
      </c>
      <c r="T87" s="78"/>
      <c r="U87" s="133" t="str">
        <f t="shared" ca="1" si="67"/>
        <v/>
      </c>
      <c r="V87" s="133" t="str">
        <f t="shared" ca="1" si="68"/>
        <v/>
      </c>
      <c r="W87" s="12"/>
    </row>
    <row r="88" spans="2:23" ht="20.100000000000001" hidden="1" customHeight="1" outlineLevel="1" x14ac:dyDescent="0.25">
      <c r="B88" s="11"/>
      <c r="C88" s="121" t="str">
        <f t="shared" ca="1" si="56"/>
        <v/>
      </c>
      <c r="D88" s="121" t="str">
        <f t="shared" ca="1" si="69"/>
        <v/>
      </c>
      <c r="E88" s="78"/>
      <c r="F88" s="121" t="str">
        <f t="shared" ca="1" si="57"/>
        <v/>
      </c>
      <c r="G88" s="121" t="str">
        <f t="shared" ca="1" si="58"/>
        <v/>
      </c>
      <c r="H88" s="78"/>
      <c r="I88" s="121" t="str">
        <f t="shared" ca="1" si="59"/>
        <v/>
      </c>
      <c r="J88" s="121" t="str">
        <f t="shared" ca="1" si="60"/>
        <v/>
      </c>
      <c r="K88" s="78"/>
      <c r="L88" s="121" t="str">
        <f t="shared" ca="1" si="61"/>
        <v/>
      </c>
      <c r="M88" s="121" t="str">
        <f t="shared" ca="1" si="62"/>
        <v/>
      </c>
      <c r="N88" s="78"/>
      <c r="O88" s="121" t="str">
        <f t="shared" ca="1" si="63"/>
        <v/>
      </c>
      <c r="P88" s="121" t="str">
        <f t="shared" ca="1" si="64"/>
        <v/>
      </c>
      <c r="Q88" s="78"/>
      <c r="R88" s="121" t="str">
        <f t="shared" ca="1" si="65"/>
        <v/>
      </c>
      <c r="S88" s="121" t="str">
        <f t="shared" ca="1" si="66"/>
        <v/>
      </c>
      <c r="T88" s="78"/>
      <c r="U88" s="121" t="str">
        <f t="shared" ca="1" si="67"/>
        <v/>
      </c>
      <c r="V88" s="121" t="str">
        <f t="shared" ca="1" si="68"/>
        <v/>
      </c>
      <c r="W88" s="12"/>
    </row>
    <row r="89" spans="2:23" ht="20.100000000000001" hidden="1" customHeight="1" outlineLevel="1" x14ac:dyDescent="0.25">
      <c r="B89" s="11"/>
      <c r="C89" s="133" t="str">
        <f t="shared" ca="1" si="56"/>
        <v/>
      </c>
      <c r="D89" s="133" t="str">
        <f t="shared" ca="1" si="69"/>
        <v/>
      </c>
      <c r="E89" s="78"/>
      <c r="F89" s="133" t="str">
        <f t="shared" ca="1" si="57"/>
        <v/>
      </c>
      <c r="G89" s="133" t="str">
        <f t="shared" ca="1" si="58"/>
        <v/>
      </c>
      <c r="H89" s="78"/>
      <c r="I89" s="133" t="str">
        <f t="shared" ca="1" si="59"/>
        <v/>
      </c>
      <c r="J89" s="133" t="str">
        <f t="shared" ca="1" si="60"/>
        <v/>
      </c>
      <c r="K89" s="78"/>
      <c r="L89" s="133" t="str">
        <f t="shared" ca="1" si="61"/>
        <v/>
      </c>
      <c r="M89" s="133" t="str">
        <f t="shared" ca="1" si="62"/>
        <v/>
      </c>
      <c r="N89" s="78"/>
      <c r="O89" s="133" t="str">
        <f t="shared" ca="1" si="63"/>
        <v/>
      </c>
      <c r="P89" s="133" t="str">
        <f t="shared" ca="1" si="64"/>
        <v/>
      </c>
      <c r="Q89" s="78"/>
      <c r="R89" s="133" t="str">
        <f t="shared" ca="1" si="65"/>
        <v/>
      </c>
      <c r="S89" s="133" t="str">
        <f t="shared" ca="1" si="66"/>
        <v/>
      </c>
      <c r="T89" s="78"/>
      <c r="U89" s="133" t="str">
        <f t="shared" ca="1" si="67"/>
        <v/>
      </c>
      <c r="V89" s="133" t="str">
        <f t="shared" ca="1" si="68"/>
        <v/>
      </c>
      <c r="W89" s="12"/>
    </row>
    <row r="90" spans="2:23" ht="20.100000000000001" hidden="1" customHeight="1" outlineLevel="1" x14ac:dyDescent="0.25">
      <c r="B90" s="11"/>
      <c r="C90" s="121" t="str">
        <f t="shared" ca="1" si="56"/>
        <v/>
      </c>
      <c r="D90" s="121" t="str">
        <f t="shared" ca="1" si="69"/>
        <v/>
      </c>
      <c r="E90" s="78"/>
      <c r="F90" s="121" t="str">
        <f t="shared" ca="1" si="57"/>
        <v/>
      </c>
      <c r="G90" s="121" t="str">
        <f t="shared" ca="1" si="58"/>
        <v/>
      </c>
      <c r="H90" s="78"/>
      <c r="I90" s="121" t="str">
        <f t="shared" ca="1" si="59"/>
        <v/>
      </c>
      <c r="J90" s="121" t="str">
        <f t="shared" ca="1" si="60"/>
        <v/>
      </c>
      <c r="K90" s="78"/>
      <c r="L90" s="121" t="str">
        <f t="shared" ca="1" si="61"/>
        <v/>
      </c>
      <c r="M90" s="121" t="str">
        <f t="shared" ca="1" si="62"/>
        <v/>
      </c>
      <c r="N90" s="78"/>
      <c r="O90" s="121" t="str">
        <f t="shared" ca="1" si="63"/>
        <v/>
      </c>
      <c r="P90" s="121" t="str">
        <f t="shared" ca="1" si="64"/>
        <v/>
      </c>
      <c r="Q90" s="78"/>
      <c r="R90" s="121" t="str">
        <f t="shared" ca="1" si="65"/>
        <v/>
      </c>
      <c r="S90" s="121" t="str">
        <f t="shared" ca="1" si="66"/>
        <v/>
      </c>
      <c r="T90" s="78"/>
      <c r="U90" s="121" t="str">
        <f t="shared" ca="1" si="67"/>
        <v/>
      </c>
      <c r="V90" s="121" t="str">
        <f t="shared" ca="1" si="68"/>
        <v/>
      </c>
      <c r="W90" s="12"/>
    </row>
    <row r="91" spans="2:23" ht="20.100000000000001" hidden="1" customHeight="1" outlineLevel="1" x14ac:dyDescent="0.25">
      <c r="B91" s="11"/>
      <c r="C91" s="133" t="str">
        <f t="shared" ca="1" si="56"/>
        <v/>
      </c>
      <c r="D91" s="133" t="str">
        <f t="shared" ca="1" si="69"/>
        <v/>
      </c>
      <c r="E91" s="78"/>
      <c r="F91" s="133" t="str">
        <f t="shared" ca="1" si="57"/>
        <v/>
      </c>
      <c r="G91" s="133" t="str">
        <f t="shared" ca="1" si="58"/>
        <v/>
      </c>
      <c r="H91" s="78"/>
      <c r="I91" s="133" t="str">
        <f t="shared" ca="1" si="59"/>
        <v/>
      </c>
      <c r="J91" s="133" t="str">
        <f t="shared" ca="1" si="60"/>
        <v/>
      </c>
      <c r="K91" s="78"/>
      <c r="L91" s="133" t="str">
        <f t="shared" ca="1" si="61"/>
        <v/>
      </c>
      <c r="M91" s="133" t="str">
        <f t="shared" ca="1" si="62"/>
        <v/>
      </c>
      <c r="N91" s="78"/>
      <c r="O91" s="133" t="str">
        <f t="shared" ca="1" si="63"/>
        <v/>
      </c>
      <c r="P91" s="133" t="str">
        <f t="shared" ca="1" si="64"/>
        <v/>
      </c>
      <c r="Q91" s="78"/>
      <c r="R91" s="133" t="str">
        <f t="shared" ca="1" si="65"/>
        <v/>
      </c>
      <c r="S91" s="133" t="str">
        <f t="shared" ca="1" si="66"/>
        <v/>
      </c>
      <c r="T91" s="78"/>
      <c r="U91" s="133" t="str">
        <f t="shared" ca="1" si="67"/>
        <v/>
      </c>
      <c r="V91" s="133" t="str">
        <f t="shared" ca="1" si="68"/>
        <v/>
      </c>
      <c r="W91" s="12"/>
    </row>
    <row r="92" spans="2:23" ht="20.100000000000001" hidden="1" customHeight="1" outlineLevel="1" x14ac:dyDescent="0.25">
      <c r="B92" s="11"/>
      <c r="C92" s="121" t="str">
        <f t="shared" ca="1" si="56"/>
        <v/>
      </c>
      <c r="D92" s="121" t="str">
        <f t="shared" ca="1" si="69"/>
        <v/>
      </c>
      <c r="E92" s="78"/>
      <c r="F92" s="121" t="str">
        <f t="shared" ca="1" si="57"/>
        <v/>
      </c>
      <c r="G92" s="121" t="str">
        <f t="shared" ca="1" si="58"/>
        <v/>
      </c>
      <c r="H92" s="78"/>
      <c r="I92" s="121" t="str">
        <f t="shared" ca="1" si="59"/>
        <v/>
      </c>
      <c r="J92" s="121" t="str">
        <f t="shared" ca="1" si="60"/>
        <v/>
      </c>
      <c r="K92" s="78"/>
      <c r="L92" s="121" t="str">
        <f t="shared" ca="1" si="61"/>
        <v/>
      </c>
      <c r="M92" s="121" t="str">
        <f t="shared" ca="1" si="62"/>
        <v/>
      </c>
      <c r="N92" s="78"/>
      <c r="O92" s="121" t="str">
        <f t="shared" ca="1" si="63"/>
        <v/>
      </c>
      <c r="P92" s="121" t="str">
        <f t="shared" ca="1" si="64"/>
        <v/>
      </c>
      <c r="Q92" s="78"/>
      <c r="R92" s="121" t="str">
        <f t="shared" ca="1" si="65"/>
        <v/>
      </c>
      <c r="S92" s="121" t="str">
        <f t="shared" ca="1" si="66"/>
        <v/>
      </c>
      <c r="T92" s="78"/>
      <c r="U92" s="121" t="str">
        <f t="shared" ca="1" si="67"/>
        <v/>
      </c>
      <c r="V92" s="121" t="str">
        <f t="shared" ca="1" si="68"/>
        <v/>
      </c>
      <c r="W92" s="12"/>
    </row>
    <row r="93" spans="2:23" ht="20.100000000000001" hidden="1" customHeight="1" outlineLevel="1" x14ac:dyDescent="0.25">
      <c r="B93" s="11"/>
      <c r="C93" s="133" t="str">
        <f t="shared" ca="1" si="56"/>
        <v/>
      </c>
      <c r="D93" s="133" t="str">
        <f t="shared" ca="1" si="69"/>
        <v/>
      </c>
      <c r="E93" s="78"/>
      <c r="F93" s="133" t="str">
        <f t="shared" ca="1" si="57"/>
        <v/>
      </c>
      <c r="G93" s="133" t="str">
        <f t="shared" ca="1" si="58"/>
        <v/>
      </c>
      <c r="H93" s="78"/>
      <c r="I93" s="133" t="str">
        <f t="shared" ca="1" si="59"/>
        <v/>
      </c>
      <c r="J93" s="133" t="str">
        <f t="shared" ca="1" si="60"/>
        <v/>
      </c>
      <c r="K93" s="78"/>
      <c r="L93" s="133" t="str">
        <f t="shared" ca="1" si="61"/>
        <v/>
      </c>
      <c r="M93" s="133" t="str">
        <f t="shared" ca="1" si="62"/>
        <v/>
      </c>
      <c r="N93" s="78"/>
      <c r="O93" s="133" t="str">
        <f t="shared" ca="1" si="63"/>
        <v/>
      </c>
      <c r="P93" s="133" t="str">
        <f t="shared" ca="1" si="64"/>
        <v/>
      </c>
      <c r="Q93" s="78"/>
      <c r="R93" s="133" t="str">
        <f t="shared" ca="1" si="65"/>
        <v/>
      </c>
      <c r="S93" s="133" t="str">
        <f t="shared" ca="1" si="66"/>
        <v/>
      </c>
      <c r="T93" s="78"/>
      <c r="U93" s="133" t="str">
        <f t="shared" ca="1" si="67"/>
        <v/>
      </c>
      <c r="V93" s="133" t="str">
        <f t="shared" ca="1" si="68"/>
        <v/>
      </c>
      <c r="W93" s="12"/>
    </row>
    <row r="94" spans="2:23" ht="20.100000000000001" hidden="1" customHeight="1" outlineLevel="1" x14ac:dyDescent="0.25">
      <c r="B94" s="11"/>
      <c r="C94" s="121" t="str">
        <f t="shared" ca="1" si="56"/>
        <v/>
      </c>
      <c r="D94" s="121" t="str">
        <f t="shared" ca="1" si="69"/>
        <v/>
      </c>
      <c r="E94" s="78"/>
      <c r="F94" s="121" t="str">
        <f t="shared" ca="1" si="57"/>
        <v/>
      </c>
      <c r="G94" s="121" t="str">
        <f t="shared" ca="1" si="58"/>
        <v/>
      </c>
      <c r="H94" s="78"/>
      <c r="I94" s="121" t="str">
        <f t="shared" ca="1" si="59"/>
        <v/>
      </c>
      <c r="J94" s="121" t="str">
        <f t="shared" ca="1" si="60"/>
        <v/>
      </c>
      <c r="K94" s="78"/>
      <c r="L94" s="121" t="str">
        <f t="shared" ca="1" si="61"/>
        <v/>
      </c>
      <c r="M94" s="121" t="str">
        <f t="shared" ca="1" si="62"/>
        <v/>
      </c>
      <c r="N94" s="78"/>
      <c r="O94" s="121" t="str">
        <f t="shared" ca="1" si="63"/>
        <v/>
      </c>
      <c r="P94" s="121" t="str">
        <f t="shared" ca="1" si="64"/>
        <v/>
      </c>
      <c r="Q94" s="78"/>
      <c r="R94" s="121" t="str">
        <f t="shared" ca="1" si="65"/>
        <v/>
      </c>
      <c r="S94" s="121" t="str">
        <f t="shared" ca="1" si="66"/>
        <v/>
      </c>
      <c r="T94" s="78"/>
      <c r="U94" s="121" t="str">
        <f t="shared" ca="1" si="67"/>
        <v/>
      </c>
      <c r="V94" s="121" t="str">
        <f t="shared" ca="1" si="68"/>
        <v/>
      </c>
      <c r="W94" s="12"/>
    </row>
    <row r="95" spans="2:23" ht="20.100000000000001" hidden="1" customHeight="1" outlineLevel="1" x14ac:dyDescent="0.25">
      <c r="B95" s="11"/>
      <c r="C95" s="133" t="str">
        <f t="shared" ca="1" si="56"/>
        <v/>
      </c>
      <c r="D95" s="133" t="str">
        <f t="shared" ca="1" si="69"/>
        <v/>
      </c>
      <c r="E95" s="78"/>
      <c r="F95" s="133" t="str">
        <f t="shared" ca="1" si="57"/>
        <v/>
      </c>
      <c r="G95" s="133" t="str">
        <f t="shared" ca="1" si="58"/>
        <v/>
      </c>
      <c r="H95" s="78"/>
      <c r="I95" s="133" t="str">
        <f t="shared" ca="1" si="59"/>
        <v/>
      </c>
      <c r="J95" s="133" t="str">
        <f t="shared" ca="1" si="60"/>
        <v/>
      </c>
      <c r="K95" s="78"/>
      <c r="L95" s="133" t="str">
        <f t="shared" ca="1" si="61"/>
        <v/>
      </c>
      <c r="M95" s="133" t="str">
        <f t="shared" ca="1" si="62"/>
        <v/>
      </c>
      <c r="N95" s="78"/>
      <c r="O95" s="133" t="str">
        <f t="shared" ca="1" si="63"/>
        <v/>
      </c>
      <c r="P95" s="133" t="str">
        <f t="shared" ca="1" si="64"/>
        <v/>
      </c>
      <c r="Q95" s="78"/>
      <c r="R95" s="133" t="str">
        <f t="shared" ca="1" si="65"/>
        <v/>
      </c>
      <c r="S95" s="133" t="str">
        <f t="shared" ca="1" si="66"/>
        <v/>
      </c>
      <c r="T95" s="78"/>
      <c r="U95" s="133" t="str">
        <f t="shared" ca="1" si="67"/>
        <v/>
      </c>
      <c r="V95" s="133" t="str">
        <f t="shared" ca="1" si="68"/>
        <v/>
      </c>
      <c r="W95" s="12"/>
    </row>
    <row r="96" spans="2:23" ht="20.100000000000001" hidden="1" customHeight="1" outlineLevel="1" x14ac:dyDescent="0.25">
      <c r="B96" s="11"/>
      <c r="C96" s="121" t="str">
        <f t="shared" ca="1" si="56"/>
        <v/>
      </c>
      <c r="D96" s="121" t="str">
        <f t="shared" ca="1" si="69"/>
        <v/>
      </c>
      <c r="E96" s="78"/>
      <c r="F96" s="121" t="str">
        <f t="shared" ca="1" si="57"/>
        <v/>
      </c>
      <c r="G96" s="121" t="str">
        <f t="shared" ca="1" si="58"/>
        <v/>
      </c>
      <c r="H96" s="78"/>
      <c r="I96" s="121" t="str">
        <f t="shared" ca="1" si="59"/>
        <v/>
      </c>
      <c r="J96" s="121" t="str">
        <f t="shared" ca="1" si="60"/>
        <v/>
      </c>
      <c r="K96" s="78"/>
      <c r="L96" s="121" t="str">
        <f t="shared" ca="1" si="61"/>
        <v/>
      </c>
      <c r="M96" s="121" t="str">
        <f t="shared" ca="1" si="62"/>
        <v/>
      </c>
      <c r="N96" s="78"/>
      <c r="O96" s="121" t="str">
        <f t="shared" ca="1" si="63"/>
        <v/>
      </c>
      <c r="P96" s="121" t="str">
        <f t="shared" ca="1" si="64"/>
        <v/>
      </c>
      <c r="Q96" s="78"/>
      <c r="R96" s="121" t="str">
        <f t="shared" ca="1" si="65"/>
        <v/>
      </c>
      <c r="S96" s="121" t="str">
        <f t="shared" ca="1" si="66"/>
        <v/>
      </c>
      <c r="T96" s="78"/>
      <c r="U96" s="121" t="str">
        <f t="shared" ca="1" si="67"/>
        <v/>
      </c>
      <c r="V96" s="121" t="str">
        <f t="shared" ca="1" si="68"/>
        <v/>
      </c>
      <c r="W96" s="12"/>
    </row>
    <row r="97" spans="2:23" ht="20.100000000000001" hidden="1" customHeight="1" outlineLevel="1" x14ac:dyDescent="0.25">
      <c r="B97" s="11"/>
      <c r="C97" s="133" t="str">
        <f t="shared" ca="1" si="56"/>
        <v/>
      </c>
      <c r="D97" s="133" t="str">
        <f t="shared" ca="1" si="69"/>
        <v/>
      </c>
      <c r="E97" s="78"/>
      <c r="F97" s="133" t="str">
        <f t="shared" ca="1" si="57"/>
        <v/>
      </c>
      <c r="G97" s="133" t="str">
        <f t="shared" ca="1" si="58"/>
        <v/>
      </c>
      <c r="H97" s="78"/>
      <c r="I97" s="133" t="str">
        <f t="shared" ca="1" si="59"/>
        <v/>
      </c>
      <c r="J97" s="133" t="str">
        <f t="shared" ca="1" si="60"/>
        <v/>
      </c>
      <c r="K97" s="78"/>
      <c r="L97" s="133" t="str">
        <f t="shared" ca="1" si="61"/>
        <v/>
      </c>
      <c r="M97" s="133" t="str">
        <f t="shared" ca="1" si="62"/>
        <v/>
      </c>
      <c r="N97" s="78"/>
      <c r="O97" s="133" t="str">
        <f t="shared" ca="1" si="63"/>
        <v/>
      </c>
      <c r="P97" s="133" t="str">
        <f t="shared" ca="1" si="64"/>
        <v/>
      </c>
      <c r="Q97" s="78"/>
      <c r="R97" s="133" t="str">
        <f t="shared" ca="1" si="65"/>
        <v/>
      </c>
      <c r="S97" s="133" t="str">
        <f t="shared" ca="1" si="66"/>
        <v/>
      </c>
      <c r="T97" s="78"/>
      <c r="U97" s="133" t="str">
        <f t="shared" ca="1" si="67"/>
        <v/>
      </c>
      <c r="V97" s="133" t="str">
        <f t="shared" ca="1" si="68"/>
        <v/>
      </c>
      <c r="W97" s="12"/>
    </row>
    <row r="98" spans="2:23" collapsed="1" x14ac:dyDescent="0.25">
      <c r="B98" s="11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 s="12"/>
    </row>
    <row r="99" spans="2:23" ht="21.95" customHeight="1" thickBot="1" x14ac:dyDescent="0.3">
      <c r="B99" s="11"/>
      <c r="C99" s="106"/>
      <c r="D99" s="134" t="str">
        <f ca="1">IFERROR(IF(V81+1&gt;endOfMonth,"",V81+1),"")</f>
        <v/>
      </c>
      <c r="E99" s="78"/>
      <c r="F99" s="105"/>
      <c r="G99" s="134" t="str">
        <f ca="1">IFERROR(IF(D99+1&gt;endOfMonth,"",D99+1),"")</f>
        <v/>
      </c>
      <c r="H99" s="78"/>
      <c r="I99" s="105"/>
      <c r="J99" s="134" t="str">
        <f ca="1">IFERROR(IF(G99+1&gt;endOfMonth,"",G99+1),"")</f>
        <v/>
      </c>
      <c r="K99" s="78"/>
      <c r="L99" s="105"/>
      <c r="M99" s="134" t="str">
        <f ca="1">IFERROR(IF(J99+1&gt;endOfMonth,"",J99+1),"")</f>
        <v/>
      </c>
      <c r="N99" s="78"/>
      <c r="O99" s="105"/>
      <c r="P99" s="134" t="str">
        <f ca="1">IFERROR(IF(M99+1&gt;endOfMonth,"",M99+1),"")</f>
        <v/>
      </c>
      <c r="Q99" s="78"/>
      <c r="R99" s="105"/>
      <c r="S99" s="134" t="str">
        <f ca="1">IFERROR(IF(P99+1&gt;endOfMonth,"",P99+1),"")</f>
        <v/>
      </c>
      <c r="T99" s="78"/>
      <c r="U99" s="105"/>
      <c r="V99" s="134" t="str">
        <f ca="1">IFERROR(IF(S99+1&gt;endOfMonth,"",S99+1),"")</f>
        <v/>
      </c>
      <c r="W99" s="12"/>
    </row>
    <row r="100" spans="2:23" ht="21.95" customHeight="1" x14ac:dyDescent="0.25">
      <c r="B100" s="11"/>
      <c r="C100" s="121" t="str">
        <f t="shared" ref="C100:C115" ca="1" si="70">IF(D$99="","",OFFSET(monthFirst,16+ROW()-ROW(D$99),DAY(D$99)-1,1,1))</f>
        <v/>
      </c>
      <c r="D100" s="121" t="str">
        <f t="shared" ref="D100:D115" ca="1" si="71">IF(D$99="","",OFFSET(monthFirst,ROW()-ROW(D$99),DAY(D$99)-1,1,1))</f>
        <v/>
      </c>
      <c r="E100" s="78"/>
      <c r="F100" s="121" t="str">
        <f t="shared" ref="F100:F115" ca="1" si="72">IF(G$99="","",OFFSET(monthFirst,16+ROW()-ROW(G$99),DAY(G$99)-1,1,1))</f>
        <v/>
      </c>
      <c r="G100" s="121" t="str">
        <f t="shared" ref="G100:G115" ca="1" si="73">IF(G$99="","",OFFSET(monthFirst,ROW()-ROW(G$99),DAY(G$99)-1,1,1))</f>
        <v/>
      </c>
      <c r="H100" s="78"/>
      <c r="I100" s="121" t="str">
        <f t="shared" ref="I100:I115" ca="1" si="74">IF(J$99="","",OFFSET(monthFirst,16+ROW()-ROW(J$99),DAY(J$99)-1,1,1))</f>
        <v/>
      </c>
      <c r="J100" s="121" t="str">
        <f t="shared" ref="J100:J115" ca="1" si="75">IF(J$99="","",OFFSET(monthFirst,ROW()-ROW(J$99),DAY(J$99)-1,1,1))</f>
        <v/>
      </c>
      <c r="K100" s="78"/>
      <c r="L100" s="121" t="str">
        <f t="shared" ref="L100:L115" ca="1" si="76">IF(M$99="","",OFFSET(monthFirst,16+ROW()-ROW(M$99),DAY(M$99)-1,1,1))</f>
        <v/>
      </c>
      <c r="M100" s="121" t="str">
        <f t="shared" ref="M100:M115" ca="1" si="77">IF(M$99="","",OFFSET(monthFirst,ROW()-ROW(M$99),DAY(M$99)-1,1,1))</f>
        <v/>
      </c>
      <c r="N100" s="78"/>
      <c r="O100" s="121" t="str">
        <f t="shared" ref="O100:O115" ca="1" si="78">IF(P$99="","",OFFSET(monthFirst,16+ROW()-ROW(P$99),DAY(P$99)-1,1,1))</f>
        <v/>
      </c>
      <c r="P100" s="121" t="str">
        <f t="shared" ref="P100:P115" ca="1" si="79">IF(P$99="","",OFFSET(monthFirst,ROW()-ROW(P$99),DAY(P$99)-1,1,1))</f>
        <v/>
      </c>
      <c r="Q100" s="78"/>
      <c r="R100" s="121" t="str">
        <f t="shared" ref="R100:R115" ca="1" si="80">IF(S$99="","",OFFSET(monthFirst,16+ROW()-ROW(S$99),DAY(S$99)-1,1,1))</f>
        <v/>
      </c>
      <c r="S100" s="121" t="str">
        <f t="shared" ref="S100:S115" ca="1" si="81">IF(S$99="","",OFFSET(monthFirst,ROW()-ROW(S$99),DAY(S$99)-1,1,1))</f>
        <v/>
      </c>
      <c r="T100" s="78"/>
      <c r="U100" s="121" t="str">
        <f t="shared" ref="U100:U115" ca="1" si="82">IF(V$99="","",OFFSET(monthFirst,16+ROW()-ROW(V$99),DAY(V$99)-1,1,1))</f>
        <v/>
      </c>
      <c r="V100" s="121" t="str">
        <f t="shared" ref="V100:V115" ca="1" si="83">IF(V$99="","",OFFSET(monthFirst,ROW()-ROW(V$99),DAY(V$99)-1,1,1))</f>
        <v/>
      </c>
      <c r="W100" s="12"/>
    </row>
    <row r="101" spans="2:23" ht="21.95" customHeight="1" x14ac:dyDescent="0.25">
      <c r="B101" s="11"/>
      <c r="C101" s="133" t="str">
        <f t="shared" ca="1" si="70"/>
        <v/>
      </c>
      <c r="D101" s="133" t="str">
        <f t="shared" ca="1" si="71"/>
        <v/>
      </c>
      <c r="E101" s="78"/>
      <c r="F101" s="133" t="str">
        <f t="shared" ca="1" si="72"/>
        <v/>
      </c>
      <c r="G101" s="133" t="str">
        <f t="shared" ca="1" si="73"/>
        <v/>
      </c>
      <c r="H101" s="78"/>
      <c r="I101" s="133" t="str">
        <f t="shared" ca="1" si="74"/>
        <v/>
      </c>
      <c r="J101" s="133" t="str">
        <f t="shared" ca="1" si="75"/>
        <v/>
      </c>
      <c r="K101" s="78"/>
      <c r="L101" s="133" t="str">
        <f t="shared" ca="1" si="76"/>
        <v/>
      </c>
      <c r="M101" s="133" t="str">
        <f t="shared" ca="1" si="77"/>
        <v/>
      </c>
      <c r="N101" s="78"/>
      <c r="O101" s="133" t="str">
        <f t="shared" ca="1" si="78"/>
        <v/>
      </c>
      <c r="P101" s="133" t="str">
        <f t="shared" ca="1" si="79"/>
        <v/>
      </c>
      <c r="Q101" s="78"/>
      <c r="R101" s="133" t="str">
        <f t="shared" ca="1" si="80"/>
        <v/>
      </c>
      <c r="S101" s="133" t="str">
        <f t="shared" ca="1" si="81"/>
        <v/>
      </c>
      <c r="T101" s="78"/>
      <c r="U101" s="133" t="str">
        <f t="shared" ca="1" si="82"/>
        <v/>
      </c>
      <c r="V101" s="133" t="str">
        <f t="shared" ca="1" si="83"/>
        <v/>
      </c>
      <c r="W101" s="12"/>
    </row>
    <row r="102" spans="2:23" ht="21.95" customHeight="1" x14ac:dyDescent="0.25">
      <c r="B102" s="11"/>
      <c r="C102" s="121" t="str">
        <f t="shared" ca="1" si="70"/>
        <v/>
      </c>
      <c r="D102" s="121" t="str">
        <f t="shared" ca="1" si="71"/>
        <v/>
      </c>
      <c r="E102" s="78"/>
      <c r="F102" s="121" t="str">
        <f t="shared" ca="1" si="72"/>
        <v/>
      </c>
      <c r="G102" s="121" t="str">
        <f t="shared" ca="1" si="73"/>
        <v/>
      </c>
      <c r="H102" s="78"/>
      <c r="I102" s="121" t="str">
        <f t="shared" ca="1" si="74"/>
        <v/>
      </c>
      <c r="J102" s="121" t="str">
        <f t="shared" ca="1" si="75"/>
        <v/>
      </c>
      <c r="K102" s="78"/>
      <c r="L102" s="121" t="str">
        <f t="shared" ca="1" si="76"/>
        <v/>
      </c>
      <c r="M102" s="121" t="str">
        <f t="shared" ca="1" si="77"/>
        <v/>
      </c>
      <c r="N102" s="78"/>
      <c r="O102" s="121" t="str">
        <f t="shared" ca="1" si="78"/>
        <v/>
      </c>
      <c r="P102" s="121" t="str">
        <f t="shared" ca="1" si="79"/>
        <v/>
      </c>
      <c r="Q102" s="78"/>
      <c r="R102" s="121" t="str">
        <f t="shared" ca="1" si="80"/>
        <v/>
      </c>
      <c r="S102" s="121" t="str">
        <f t="shared" ca="1" si="81"/>
        <v/>
      </c>
      <c r="T102" s="78"/>
      <c r="U102" s="121" t="str">
        <f t="shared" ca="1" si="82"/>
        <v/>
      </c>
      <c r="V102" s="121" t="str">
        <f t="shared" ca="1" si="83"/>
        <v/>
      </c>
      <c r="W102" s="12"/>
    </row>
    <row r="103" spans="2:23" ht="21.95" customHeight="1" x14ac:dyDescent="0.25">
      <c r="B103" s="11"/>
      <c r="C103" s="133" t="str">
        <f t="shared" ca="1" si="70"/>
        <v/>
      </c>
      <c r="D103" s="133" t="str">
        <f t="shared" ca="1" si="71"/>
        <v/>
      </c>
      <c r="E103" s="78"/>
      <c r="F103" s="133" t="str">
        <f t="shared" ca="1" si="72"/>
        <v/>
      </c>
      <c r="G103" s="133" t="str">
        <f t="shared" ca="1" si="73"/>
        <v/>
      </c>
      <c r="H103" s="78"/>
      <c r="I103" s="133" t="str">
        <f t="shared" ca="1" si="74"/>
        <v/>
      </c>
      <c r="J103" s="133" t="str">
        <f t="shared" ca="1" si="75"/>
        <v/>
      </c>
      <c r="K103" s="78"/>
      <c r="L103" s="133" t="str">
        <f t="shared" ca="1" si="76"/>
        <v/>
      </c>
      <c r="M103" s="133" t="str">
        <f t="shared" ca="1" si="77"/>
        <v/>
      </c>
      <c r="N103" s="78"/>
      <c r="O103" s="133" t="str">
        <f t="shared" ca="1" si="78"/>
        <v/>
      </c>
      <c r="P103" s="133" t="str">
        <f t="shared" ca="1" si="79"/>
        <v/>
      </c>
      <c r="Q103" s="78"/>
      <c r="R103" s="133" t="str">
        <f t="shared" ca="1" si="80"/>
        <v/>
      </c>
      <c r="S103" s="133" t="str">
        <f t="shared" ca="1" si="81"/>
        <v/>
      </c>
      <c r="T103" s="78"/>
      <c r="U103" s="133" t="str">
        <f t="shared" ca="1" si="82"/>
        <v/>
      </c>
      <c r="V103" s="133" t="str">
        <f t="shared" ca="1" si="83"/>
        <v/>
      </c>
      <c r="W103" s="12"/>
    </row>
    <row r="104" spans="2:23" ht="21.95" customHeight="1" x14ac:dyDescent="0.25">
      <c r="B104" s="11"/>
      <c r="C104" s="121" t="str">
        <f t="shared" ca="1" si="70"/>
        <v/>
      </c>
      <c r="D104" s="121" t="str">
        <f t="shared" ca="1" si="71"/>
        <v/>
      </c>
      <c r="E104" s="78"/>
      <c r="F104" s="121" t="str">
        <f t="shared" ca="1" si="72"/>
        <v/>
      </c>
      <c r="G104" s="121" t="str">
        <f t="shared" ca="1" si="73"/>
        <v/>
      </c>
      <c r="H104" s="78"/>
      <c r="I104" s="121" t="str">
        <f t="shared" ca="1" si="74"/>
        <v/>
      </c>
      <c r="J104" s="121" t="str">
        <f t="shared" ca="1" si="75"/>
        <v/>
      </c>
      <c r="K104" s="78"/>
      <c r="L104" s="121" t="str">
        <f t="shared" ca="1" si="76"/>
        <v/>
      </c>
      <c r="M104" s="121" t="str">
        <f t="shared" ca="1" si="77"/>
        <v/>
      </c>
      <c r="N104" s="78"/>
      <c r="O104" s="121" t="str">
        <f t="shared" ca="1" si="78"/>
        <v/>
      </c>
      <c r="P104" s="121" t="str">
        <f t="shared" ca="1" si="79"/>
        <v/>
      </c>
      <c r="Q104" s="78"/>
      <c r="R104" s="121" t="str">
        <f t="shared" ca="1" si="80"/>
        <v/>
      </c>
      <c r="S104" s="121" t="str">
        <f t="shared" ca="1" si="81"/>
        <v/>
      </c>
      <c r="T104" s="78"/>
      <c r="U104" s="121" t="str">
        <f t="shared" ca="1" si="82"/>
        <v/>
      </c>
      <c r="V104" s="121" t="str">
        <f t="shared" ca="1" si="83"/>
        <v/>
      </c>
      <c r="W104" s="12"/>
    </row>
    <row r="105" spans="2:23" ht="21.95" hidden="1" customHeight="1" outlineLevel="1" x14ac:dyDescent="0.25">
      <c r="B105" s="11"/>
      <c r="C105" s="133" t="str">
        <f t="shared" ca="1" si="70"/>
        <v/>
      </c>
      <c r="D105" s="133" t="str">
        <f t="shared" ca="1" si="71"/>
        <v/>
      </c>
      <c r="E105" s="78"/>
      <c r="F105" s="133" t="str">
        <f t="shared" ca="1" si="72"/>
        <v/>
      </c>
      <c r="G105" s="133" t="str">
        <f t="shared" ca="1" si="73"/>
        <v/>
      </c>
      <c r="H105" s="78"/>
      <c r="I105" s="133" t="str">
        <f t="shared" ca="1" si="74"/>
        <v/>
      </c>
      <c r="J105" s="133" t="str">
        <f t="shared" ca="1" si="75"/>
        <v/>
      </c>
      <c r="K105" s="78"/>
      <c r="L105" s="133" t="str">
        <f t="shared" ca="1" si="76"/>
        <v/>
      </c>
      <c r="M105" s="133" t="str">
        <f t="shared" ca="1" si="77"/>
        <v/>
      </c>
      <c r="N105" s="78"/>
      <c r="O105" s="133" t="str">
        <f t="shared" ca="1" si="78"/>
        <v/>
      </c>
      <c r="P105" s="133" t="str">
        <f t="shared" ca="1" si="79"/>
        <v/>
      </c>
      <c r="Q105" s="78"/>
      <c r="R105" s="133" t="str">
        <f t="shared" ca="1" si="80"/>
        <v/>
      </c>
      <c r="S105" s="133" t="str">
        <f t="shared" ca="1" si="81"/>
        <v/>
      </c>
      <c r="T105" s="78"/>
      <c r="U105" s="133" t="str">
        <f t="shared" ca="1" si="82"/>
        <v/>
      </c>
      <c r="V105" s="133" t="str">
        <f t="shared" ca="1" si="83"/>
        <v/>
      </c>
      <c r="W105" s="12"/>
    </row>
    <row r="106" spans="2:23" ht="21.95" hidden="1" customHeight="1" outlineLevel="1" x14ac:dyDescent="0.25">
      <c r="B106" s="11"/>
      <c r="C106" s="121" t="str">
        <f t="shared" ca="1" si="70"/>
        <v/>
      </c>
      <c r="D106" s="121" t="str">
        <f t="shared" ca="1" si="71"/>
        <v/>
      </c>
      <c r="E106" s="78"/>
      <c r="F106" s="121" t="str">
        <f t="shared" ca="1" si="72"/>
        <v/>
      </c>
      <c r="G106" s="121" t="str">
        <f t="shared" ca="1" si="73"/>
        <v/>
      </c>
      <c r="H106" s="78"/>
      <c r="I106" s="121" t="str">
        <f t="shared" ca="1" si="74"/>
        <v/>
      </c>
      <c r="J106" s="121" t="str">
        <f t="shared" ca="1" si="75"/>
        <v/>
      </c>
      <c r="K106" s="78"/>
      <c r="L106" s="121" t="str">
        <f t="shared" ca="1" si="76"/>
        <v/>
      </c>
      <c r="M106" s="121" t="str">
        <f t="shared" ca="1" si="77"/>
        <v/>
      </c>
      <c r="N106" s="78"/>
      <c r="O106" s="121" t="str">
        <f t="shared" ca="1" si="78"/>
        <v/>
      </c>
      <c r="P106" s="121" t="str">
        <f t="shared" ca="1" si="79"/>
        <v/>
      </c>
      <c r="Q106" s="78"/>
      <c r="R106" s="121" t="str">
        <f t="shared" ca="1" si="80"/>
        <v/>
      </c>
      <c r="S106" s="121" t="str">
        <f t="shared" ca="1" si="81"/>
        <v/>
      </c>
      <c r="T106" s="78"/>
      <c r="U106" s="121" t="str">
        <f t="shared" ca="1" si="82"/>
        <v/>
      </c>
      <c r="V106" s="121" t="str">
        <f t="shared" ca="1" si="83"/>
        <v/>
      </c>
      <c r="W106" s="12"/>
    </row>
    <row r="107" spans="2:23" ht="21.95" hidden="1" customHeight="1" outlineLevel="1" x14ac:dyDescent="0.25">
      <c r="B107" s="11"/>
      <c r="C107" s="133" t="str">
        <f t="shared" ca="1" si="70"/>
        <v/>
      </c>
      <c r="D107" s="133" t="str">
        <f t="shared" ca="1" si="71"/>
        <v/>
      </c>
      <c r="E107" s="78"/>
      <c r="F107" s="133" t="str">
        <f t="shared" ca="1" si="72"/>
        <v/>
      </c>
      <c r="G107" s="133" t="str">
        <f t="shared" ca="1" si="73"/>
        <v/>
      </c>
      <c r="H107" s="78"/>
      <c r="I107" s="133" t="str">
        <f t="shared" ca="1" si="74"/>
        <v/>
      </c>
      <c r="J107" s="133" t="str">
        <f t="shared" ca="1" si="75"/>
        <v/>
      </c>
      <c r="K107" s="78"/>
      <c r="L107" s="133" t="str">
        <f t="shared" ca="1" si="76"/>
        <v/>
      </c>
      <c r="M107" s="133" t="str">
        <f t="shared" ca="1" si="77"/>
        <v/>
      </c>
      <c r="N107" s="78"/>
      <c r="O107" s="133" t="str">
        <f t="shared" ca="1" si="78"/>
        <v/>
      </c>
      <c r="P107" s="133" t="str">
        <f t="shared" ca="1" si="79"/>
        <v/>
      </c>
      <c r="Q107" s="78"/>
      <c r="R107" s="133" t="str">
        <f t="shared" ca="1" si="80"/>
        <v/>
      </c>
      <c r="S107" s="133" t="str">
        <f t="shared" ca="1" si="81"/>
        <v/>
      </c>
      <c r="T107" s="78"/>
      <c r="U107" s="133" t="str">
        <f t="shared" ca="1" si="82"/>
        <v/>
      </c>
      <c r="V107" s="133" t="str">
        <f t="shared" ca="1" si="83"/>
        <v/>
      </c>
      <c r="W107" s="12"/>
    </row>
    <row r="108" spans="2:23" ht="21.95" hidden="1" customHeight="1" outlineLevel="1" x14ac:dyDescent="0.25">
      <c r="B108" s="11"/>
      <c r="C108" s="121" t="str">
        <f t="shared" ca="1" si="70"/>
        <v/>
      </c>
      <c r="D108" s="121" t="str">
        <f t="shared" ca="1" si="71"/>
        <v/>
      </c>
      <c r="E108" s="78"/>
      <c r="F108" s="121" t="str">
        <f t="shared" ca="1" si="72"/>
        <v/>
      </c>
      <c r="G108" s="121" t="str">
        <f t="shared" ca="1" si="73"/>
        <v/>
      </c>
      <c r="H108" s="78"/>
      <c r="I108" s="121" t="str">
        <f t="shared" ca="1" si="74"/>
        <v/>
      </c>
      <c r="J108" s="121" t="str">
        <f t="shared" ca="1" si="75"/>
        <v/>
      </c>
      <c r="K108" s="78"/>
      <c r="L108" s="121" t="str">
        <f t="shared" ca="1" si="76"/>
        <v/>
      </c>
      <c r="M108" s="121" t="str">
        <f t="shared" ca="1" si="77"/>
        <v/>
      </c>
      <c r="N108" s="78"/>
      <c r="O108" s="121" t="str">
        <f t="shared" ca="1" si="78"/>
        <v/>
      </c>
      <c r="P108" s="121" t="str">
        <f t="shared" ca="1" si="79"/>
        <v/>
      </c>
      <c r="Q108" s="78"/>
      <c r="R108" s="121" t="str">
        <f t="shared" ca="1" si="80"/>
        <v/>
      </c>
      <c r="S108" s="121" t="str">
        <f t="shared" ca="1" si="81"/>
        <v/>
      </c>
      <c r="T108" s="78"/>
      <c r="U108" s="121" t="str">
        <f t="shared" ca="1" si="82"/>
        <v/>
      </c>
      <c r="V108" s="121" t="str">
        <f t="shared" ca="1" si="83"/>
        <v/>
      </c>
      <c r="W108" s="12"/>
    </row>
    <row r="109" spans="2:23" ht="21.95" hidden="1" customHeight="1" outlineLevel="1" x14ac:dyDescent="0.25">
      <c r="B109" s="11"/>
      <c r="C109" s="133" t="str">
        <f t="shared" ca="1" si="70"/>
        <v/>
      </c>
      <c r="D109" s="133" t="str">
        <f t="shared" ca="1" si="71"/>
        <v/>
      </c>
      <c r="E109" s="78"/>
      <c r="F109" s="133" t="str">
        <f t="shared" ca="1" si="72"/>
        <v/>
      </c>
      <c r="G109" s="133" t="str">
        <f t="shared" ca="1" si="73"/>
        <v/>
      </c>
      <c r="H109" s="78"/>
      <c r="I109" s="133" t="str">
        <f t="shared" ca="1" si="74"/>
        <v/>
      </c>
      <c r="J109" s="133" t="str">
        <f t="shared" ca="1" si="75"/>
        <v/>
      </c>
      <c r="K109" s="78"/>
      <c r="L109" s="133" t="str">
        <f t="shared" ca="1" si="76"/>
        <v/>
      </c>
      <c r="M109" s="133" t="str">
        <f t="shared" ca="1" si="77"/>
        <v/>
      </c>
      <c r="N109" s="78"/>
      <c r="O109" s="133" t="str">
        <f t="shared" ca="1" si="78"/>
        <v/>
      </c>
      <c r="P109" s="133" t="str">
        <f t="shared" ca="1" si="79"/>
        <v/>
      </c>
      <c r="Q109" s="78"/>
      <c r="R109" s="133" t="str">
        <f t="shared" ca="1" si="80"/>
        <v/>
      </c>
      <c r="S109" s="133" t="str">
        <f t="shared" ca="1" si="81"/>
        <v/>
      </c>
      <c r="T109" s="78"/>
      <c r="U109" s="133" t="str">
        <f t="shared" ca="1" si="82"/>
        <v/>
      </c>
      <c r="V109" s="133" t="str">
        <f t="shared" ca="1" si="83"/>
        <v/>
      </c>
      <c r="W109" s="12"/>
    </row>
    <row r="110" spans="2:23" ht="21.95" hidden="1" customHeight="1" outlineLevel="1" x14ac:dyDescent="0.25">
      <c r="B110" s="11"/>
      <c r="C110" s="121" t="str">
        <f t="shared" ca="1" si="70"/>
        <v/>
      </c>
      <c r="D110" s="121" t="str">
        <f t="shared" ca="1" si="71"/>
        <v/>
      </c>
      <c r="E110" s="78"/>
      <c r="F110" s="121" t="str">
        <f t="shared" ca="1" si="72"/>
        <v/>
      </c>
      <c r="G110" s="121" t="str">
        <f t="shared" ca="1" si="73"/>
        <v/>
      </c>
      <c r="H110" s="78"/>
      <c r="I110" s="121" t="str">
        <f t="shared" ca="1" si="74"/>
        <v/>
      </c>
      <c r="J110" s="121" t="str">
        <f t="shared" ca="1" si="75"/>
        <v/>
      </c>
      <c r="K110" s="78"/>
      <c r="L110" s="121" t="str">
        <f t="shared" ca="1" si="76"/>
        <v/>
      </c>
      <c r="M110" s="121" t="str">
        <f t="shared" ca="1" si="77"/>
        <v/>
      </c>
      <c r="N110" s="78"/>
      <c r="O110" s="121" t="str">
        <f t="shared" ca="1" si="78"/>
        <v/>
      </c>
      <c r="P110" s="121" t="str">
        <f t="shared" ca="1" si="79"/>
        <v/>
      </c>
      <c r="Q110" s="78"/>
      <c r="R110" s="121" t="str">
        <f t="shared" ca="1" si="80"/>
        <v/>
      </c>
      <c r="S110" s="121" t="str">
        <f t="shared" ca="1" si="81"/>
        <v/>
      </c>
      <c r="T110" s="78"/>
      <c r="U110" s="121" t="str">
        <f t="shared" ca="1" si="82"/>
        <v/>
      </c>
      <c r="V110" s="121" t="str">
        <f t="shared" ca="1" si="83"/>
        <v/>
      </c>
      <c r="W110" s="12"/>
    </row>
    <row r="111" spans="2:23" ht="21.95" hidden="1" customHeight="1" outlineLevel="1" x14ac:dyDescent="0.25">
      <c r="B111" s="11"/>
      <c r="C111" s="133" t="str">
        <f t="shared" ca="1" si="70"/>
        <v/>
      </c>
      <c r="D111" s="133" t="str">
        <f t="shared" ca="1" si="71"/>
        <v/>
      </c>
      <c r="E111" s="78"/>
      <c r="F111" s="133" t="str">
        <f t="shared" ca="1" si="72"/>
        <v/>
      </c>
      <c r="G111" s="133" t="str">
        <f t="shared" ca="1" si="73"/>
        <v/>
      </c>
      <c r="H111" s="78"/>
      <c r="I111" s="133" t="str">
        <f t="shared" ca="1" si="74"/>
        <v/>
      </c>
      <c r="J111" s="133" t="str">
        <f t="shared" ca="1" si="75"/>
        <v/>
      </c>
      <c r="K111" s="78"/>
      <c r="L111" s="133" t="str">
        <f t="shared" ca="1" si="76"/>
        <v/>
      </c>
      <c r="M111" s="133" t="str">
        <f t="shared" ca="1" si="77"/>
        <v/>
      </c>
      <c r="N111" s="78"/>
      <c r="O111" s="133" t="str">
        <f t="shared" ca="1" si="78"/>
        <v/>
      </c>
      <c r="P111" s="133" t="str">
        <f t="shared" ca="1" si="79"/>
        <v/>
      </c>
      <c r="Q111" s="78"/>
      <c r="R111" s="133" t="str">
        <f t="shared" ca="1" si="80"/>
        <v/>
      </c>
      <c r="S111" s="133" t="str">
        <f t="shared" ca="1" si="81"/>
        <v/>
      </c>
      <c r="T111" s="78"/>
      <c r="U111" s="133" t="str">
        <f t="shared" ca="1" si="82"/>
        <v/>
      </c>
      <c r="V111" s="133" t="str">
        <f t="shared" ca="1" si="83"/>
        <v/>
      </c>
      <c r="W111" s="12"/>
    </row>
    <row r="112" spans="2:23" ht="21.95" hidden="1" customHeight="1" outlineLevel="1" x14ac:dyDescent="0.25">
      <c r="B112" s="11"/>
      <c r="C112" s="121" t="str">
        <f t="shared" ca="1" si="70"/>
        <v/>
      </c>
      <c r="D112" s="121" t="str">
        <f t="shared" ca="1" si="71"/>
        <v/>
      </c>
      <c r="E112" s="78"/>
      <c r="F112" s="121" t="str">
        <f t="shared" ca="1" si="72"/>
        <v/>
      </c>
      <c r="G112" s="121" t="str">
        <f t="shared" ca="1" si="73"/>
        <v/>
      </c>
      <c r="H112" s="78"/>
      <c r="I112" s="121" t="str">
        <f t="shared" ca="1" si="74"/>
        <v/>
      </c>
      <c r="J112" s="121" t="str">
        <f t="shared" ca="1" si="75"/>
        <v/>
      </c>
      <c r="K112" s="78"/>
      <c r="L112" s="121" t="str">
        <f t="shared" ca="1" si="76"/>
        <v/>
      </c>
      <c r="M112" s="121" t="str">
        <f t="shared" ca="1" si="77"/>
        <v/>
      </c>
      <c r="N112" s="78"/>
      <c r="O112" s="121" t="str">
        <f t="shared" ca="1" si="78"/>
        <v/>
      </c>
      <c r="P112" s="121" t="str">
        <f t="shared" ca="1" si="79"/>
        <v/>
      </c>
      <c r="Q112" s="78"/>
      <c r="R112" s="121" t="str">
        <f t="shared" ca="1" si="80"/>
        <v/>
      </c>
      <c r="S112" s="121" t="str">
        <f t="shared" ca="1" si="81"/>
        <v/>
      </c>
      <c r="T112" s="78"/>
      <c r="U112" s="121" t="str">
        <f t="shared" ca="1" si="82"/>
        <v/>
      </c>
      <c r="V112" s="121" t="str">
        <f t="shared" ca="1" si="83"/>
        <v/>
      </c>
      <c r="W112" s="12"/>
    </row>
    <row r="113" spans="2:23" ht="21.95" hidden="1" customHeight="1" outlineLevel="1" x14ac:dyDescent="0.25">
      <c r="B113" s="11"/>
      <c r="C113" s="133" t="str">
        <f t="shared" ca="1" si="70"/>
        <v/>
      </c>
      <c r="D113" s="133" t="str">
        <f t="shared" ca="1" si="71"/>
        <v/>
      </c>
      <c r="E113" s="78"/>
      <c r="F113" s="133" t="str">
        <f t="shared" ca="1" si="72"/>
        <v/>
      </c>
      <c r="G113" s="133" t="str">
        <f t="shared" ca="1" si="73"/>
        <v/>
      </c>
      <c r="H113" s="78"/>
      <c r="I113" s="133" t="str">
        <f t="shared" ca="1" si="74"/>
        <v/>
      </c>
      <c r="J113" s="133" t="str">
        <f t="shared" ca="1" si="75"/>
        <v/>
      </c>
      <c r="K113" s="78"/>
      <c r="L113" s="133" t="str">
        <f t="shared" ca="1" si="76"/>
        <v/>
      </c>
      <c r="M113" s="133" t="str">
        <f t="shared" ca="1" si="77"/>
        <v/>
      </c>
      <c r="N113" s="78"/>
      <c r="O113" s="133" t="str">
        <f t="shared" ca="1" si="78"/>
        <v/>
      </c>
      <c r="P113" s="133" t="str">
        <f t="shared" ca="1" si="79"/>
        <v/>
      </c>
      <c r="Q113" s="78"/>
      <c r="R113" s="133" t="str">
        <f t="shared" ca="1" si="80"/>
        <v/>
      </c>
      <c r="S113" s="133" t="str">
        <f t="shared" ca="1" si="81"/>
        <v/>
      </c>
      <c r="T113" s="78"/>
      <c r="U113" s="133" t="str">
        <f t="shared" ca="1" si="82"/>
        <v/>
      </c>
      <c r="V113" s="133" t="str">
        <f t="shared" ca="1" si="83"/>
        <v/>
      </c>
      <c r="W113" s="12"/>
    </row>
    <row r="114" spans="2:23" ht="21.95" hidden="1" customHeight="1" outlineLevel="1" x14ac:dyDescent="0.25">
      <c r="B114" s="11"/>
      <c r="C114" s="121" t="str">
        <f t="shared" ca="1" si="70"/>
        <v/>
      </c>
      <c r="D114" s="121" t="str">
        <f t="shared" ca="1" si="71"/>
        <v/>
      </c>
      <c r="E114" s="78"/>
      <c r="F114" s="121" t="str">
        <f t="shared" ca="1" si="72"/>
        <v/>
      </c>
      <c r="G114" s="121" t="str">
        <f t="shared" ca="1" si="73"/>
        <v/>
      </c>
      <c r="H114" s="78"/>
      <c r="I114" s="121" t="str">
        <f t="shared" ca="1" si="74"/>
        <v/>
      </c>
      <c r="J114" s="121" t="str">
        <f t="shared" ca="1" si="75"/>
        <v/>
      </c>
      <c r="K114" s="78"/>
      <c r="L114" s="121" t="str">
        <f t="shared" ca="1" si="76"/>
        <v/>
      </c>
      <c r="M114" s="121" t="str">
        <f t="shared" ca="1" si="77"/>
        <v/>
      </c>
      <c r="N114" s="78"/>
      <c r="O114" s="121" t="str">
        <f t="shared" ca="1" si="78"/>
        <v/>
      </c>
      <c r="P114" s="121" t="str">
        <f t="shared" ca="1" si="79"/>
        <v/>
      </c>
      <c r="Q114" s="78"/>
      <c r="R114" s="121" t="str">
        <f t="shared" ca="1" si="80"/>
        <v/>
      </c>
      <c r="S114" s="121" t="str">
        <f t="shared" ca="1" si="81"/>
        <v/>
      </c>
      <c r="T114" s="78"/>
      <c r="U114" s="121" t="str">
        <f t="shared" ca="1" si="82"/>
        <v/>
      </c>
      <c r="V114" s="121" t="str">
        <f t="shared" ca="1" si="83"/>
        <v/>
      </c>
      <c r="W114" s="12"/>
    </row>
    <row r="115" spans="2:23" ht="21.95" hidden="1" customHeight="1" outlineLevel="1" x14ac:dyDescent="0.25">
      <c r="B115" s="11"/>
      <c r="C115" s="133" t="str">
        <f t="shared" ca="1" si="70"/>
        <v/>
      </c>
      <c r="D115" s="133" t="str">
        <f t="shared" ca="1" si="71"/>
        <v/>
      </c>
      <c r="E115" s="78"/>
      <c r="F115" s="133" t="str">
        <f t="shared" ca="1" si="72"/>
        <v/>
      </c>
      <c r="G115" s="133" t="str">
        <f t="shared" ca="1" si="73"/>
        <v/>
      </c>
      <c r="H115" s="78"/>
      <c r="I115" s="133" t="str">
        <f t="shared" ca="1" si="74"/>
        <v/>
      </c>
      <c r="J115" s="133" t="str">
        <f t="shared" ca="1" si="75"/>
        <v/>
      </c>
      <c r="K115" s="78"/>
      <c r="L115" s="133" t="str">
        <f t="shared" ca="1" si="76"/>
        <v/>
      </c>
      <c r="M115" s="133" t="str">
        <f t="shared" ca="1" si="77"/>
        <v/>
      </c>
      <c r="N115" s="78"/>
      <c r="O115" s="133" t="str">
        <f t="shared" ca="1" si="78"/>
        <v/>
      </c>
      <c r="P115" s="133" t="str">
        <f t="shared" ca="1" si="79"/>
        <v/>
      </c>
      <c r="Q115" s="78"/>
      <c r="R115" s="133" t="str">
        <f t="shared" ca="1" si="80"/>
        <v/>
      </c>
      <c r="S115" s="133" t="str">
        <f t="shared" ca="1" si="81"/>
        <v/>
      </c>
      <c r="T115" s="78"/>
      <c r="U115" s="133" t="str">
        <f t="shared" ca="1" si="82"/>
        <v/>
      </c>
      <c r="V115" s="133" t="str">
        <f t="shared" ca="1" si="83"/>
        <v/>
      </c>
      <c r="W115" s="12"/>
    </row>
    <row r="116" spans="2:23" collapsed="1" x14ac:dyDescent="0.25">
      <c r="B116" s="13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5"/>
    </row>
    <row r="117" spans="2:23" ht="7.15" customHeight="1" x14ac:dyDescent="0.25"/>
    <row r="118" spans="2:23" s="16" customFormat="1" ht="22.9" customHeight="1" x14ac:dyDescent="0.25">
      <c r="B118" s="17"/>
      <c r="C118" s="17"/>
      <c r="D118" s="17"/>
      <c r="E118" s="18"/>
      <c r="F118" s="18"/>
      <c r="G118" s="19"/>
      <c r="H118" s="19"/>
      <c r="I118" s="19"/>
      <c r="J118" s="19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</sheetData>
  <sheetProtection algorithmName="SHA-512" hashValue="YwBsAjyT0V3Yr8QDfOPgXyN1Gcm+S32jknnbL2AspshjQUtOUBiN8NaERqrLRXL2Xv3ZsFh+1igBugfJpne1uQ==" saltValue="CPbTAI/YLXOgZQz4OI7+6A==" spinCount="100000" sheet="1" objects="1" scenarios="1" formatColumns="0"/>
  <conditionalFormatting sqref="C9:V9 C27:V27 C45:V45 C63:V63 C81:V81 C99:V99">
    <cfRule type="expression" dxfId="3" priority="28">
      <formula>LEN(C9)+LEN(D9)=0</formula>
    </cfRule>
  </conditionalFormatting>
  <conditionalFormatting sqref="C10:V14">
    <cfRule type="expression" dxfId="2" priority="15">
      <formula>AND(C$9="",D$9="")</formula>
    </cfRule>
  </conditionalFormatting>
  <conditionalFormatting sqref="C82:V97">
    <cfRule type="expression" dxfId="1" priority="13">
      <formula>AND(C$81="",D$81="")</formula>
    </cfRule>
  </conditionalFormatting>
  <conditionalFormatting sqref="C100:V115">
    <cfRule type="expression" dxfId="0" priority="1">
      <formula>AND(C$99="",D$99="")</formula>
    </cfRule>
  </conditionalFormatting>
  <dataValidations count="2">
    <dataValidation type="list" allowBlank="1" showInputMessage="1" showErrorMessage="1" sqref="M6" xr:uid="{A60DFCC0-9156-41FB-A732-4FF27F721903}">
      <formula1>monthsList</formula1>
    </dataValidation>
    <dataValidation type="list" allowBlank="1" showInputMessage="1" showErrorMessage="1" sqref="G6" xr:uid="{4AA38FAD-8EEF-4265-98ED-29E36E8A6976}">
      <formula1>yearsList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id="{CFF6EEB3-8689-447B-B23B-32641FB6F4F1}">
            <xm:f>AND(C10=Dashboard!$H$30,Dashboard!$H$30&lt;&gt;"")</xm:f>
            <x14:dxf>
              <font>
                <color rgb="FFEF9C89"/>
              </font>
              <fill>
                <patternFill>
                  <bgColor rgb="FFEF9C89"/>
                </patternFill>
              </fill>
            </x14:dxf>
          </x14:cfRule>
          <x14:cfRule type="expression" priority="30" id="{7A058FA5-6112-4A57-BE1E-A03EE4FAB121}">
            <xm:f>AND(C10=Dashboard!$H$29,Dashboard!$H$29&lt;&gt;"")</xm:f>
            <x14:dxf>
              <font>
                <color rgb="FFF8C296"/>
              </font>
              <fill>
                <patternFill>
                  <bgColor rgb="FFF8C296"/>
                </patternFill>
              </fill>
            </x14:dxf>
          </x14:cfRule>
          <x14:cfRule type="expression" priority="31" id="{E89F5BE3-E26F-4DFD-BD33-488C865D2723}">
            <xm:f>AND(C10=Dashboard!$H$28,Dashboard!$H$28&lt;&gt;"")</xm:f>
            <x14:dxf>
              <font>
                <color rgb="FFF0D798"/>
              </font>
              <fill>
                <patternFill>
                  <bgColor rgb="FFF0D798"/>
                </patternFill>
              </fill>
            </x14:dxf>
          </x14:cfRule>
          <x14:cfRule type="expression" priority="32" id="{521248A5-D081-4AC9-B811-EB979CAACC24}">
            <xm:f>AND(C10=Dashboard!$H$27,Dashboard!$H$27&lt;&gt;"")</xm:f>
            <x14:dxf>
              <font>
                <color rgb="FF40CCBB"/>
              </font>
              <fill>
                <patternFill>
                  <bgColor rgb="FF40CCBB"/>
                </patternFill>
              </fill>
            </x14:dxf>
          </x14:cfRule>
          <x14:cfRule type="expression" priority="33" id="{7232B3C3-D8FD-4EBF-9A88-3E1368D6928A}">
            <xm:f>AND(C10=Dashboard!$H$26,Dashboard!$H$26&lt;&gt;"")</xm:f>
            <x14:dxf>
              <font>
                <color rgb="FF437C93"/>
              </font>
              <fill>
                <patternFill>
                  <bgColor rgb="FF437C93"/>
                </patternFill>
              </fill>
            </x14:dxf>
          </x14:cfRule>
          <x14:cfRule type="expression" priority="34" id="{A87CEE9B-74DF-4572-8CF9-566031FE7C73}">
            <xm:f>AND(C10=Dashboard!$H$25,Dashboard!$H$25&lt;&gt;"")</xm:f>
            <x14:dxf>
              <font>
                <color rgb="FFE76F51"/>
              </font>
              <fill>
                <patternFill>
                  <bgColor rgb="FFE76F51"/>
                </patternFill>
              </fill>
            </x14:dxf>
          </x14:cfRule>
          <x14:cfRule type="expression" priority="35" id="{DC89E0B9-1EB9-4FD4-9D91-F2D25019D409}">
            <xm:f>AND(C10=Dashboard!$H$24,Dashboard!$H$24&lt;&gt;"")</xm:f>
            <x14:dxf>
              <font>
                <color rgb="FFF4A261"/>
              </font>
              <fill>
                <patternFill>
                  <bgColor rgb="FFF4A261"/>
                </patternFill>
              </fill>
            </x14:dxf>
          </x14:cfRule>
          <x14:cfRule type="expression" priority="36" id="{D5665D8A-DFED-4DFD-9703-B4D365E03A05}">
            <xm:f>AND(C10=Dashboard!$H$23,Dashboard!$H$23&lt;&gt;"")</xm:f>
            <x14:dxf>
              <font>
                <color rgb="FFE9C46A"/>
              </font>
              <fill>
                <patternFill>
                  <bgColor rgb="FFE9C46A"/>
                </patternFill>
              </fill>
            </x14:dxf>
          </x14:cfRule>
          <x14:cfRule type="expression" priority="37" id="{B9219D73-78EF-47AD-B27B-8B56E79CDB47}">
            <xm:f>AND(C10=Dashboard!$H$22,Dashboard!$H$22&lt;&gt;"")</xm:f>
            <x14:dxf>
              <font>
                <color rgb="FF2A9D8F"/>
              </font>
              <fill>
                <patternFill>
                  <bgColor rgb="FF2A9D8F"/>
                </patternFill>
              </fill>
            </x14:dxf>
          </x14:cfRule>
          <x14:cfRule type="expression" priority="38" id="{424784C3-50AB-4F14-B0AF-E85E628FF778}">
            <xm:f>AND(C10=Dashboard!$H$21,Dashboard!$H$21&lt;&gt;"")</xm:f>
            <x14:dxf>
              <font>
                <color rgb="FF264653"/>
              </font>
              <fill>
                <patternFill>
                  <bgColor rgb="FF264653"/>
                </patternFill>
              </fill>
            </x14:dxf>
          </x14:cfRule>
          <xm:sqref>C10:D115 F10:G115 I10:J115 L10:M115 O10:P115 R10:S115 U10:V115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7A76-994E-43EF-BE1A-D9C25F3FF852}">
  <dimension ref="B1:DD1003"/>
  <sheetViews>
    <sheetView showGridLines="0" showRowColHeaders="0" workbookViewId="0"/>
  </sheetViews>
  <sheetFormatPr defaultRowHeight="15" x14ac:dyDescent="0.25"/>
  <cols>
    <col min="1" max="1" width="3.7109375" customWidth="1"/>
    <col min="2" max="2" width="12.7109375" bestFit="1" customWidth="1"/>
    <col min="3" max="3" width="10.85546875" bestFit="1" customWidth="1"/>
    <col min="4" max="4" width="10.28515625" bestFit="1" customWidth="1"/>
    <col min="5" max="5" width="11.42578125" bestFit="1" customWidth="1"/>
    <col min="6" max="6" width="3.7109375" customWidth="1"/>
    <col min="7" max="7" width="15.140625" bestFit="1" customWidth="1"/>
    <col min="8" max="8" width="3.7109375" customWidth="1"/>
    <col min="9" max="9" width="9.85546875" bestFit="1" customWidth="1"/>
    <col min="10" max="10" width="3.7109375" customWidth="1"/>
    <col min="11" max="11" width="5" bestFit="1" customWidth="1"/>
    <col min="12" max="12" width="10.28515625" bestFit="1" customWidth="1"/>
    <col min="13" max="13" width="13.140625" style="49" bestFit="1" customWidth="1"/>
    <col min="14" max="14" width="12.28515625" style="49" bestFit="1" customWidth="1"/>
    <col min="15" max="15" width="15.42578125" style="49" bestFit="1" customWidth="1"/>
    <col min="16" max="16" width="19.5703125" style="50" bestFit="1" customWidth="1"/>
    <col min="17" max="17" width="9.7109375" style="50" bestFit="1" customWidth="1"/>
    <col min="18" max="18" width="11.140625" style="50" bestFit="1" customWidth="1"/>
    <col min="19" max="19" width="37.5703125" style="50" bestFit="1" customWidth="1"/>
    <col min="20" max="21" width="10.42578125" style="50" bestFit="1" customWidth="1"/>
    <col min="22" max="23" width="6.85546875" style="50" bestFit="1" customWidth="1"/>
    <col min="24" max="25" width="12.140625" style="50" bestFit="1" customWidth="1"/>
    <col min="26" max="26" width="16.42578125" style="49" bestFit="1" customWidth="1"/>
    <col min="27" max="27" width="7" style="49" bestFit="1" customWidth="1"/>
    <col min="28" max="28" width="9" style="49" bestFit="1" customWidth="1"/>
    <col min="29" max="29" width="23.85546875" style="49" bestFit="1" customWidth="1"/>
    <col min="30" max="30" width="8.85546875" style="49" customWidth="1"/>
    <col min="31" max="31" width="9.7109375" bestFit="1" customWidth="1"/>
    <col min="32" max="32" width="13.140625" style="50" bestFit="1" customWidth="1"/>
    <col min="33" max="34" width="10.140625" style="50" bestFit="1" customWidth="1"/>
    <col min="35" max="35" width="11.5703125" style="50" bestFit="1" customWidth="1"/>
    <col min="36" max="38" width="10.140625" style="50" bestFit="1" customWidth="1"/>
    <col min="39" max="39" width="4.5703125" style="50" customWidth="1"/>
    <col min="40" max="40" width="5.5703125" bestFit="1" customWidth="1"/>
    <col min="41" max="41" width="11.140625" bestFit="1" customWidth="1"/>
    <col min="42" max="42" width="8" bestFit="1" customWidth="1"/>
    <col min="43" max="43" width="15.85546875" customWidth="1"/>
    <col min="44" max="44" width="8.42578125" bestFit="1" customWidth="1"/>
    <col min="45" max="45" width="11.140625" bestFit="1" customWidth="1"/>
    <col min="46" max="46" width="10.140625" bestFit="1" customWidth="1"/>
    <col min="47" max="47" width="8" bestFit="1" customWidth="1"/>
    <col min="48" max="48" width="15.85546875" customWidth="1"/>
    <col min="49" max="49" width="8.42578125" bestFit="1" customWidth="1"/>
    <col min="50" max="50" width="11.140625" bestFit="1" customWidth="1"/>
    <col min="51" max="51" width="10.140625" bestFit="1" customWidth="1"/>
    <col min="52" max="52" width="8" bestFit="1" customWidth="1"/>
    <col min="53" max="53" width="15.85546875" customWidth="1"/>
    <col min="54" max="54" width="9.7109375" bestFit="1" customWidth="1"/>
    <col min="55" max="55" width="11.140625" bestFit="1" customWidth="1"/>
    <col min="56" max="56" width="11.42578125" bestFit="1" customWidth="1"/>
    <col min="57" max="57" width="8" bestFit="1" customWidth="1"/>
    <col min="58" max="58" width="15.85546875" customWidth="1"/>
    <col min="59" max="59" width="5.28515625" bestFit="1" customWidth="1"/>
    <col min="60" max="60" width="11.140625" bestFit="1" customWidth="1"/>
    <col min="61" max="61" width="10.140625" bestFit="1" customWidth="1"/>
    <col min="62" max="62" width="8" bestFit="1" customWidth="1"/>
    <col min="63" max="63" width="15.85546875" customWidth="1"/>
    <col min="64" max="64" width="5.28515625" bestFit="1" customWidth="1"/>
    <col min="65" max="65" width="11.140625" bestFit="1" customWidth="1"/>
    <col min="66" max="66" width="10.140625" bestFit="1" customWidth="1"/>
    <col min="67" max="67" width="8" bestFit="1" customWidth="1"/>
    <col min="68" max="68" width="15.85546875" customWidth="1"/>
    <col min="69" max="69" width="5.28515625" bestFit="1" customWidth="1"/>
    <col min="70" max="70" width="11.140625" bestFit="1" customWidth="1"/>
    <col min="71" max="71" width="10.140625" bestFit="1" customWidth="1"/>
    <col min="72" max="72" width="8" bestFit="1" customWidth="1"/>
    <col min="73" max="73" width="15.85546875" customWidth="1"/>
    <col min="74" max="74" width="5.28515625" bestFit="1" customWidth="1"/>
    <col min="75" max="75" width="11.140625" bestFit="1" customWidth="1"/>
    <col min="77" max="77" width="3" bestFit="1" customWidth="1"/>
    <col min="78" max="108" width="8.7109375" style="77" customWidth="1"/>
  </cols>
  <sheetData>
    <row r="1" spans="2:108" x14ac:dyDescent="0.25">
      <c r="B1" s="216" t="s">
        <v>111</v>
      </c>
      <c r="C1" s="216"/>
      <c r="D1" s="216"/>
      <c r="E1" s="216"/>
      <c r="F1" s="216"/>
      <c r="G1" s="216"/>
      <c r="H1" s="216"/>
      <c r="I1" s="216"/>
      <c r="K1" s="217" t="s">
        <v>112</v>
      </c>
      <c r="L1" s="217"/>
      <c r="M1" s="217"/>
      <c r="N1" s="217"/>
      <c r="O1" s="217"/>
      <c r="P1" s="217"/>
      <c r="Q1" s="217"/>
      <c r="R1" s="217"/>
      <c r="S1" s="135">
        <f ca="1">COUNTA(S3:S1002)-COUNTBLANK(S3:S1002)</f>
        <v>-970</v>
      </c>
      <c r="Z1" s="50"/>
      <c r="AA1" s="50"/>
      <c r="AB1" s="50"/>
      <c r="AF1" s="173" t="s">
        <v>102</v>
      </c>
      <c r="AO1" s="172" t="s">
        <v>103</v>
      </c>
      <c r="BZ1" s="77" t="s">
        <v>136</v>
      </c>
    </row>
    <row r="2" spans="2:108" ht="28.5" customHeight="1" x14ac:dyDescent="0.25">
      <c r="K2" s="148" t="s">
        <v>127</v>
      </c>
      <c r="L2" s="149" t="s">
        <v>120</v>
      </c>
      <c r="M2" s="150" t="s">
        <v>108</v>
      </c>
      <c r="N2" s="150" t="s">
        <v>109</v>
      </c>
      <c r="O2" s="150" t="s">
        <v>110</v>
      </c>
      <c r="P2" s="151" t="s">
        <v>104</v>
      </c>
      <c r="Q2" s="151" t="s">
        <v>121</v>
      </c>
      <c r="R2" s="151" t="s">
        <v>52</v>
      </c>
      <c r="S2" s="151" t="s">
        <v>57</v>
      </c>
      <c r="T2" s="151" t="s">
        <v>58</v>
      </c>
      <c r="U2" s="151" t="s">
        <v>105</v>
      </c>
      <c r="V2" s="151" t="s">
        <v>106</v>
      </c>
      <c r="W2" s="152" t="s">
        <v>107</v>
      </c>
      <c r="X2" s="152" t="s">
        <v>115</v>
      </c>
      <c r="Y2" s="152" t="s">
        <v>116</v>
      </c>
      <c r="Z2" s="153" t="s">
        <v>113</v>
      </c>
      <c r="AA2" s="153" t="s">
        <v>128</v>
      </c>
      <c r="AB2" s="153" t="s">
        <v>114</v>
      </c>
      <c r="AC2" s="153" t="s">
        <v>117</v>
      </c>
      <c r="AD2" s="66"/>
      <c r="AF2" s="158"/>
      <c r="AG2" s="135">
        <f ca="1">WEEKDAY(TODAY(),weekOffset+1)</f>
        <v>2</v>
      </c>
      <c r="AO2" s="172"/>
      <c r="BZ2" s="121">
        <f ca="1">IFERROR(MATCH(BZ4,weekDays,0),"")</f>
        <v>1</v>
      </c>
    </row>
    <row r="3" spans="2:108" x14ac:dyDescent="0.25">
      <c r="B3" s="148" t="s">
        <v>14</v>
      </c>
      <c r="C3" s="155" t="s">
        <v>17</v>
      </c>
      <c r="D3" s="148" t="s">
        <v>15</v>
      </c>
      <c r="E3" s="148" t="s">
        <v>129</v>
      </c>
      <c r="G3" s="154" t="s">
        <v>30</v>
      </c>
      <c r="I3" s="148" t="s">
        <v>130</v>
      </c>
      <c r="K3" s="48">
        <v>1</v>
      </c>
      <c r="L3" s="143">
        <f>IF(X3="","",RANK(X3,$X$3:$X$1002,TRUE)+K3/1000)</f>
        <v>5.0010000000000003</v>
      </c>
      <c r="M3" s="144">
        <f t="shared" ref="M3:M32" si="0">IF(T3="",0,IF(AND(T3&gt;=monthFirst,T3&lt;=endOfMonth),1,0))</f>
        <v>1</v>
      </c>
      <c r="N3" s="144">
        <f t="shared" ref="N3:N32" ca="1" si="1">IF(T3="",0,IF(AND(WEEKNUM(T3,weekOffset+1)=weekChoosen,YEAR(T3)=weekYear,OR(importanceFilter="Show all",importanceFilter="",importanceFilter=R3)),1,0))</f>
        <v>0</v>
      </c>
      <c r="O3" s="144">
        <f t="shared" ref="O3:O32" ca="1" si="2">IF(T3="",0,IF(AND(WEEKNUM(T3,weekOffset+1)=thisWeek,YEAR(T3)=YEAR(TODAY())),1,0))</f>
        <v>0</v>
      </c>
      <c r="P3" s="137" t="str">
        <f>INDEX(EventsList!C$7:C$36,$K3,1)&amp;""</f>
        <v>Meeting with John</v>
      </c>
      <c r="Q3" s="137" t="str">
        <f>IFERROR(IF(L3="","",INDEX(EventsList!H$7:H$36,$K3,1)&amp;""),"")</f>
        <v>Meeting</v>
      </c>
      <c r="R3" s="137" t="str">
        <f>IFERROR(IF(L3="","",INDEX(EventsList!I$7:I$36,$K3,1)),0)</f>
        <v>High</v>
      </c>
      <c r="S3" s="137" t="str">
        <f ca="1">IFERROR(IF(O3=0,"",IF(INDEX(EventsList!M$7:M$36,$K3,1)="Yes", P3 &amp; IF(U3&lt;&gt;T3,"| from ", "| on ") &amp; INDEX(weekDays,WEEKDAY(T3,weekOffset+1),1)&amp; IF(U3&lt;&gt;T3," till "&amp; INDEX(weekDays,WEEKDAY(U3,weekOffset+1),1), "")  &amp; IF(V3="","", "| at " &amp; HOUR(V3)&amp;":"&amp;IF(LEN(MINUTE(V3))=1,"0"&amp;MINUTE(V3),MINUTE(V3))),"")),"")</f>
        <v/>
      </c>
      <c r="T3" s="145">
        <f>IF(ISNUMBER(INDEX(EventsList!D$7:D$36,$K3,1)),INDEX(EventsList!D$7:D$36,$K3,1),"")</f>
        <v>45063</v>
      </c>
      <c r="U3" s="145">
        <f>IF(ISNUMBER(INDEX(EventsList!E$7:E$36,$K3,1)),INDEX(EventsList!E$7:E$36,$K3,1),T3)</f>
        <v>45063</v>
      </c>
      <c r="V3" s="141" t="str">
        <f>IF(ISNUMBER(INDEX(EventsList!F$7:F$36,$K3,1)),INDEX(EventsList!F$7:F$36,$K3,1),"")</f>
        <v/>
      </c>
      <c r="W3" s="141" t="str">
        <f>IF(ISNUMBER(INDEX(EventsList!G$7:G$36,$K3,1)),INDEX(EventsList!G$7:G$36,$K3,1),"")</f>
        <v/>
      </c>
      <c r="X3" s="146">
        <f>IF(Z3="","",IF(Z3="No",T3+V3,T3+0))</f>
        <v>45063</v>
      </c>
      <c r="Y3" s="146">
        <f>IF(Z3="","",IF(Z3="No",U3+W3,U3+TIME(23,59,59)))</f>
        <v>45063.999988425923</v>
      </c>
      <c r="Z3" s="144" t="str">
        <f>IF(T3="","",IF(OR(U3&lt;&gt;T3,V3="",W3=""),"Yes","No"))</f>
        <v>Yes</v>
      </c>
      <c r="AA3" s="147" t="str">
        <f>IF(Z3="No",Y3-X3,"")</f>
        <v/>
      </c>
      <c r="AB3" s="144">
        <f t="array" ref="AB3">IF(Z3="","",SUM(IF((X3&gt;=$X$3:$X$32)*(X3&lt;=$Y$3:$Y$32),1,0))+SUM(IF((Y3&gt;=$X$3:$X$32)*(Y3&lt;=$Y$3:$Y$32),1,0))-2)</f>
        <v>0</v>
      </c>
      <c r="AC3" s="144" t="str">
        <f>IF(OR(AB3=0,AB3=""),"",IF(AB3&lt;0,"End date incorrect",IF(AB3=1,"1 event overlap",AB3&amp;" more events overlaping")))</f>
        <v/>
      </c>
      <c r="AF3" s="151">
        <v>1</v>
      </c>
      <c r="AG3" s="151">
        <v>2</v>
      </c>
      <c r="AH3" s="151">
        <v>3</v>
      </c>
      <c r="AI3" s="151">
        <v>4</v>
      </c>
      <c r="AJ3" s="151">
        <v>5</v>
      </c>
      <c r="AK3" s="151">
        <v>6</v>
      </c>
      <c r="AL3" s="151">
        <v>7</v>
      </c>
      <c r="AN3" s="155"/>
      <c r="AO3" s="152">
        <v>1</v>
      </c>
      <c r="AP3" s="161"/>
      <c r="AQ3" s="161"/>
      <c r="AR3" s="161"/>
      <c r="AS3" s="161"/>
      <c r="AT3" s="152">
        <v>2</v>
      </c>
      <c r="AU3" s="161"/>
      <c r="AV3" s="161"/>
      <c r="AW3" s="161"/>
      <c r="AX3" s="161"/>
      <c r="AY3" s="152">
        <v>3</v>
      </c>
      <c r="AZ3" s="161"/>
      <c r="BA3" s="161"/>
      <c r="BB3" s="161"/>
      <c r="BC3" s="161"/>
      <c r="BD3" s="152">
        <v>4</v>
      </c>
      <c r="BE3" s="161"/>
      <c r="BF3" s="161"/>
      <c r="BG3" s="161"/>
      <c r="BH3" s="161"/>
      <c r="BI3" s="152">
        <v>5</v>
      </c>
      <c r="BJ3" s="161"/>
      <c r="BK3" s="161"/>
      <c r="BL3" s="161"/>
      <c r="BM3" s="161"/>
      <c r="BN3" s="152">
        <v>6</v>
      </c>
      <c r="BO3" s="161"/>
      <c r="BP3" s="161"/>
      <c r="BQ3" s="161"/>
      <c r="BR3" s="161"/>
      <c r="BS3" s="152">
        <v>7</v>
      </c>
      <c r="BT3" s="161"/>
      <c r="BU3" s="161"/>
      <c r="BV3" s="161"/>
      <c r="BW3" s="162"/>
      <c r="BZ3" s="138">
        <f>IFERROR(EOMONTH(BZ5,0),"")</f>
        <v>45077</v>
      </c>
    </row>
    <row r="4" spans="2:108" x14ac:dyDescent="0.25">
      <c r="B4" s="48">
        <v>2020</v>
      </c>
      <c r="C4" s="52" t="s">
        <v>18</v>
      </c>
      <c r="D4" s="48">
        <v>1</v>
      </c>
      <c r="E4" s="48" t="s">
        <v>41</v>
      </c>
      <c r="G4" s="136">
        <f ca="1">WEEKNUM(TODAY(),weekOffset+1)</f>
        <v>28</v>
      </c>
      <c r="I4" s="73">
        <v>0</v>
      </c>
      <c r="J4" s="51"/>
      <c r="K4" s="48">
        <v>2</v>
      </c>
      <c r="L4" s="143">
        <f t="shared" ref="L4:L32" si="3">IF(X4="","",RANK(X4,$X$3:$X$1002,TRUE)+K4/1000)</f>
        <v>2.0019999999999998</v>
      </c>
      <c r="M4" s="144">
        <f t="shared" si="0"/>
        <v>1</v>
      </c>
      <c r="N4" s="144">
        <f t="shared" ca="1" si="1"/>
        <v>0</v>
      </c>
      <c r="O4" s="144">
        <f t="shared" ca="1" si="2"/>
        <v>0</v>
      </c>
      <c r="P4" s="137" t="str">
        <f>INDEX(EventsList!C$7:C$36,$K4,1)&amp;""</f>
        <v>Team Call</v>
      </c>
      <c r="Q4" s="137" t="str">
        <f>IFERROR(IF(L4="","",INDEX(EventsList!H$7:H$36,$K4,1)&amp;""),"")</f>
        <v>Call</v>
      </c>
      <c r="R4" s="137" t="str">
        <f>IFERROR(IF(L4="","",INDEX(EventsList!I$7:I$36,$K4,1)),0)</f>
        <v>Medium</v>
      </c>
      <c r="S4" s="137" t="str">
        <f ca="1">IFERROR(IF(O4=0,"",IF(INDEX(EventsList!M$7:M$36,$K4,1)="Yes", P4 &amp; IF(U4&lt;&gt;T4,"| from ", "| on ") &amp; INDEX(weekDays,WEEKDAY(T4,weekOffset+1),1)&amp; IF(U4&lt;&gt;T4," till "&amp; INDEX(weekDays,WEEKDAY(U4,weekOffset+1),1), "")  &amp; IF(V4="","", "| at " &amp; HOUR(V4)&amp;":"&amp;IF(LEN(MINUTE(V4))=1,"0"&amp;MINUTE(V4),MINUTE(V4))),"")),"")</f>
        <v/>
      </c>
      <c r="T4" s="145">
        <f>IF(ISNUMBER(INDEX(EventsList!D$7:D$36,$K4,1)),INDEX(EventsList!D$7:D$36,$K4,1),"")</f>
        <v>45060</v>
      </c>
      <c r="U4" s="145">
        <f>IF(ISNUMBER(INDEX(EventsList!E$7:E$36,$K4,1)),INDEX(EventsList!E$7:E$36,$K4,1),T4)</f>
        <v>45060</v>
      </c>
      <c r="V4" s="141">
        <f>IF(ISNUMBER(INDEX(EventsList!F$7:F$36,$K4,1)),INDEX(EventsList!F$7:F$36,$K4,1),"")</f>
        <v>0.60416666666666774</v>
      </c>
      <c r="W4" s="141">
        <f>IF(ISNUMBER(INDEX(EventsList!G$7:G$36,$K4,1)),INDEX(EventsList!G$7:G$36,$K4,1),"")</f>
        <v>0.62500000000000111</v>
      </c>
      <c r="X4" s="146">
        <f t="shared" ref="X4:X32" si="4">IF(Z4="","",IF(Z4="No",T4+V4,T4+0))</f>
        <v>45060.604166666664</v>
      </c>
      <c r="Y4" s="146">
        <f t="shared" ref="Y4:Y32" si="5">IF(Z4="","",IF(Z4="No",U4+W4,U4+TIME(23,59,59)))</f>
        <v>45060.625</v>
      </c>
      <c r="Z4" s="144" t="str">
        <f t="shared" ref="Z4:Z32" si="6">IF(T4="","",IF(OR(U4&lt;&gt;T4,V4="",W4=""),"Yes","No"))</f>
        <v>No</v>
      </c>
      <c r="AA4" s="147">
        <f t="shared" ref="AA4:AA32" si="7">IF(Z4="No",Y4-X4,"")</f>
        <v>2.0833333335758653E-2</v>
      </c>
      <c r="AB4" s="144">
        <f t="array" ref="AB4">IF(Z4="","",SUM(IF((X4&gt;=$X$3:$X$32)*(X4&lt;=$Y$3:$Y$32),1,0))+SUM(IF((Y4&gt;=$X$3:$X$32)*(Y4&lt;=$Y$3:$Y$32),1,0))-2)</f>
        <v>2</v>
      </c>
      <c r="AC4" s="144" t="str">
        <f t="shared" ref="AC4:AC32" si="8">IF(OR(AB4=0,AB4=""),"",IF(AB4&lt;0,"End date incorrect",IF(AB4=1,"1 event overlap",AB4&amp;" more events overlaping")))</f>
        <v>2 more events overlaping</v>
      </c>
      <c r="AF4" s="156" t="str">
        <f t="shared" ref="AF4:AL4" ca="1" si="9">INDEX(weekDays,AF3,1)</f>
        <v>Monday</v>
      </c>
      <c r="AG4" s="156" t="str">
        <f t="shared" ca="1" si="9"/>
        <v>Tuesday</v>
      </c>
      <c r="AH4" s="156" t="str">
        <f t="shared" ca="1" si="9"/>
        <v>Wednesday</v>
      </c>
      <c r="AI4" s="156" t="str">
        <f t="shared" ca="1" si="9"/>
        <v>Thursday</v>
      </c>
      <c r="AJ4" s="156" t="str">
        <f t="shared" ca="1" si="9"/>
        <v>Friday</v>
      </c>
      <c r="AK4" s="156" t="str">
        <f t="shared" ca="1" si="9"/>
        <v>Saturday</v>
      </c>
      <c r="AL4" s="156" t="str">
        <f t="shared" ca="1" si="9"/>
        <v>Sunday</v>
      </c>
      <c r="AN4" s="155"/>
      <c r="AO4" s="168" t="str">
        <f ca="1">INDEX(weekDays,AO3,1)</f>
        <v>Monday</v>
      </c>
      <c r="AP4" s="161"/>
      <c r="AQ4" s="161"/>
      <c r="AR4" s="161"/>
      <c r="AS4" s="161"/>
      <c r="AT4" s="168" t="str">
        <f ca="1">INDEX(weekDays,AT3,1)</f>
        <v>Tuesday</v>
      </c>
      <c r="AU4" s="161"/>
      <c r="AV4" s="161"/>
      <c r="AW4" s="161"/>
      <c r="AX4" s="161"/>
      <c r="AY4" s="168" t="str">
        <f ca="1">INDEX(weekDays,AY3,1)</f>
        <v>Wednesday</v>
      </c>
      <c r="AZ4" s="161"/>
      <c r="BA4" s="161"/>
      <c r="BB4" s="161"/>
      <c r="BC4" s="161"/>
      <c r="BD4" s="168" t="str">
        <f ca="1">INDEX(weekDays,BD3,1)</f>
        <v>Thursday</v>
      </c>
      <c r="BE4" s="161"/>
      <c r="BF4" s="161"/>
      <c r="BG4" s="161"/>
      <c r="BH4" s="161"/>
      <c r="BI4" s="168" t="str">
        <f ca="1">INDEX(weekDays,BI3,1)</f>
        <v>Friday</v>
      </c>
      <c r="BJ4" s="161"/>
      <c r="BK4" s="161"/>
      <c r="BL4" s="161"/>
      <c r="BM4" s="161"/>
      <c r="BN4" s="168" t="str">
        <f ca="1">INDEX(weekDays,BN3,1)</f>
        <v>Saturday</v>
      </c>
      <c r="BO4" s="161"/>
      <c r="BP4" s="161"/>
      <c r="BQ4" s="161"/>
      <c r="BR4" s="161"/>
      <c r="BS4" s="168" t="str">
        <f ca="1">INDEX(weekDays,BS3,1)</f>
        <v>Sunday</v>
      </c>
      <c r="BT4" s="161"/>
      <c r="BU4" s="161"/>
      <c r="BV4" s="161"/>
      <c r="BW4" s="162"/>
      <c r="BZ4" s="186" t="str">
        <f t="shared" ref="BZ4:DD4" ca="1" si="10">IFERROR(INDEX(weekDays,WEEKDAY(BZ5,$G$10+1),1),"")</f>
        <v>Monday</v>
      </c>
      <c r="CA4" s="186" t="str">
        <f t="shared" ca="1" si="10"/>
        <v>Tuesday</v>
      </c>
      <c r="CB4" s="186" t="str">
        <f t="shared" ca="1" si="10"/>
        <v>Wednesday</v>
      </c>
      <c r="CC4" s="186" t="str">
        <f t="shared" ca="1" si="10"/>
        <v>Thursday</v>
      </c>
      <c r="CD4" s="186" t="str">
        <f t="shared" ca="1" si="10"/>
        <v>Friday</v>
      </c>
      <c r="CE4" s="186" t="str">
        <f t="shared" ca="1" si="10"/>
        <v>Saturday</v>
      </c>
      <c r="CF4" s="186" t="str">
        <f t="shared" ca="1" si="10"/>
        <v>Sunday</v>
      </c>
      <c r="CG4" s="186" t="str">
        <f t="shared" ca="1" si="10"/>
        <v>Monday</v>
      </c>
      <c r="CH4" s="186" t="str">
        <f t="shared" ca="1" si="10"/>
        <v>Tuesday</v>
      </c>
      <c r="CI4" s="186" t="str">
        <f t="shared" ca="1" si="10"/>
        <v>Wednesday</v>
      </c>
      <c r="CJ4" s="186" t="str">
        <f t="shared" ca="1" si="10"/>
        <v>Thursday</v>
      </c>
      <c r="CK4" s="186" t="str">
        <f t="shared" ca="1" si="10"/>
        <v>Friday</v>
      </c>
      <c r="CL4" s="186" t="str">
        <f t="shared" ca="1" si="10"/>
        <v>Saturday</v>
      </c>
      <c r="CM4" s="186" t="str">
        <f t="shared" ca="1" si="10"/>
        <v>Sunday</v>
      </c>
      <c r="CN4" s="186" t="str">
        <f t="shared" ca="1" si="10"/>
        <v>Monday</v>
      </c>
      <c r="CO4" s="186" t="str">
        <f t="shared" ca="1" si="10"/>
        <v>Tuesday</v>
      </c>
      <c r="CP4" s="186" t="str">
        <f t="shared" ca="1" si="10"/>
        <v>Wednesday</v>
      </c>
      <c r="CQ4" s="186" t="str">
        <f t="shared" ca="1" si="10"/>
        <v>Thursday</v>
      </c>
      <c r="CR4" s="186" t="str">
        <f t="shared" ca="1" si="10"/>
        <v>Friday</v>
      </c>
      <c r="CS4" s="186" t="str">
        <f t="shared" ca="1" si="10"/>
        <v>Saturday</v>
      </c>
      <c r="CT4" s="186" t="str">
        <f t="shared" ca="1" si="10"/>
        <v>Sunday</v>
      </c>
      <c r="CU4" s="186" t="str">
        <f t="shared" ca="1" si="10"/>
        <v>Monday</v>
      </c>
      <c r="CV4" s="186" t="str">
        <f t="shared" ca="1" si="10"/>
        <v>Tuesday</v>
      </c>
      <c r="CW4" s="186" t="str">
        <f t="shared" ca="1" si="10"/>
        <v>Wednesday</v>
      </c>
      <c r="CX4" s="186" t="str">
        <f t="shared" ca="1" si="10"/>
        <v>Thursday</v>
      </c>
      <c r="CY4" s="186" t="str">
        <f t="shared" ca="1" si="10"/>
        <v>Friday</v>
      </c>
      <c r="CZ4" s="186" t="str">
        <f t="shared" ca="1" si="10"/>
        <v>Saturday</v>
      </c>
      <c r="DA4" s="186" t="str">
        <f t="shared" ca="1" si="10"/>
        <v>Sunday</v>
      </c>
      <c r="DB4" s="186" t="str">
        <f t="shared" ca="1" si="10"/>
        <v>Monday</v>
      </c>
      <c r="DC4" s="186" t="str">
        <f t="shared" ca="1" si="10"/>
        <v>Tuesday</v>
      </c>
      <c r="DD4" s="186" t="str">
        <f t="shared" ca="1" si="10"/>
        <v>Wednesday</v>
      </c>
    </row>
    <row r="5" spans="2:108" ht="15.75" thickBot="1" x14ac:dyDescent="0.3">
      <c r="B5" s="48">
        <v>2021</v>
      </c>
      <c r="C5" s="52" t="s">
        <v>19</v>
      </c>
      <c r="D5" s="48">
        <v>2</v>
      </c>
      <c r="E5" s="48" t="s">
        <v>34</v>
      </c>
      <c r="I5" s="139">
        <f t="shared" ref="I5:I51" si="11">I4+step</f>
        <v>2.083333333333337E-2</v>
      </c>
      <c r="J5" s="51"/>
      <c r="K5" s="48">
        <v>3</v>
      </c>
      <c r="L5" s="143">
        <f t="shared" si="3"/>
        <v>1.0029999999999999</v>
      </c>
      <c r="M5" s="144">
        <f t="shared" si="0"/>
        <v>1</v>
      </c>
      <c r="N5" s="144">
        <f t="shared" ca="1" si="1"/>
        <v>0</v>
      </c>
      <c r="O5" s="144">
        <f t="shared" ca="1" si="2"/>
        <v>0</v>
      </c>
      <c r="P5" s="137" t="str">
        <f>INDEX(EventsList!C$7:C$36,$K5,1)&amp;""</f>
        <v>Birthday Party</v>
      </c>
      <c r="Q5" s="137" t="str">
        <f>IFERROR(IF(L5="","",INDEX(EventsList!H$7:H$36,$K5,1)&amp;""),"")</f>
        <v>Birthday</v>
      </c>
      <c r="R5" s="137" t="str">
        <f>IFERROR(IF(L5="","",INDEX(EventsList!I$7:I$36,$K5,1)),0)</f>
        <v>Low</v>
      </c>
      <c r="S5" s="137" t="str">
        <f ca="1">IFERROR(IF(O5=0,"",IF(INDEX(EventsList!M$7:M$36,$K5,1)="Yes", P5 &amp; IF(U5&lt;&gt;T5,"| from ", "| on ") &amp; INDEX(weekDays,WEEKDAY(T5,weekOffset+1),1)&amp; IF(U5&lt;&gt;T5," till "&amp; INDEX(weekDays,WEEKDAY(U5,weekOffset+1),1), "")  &amp; IF(V5="","", "| at " &amp; HOUR(V5)&amp;":"&amp;IF(LEN(MINUTE(V5))=1,"0"&amp;MINUTE(V5),MINUTE(V5))),"")),"")</f>
        <v/>
      </c>
      <c r="T5" s="145">
        <f>IF(ISNUMBER(INDEX(EventsList!D$7:D$36,$K5,1)),INDEX(EventsList!D$7:D$36,$K5,1),"")</f>
        <v>45060</v>
      </c>
      <c r="U5" s="145">
        <f>IF(ISNUMBER(INDEX(EventsList!E$7:E$36,$K5,1)),INDEX(EventsList!E$7:E$36,$K5,1),T5)</f>
        <v>45060</v>
      </c>
      <c r="V5" s="141">
        <f>IF(ISNUMBER(INDEX(EventsList!F$7:F$36,$K5,1)),INDEX(EventsList!F$7:F$36,$K5,1),"")</f>
        <v>0.58333333333333337</v>
      </c>
      <c r="W5" s="141">
        <f>IF(ISNUMBER(INDEX(EventsList!G$7:G$36,$K5,1)),INDEX(EventsList!G$7:G$36,$K5,1),"")</f>
        <v>0.64583333333333337</v>
      </c>
      <c r="X5" s="146">
        <f t="shared" si="4"/>
        <v>45060.583333333336</v>
      </c>
      <c r="Y5" s="146">
        <f t="shared" si="5"/>
        <v>45060.645833333336</v>
      </c>
      <c r="Z5" s="144" t="str">
        <f t="shared" si="6"/>
        <v>No</v>
      </c>
      <c r="AA5" s="147">
        <f t="shared" si="7"/>
        <v>6.25E-2</v>
      </c>
      <c r="AB5" s="144">
        <f t="array" ref="AB5">IF(Z5="","",SUM(IF((X5&gt;=$X$3:$X$32)*(X5&lt;=$Y$3:$Y$32),1,0))+SUM(IF((Y5&gt;=$X$3:$X$32)*(Y5&lt;=$Y$3:$Y$32),1,0))-2)</f>
        <v>0</v>
      </c>
      <c r="AC5" s="144" t="str">
        <f t="shared" si="8"/>
        <v/>
      </c>
      <c r="AE5" s="48" t="s">
        <v>54</v>
      </c>
      <c r="AF5" s="157">
        <f t="shared" ref="AF5:AL5" ca="1" si="12">TODAY()-($AG$2-AF3)</f>
        <v>45481</v>
      </c>
      <c r="AG5" s="157">
        <f t="shared" ca="1" si="12"/>
        <v>45482</v>
      </c>
      <c r="AH5" s="157">
        <f t="shared" ca="1" si="12"/>
        <v>45483</v>
      </c>
      <c r="AI5" s="157">
        <f t="shared" ca="1" si="12"/>
        <v>45484</v>
      </c>
      <c r="AJ5" s="157">
        <f t="shared" ca="1" si="12"/>
        <v>45485</v>
      </c>
      <c r="AK5" s="157">
        <f t="shared" ca="1" si="12"/>
        <v>45486</v>
      </c>
      <c r="AL5" s="157">
        <f t="shared" ca="1" si="12"/>
        <v>45487</v>
      </c>
      <c r="AN5" s="155"/>
      <c r="AO5" s="169">
        <f ca="1">IFERROR(DATE(weekYear, 1, -5) - WEEKDAY(DATE(weekYear, 1, 1),weekOffset+1) + weekChoosen * 7,"")</f>
        <v>45110</v>
      </c>
      <c r="AP5" s="163"/>
      <c r="AQ5" s="163"/>
      <c r="AR5" s="163"/>
      <c r="AS5" s="164"/>
      <c r="AT5" s="170">
        <f ca="1">IFERROR(AO5+1,"")</f>
        <v>45111</v>
      </c>
      <c r="AU5" s="165"/>
      <c r="AV5" s="165"/>
      <c r="AW5" s="165"/>
      <c r="AX5" s="164"/>
      <c r="AY5" s="170">
        <f ca="1">IFERROR(AT5+1,"")</f>
        <v>45112</v>
      </c>
      <c r="AZ5" s="165"/>
      <c r="BA5" s="165"/>
      <c r="BB5" s="165"/>
      <c r="BC5" s="164"/>
      <c r="BD5" s="170">
        <f ca="1">IFERROR(AY5+1,"")</f>
        <v>45113</v>
      </c>
      <c r="BE5" s="165"/>
      <c r="BF5" s="165"/>
      <c r="BG5" s="164"/>
      <c r="BH5" s="164"/>
      <c r="BI5" s="170">
        <f ca="1">IFERROR(BD5+1,"")</f>
        <v>45114</v>
      </c>
      <c r="BJ5" s="165"/>
      <c r="BK5" s="165"/>
      <c r="BL5" s="164"/>
      <c r="BM5" s="164"/>
      <c r="BN5" s="170">
        <f ca="1">IFERROR(BI5+1,"")</f>
        <v>45115</v>
      </c>
      <c r="BO5" s="165"/>
      <c r="BP5" s="165"/>
      <c r="BQ5" s="164"/>
      <c r="BR5" s="164"/>
      <c r="BS5" s="170">
        <f ca="1">IFERROR(BN5+1,"")</f>
        <v>45116</v>
      </c>
      <c r="BT5" s="166"/>
      <c r="BU5" s="166"/>
      <c r="BV5" s="166"/>
      <c r="BW5" s="167"/>
      <c r="BZ5" s="187">
        <f>IFERROR(DATE(monthYear,MATCH(choosenMonth,monthsList,0),1),"")</f>
        <v>45047</v>
      </c>
      <c r="CA5" s="187">
        <f>IFERROR(BZ5+1,"")</f>
        <v>45048</v>
      </c>
      <c r="CB5" s="187">
        <f t="shared" ref="CB5:DD5" si="13">IFERROR(CA5+1,"")</f>
        <v>45049</v>
      </c>
      <c r="CC5" s="187">
        <f t="shared" si="13"/>
        <v>45050</v>
      </c>
      <c r="CD5" s="187">
        <f t="shared" si="13"/>
        <v>45051</v>
      </c>
      <c r="CE5" s="187">
        <f t="shared" si="13"/>
        <v>45052</v>
      </c>
      <c r="CF5" s="187">
        <f t="shared" si="13"/>
        <v>45053</v>
      </c>
      <c r="CG5" s="187">
        <f t="shared" si="13"/>
        <v>45054</v>
      </c>
      <c r="CH5" s="187">
        <f t="shared" si="13"/>
        <v>45055</v>
      </c>
      <c r="CI5" s="187">
        <f t="shared" si="13"/>
        <v>45056</v>
      </c>
      <c r="CJ5" s="187">
        <f t="shared" si="13"/>
        <v>45057</v>
      </c>
      <c r="CK5" s="187">
        <f t="shared" si="13"/>
        <v>45058</v>
      </c>
      <c r="CL5" s="187">
        <f t="shared" si="13"/>
        <v>45059</v>
      </c>
      <c r="CM5" s="187">
        <f t="shared" si="13"/>
        <v>45060</v>
      </c>
      <c r="CN5" s="187">
        <f t="shared" si="13"/>
        <v>45061</v>
      </c>
      <c r="CO5" s="187">
        <f t="shared" si="13"/>
        <v>45062</v>
      </c>
      <c r="CP5" s="187">
        <f t="shared" si="13"/>
        <v>45063</v>
      </c>
      <c r="CQ5" s="187">
        <f t="shared" si="13"/>
        <v>45064</v>
      </c>
      <c r="CR5" s="187">
        <f t="shared" si="13"/>
        <v>45065</v>
      </c>
      <c r="CS5" s="187">
        <f t="shared" si="13"/>
        <v>45066</v>
      </c>
      <c r="CT5" s="187">
        <f t="shared" si="13"/>
        <v>45067</v>
      </c>
      <c r="CU5" s="187">
        <f t="shared" si="13"/>
        <v>45068</v>
      </c>
      <c r="CV5" s="187">
        <f t="shared" si="13"/>
        <v>45069</v>
      </c>
      <c r="CW5" s="187">
        <f t="shared" si="13"/>
        <v>45070</v>
      </c>
      <c r="CX5" s="187">
        <f t="shared" si="13"/>
        <v>45071</v>
      </c>
      <c r="CY5" s="187">
        <f t="shared" si="13"/>
        <v>45072</v>
      </c>
      <c r="CZ5" s="187">
        <f t="shared" si="13"/>
        <v>45073</v>
      </c>
      <c r="DA5" s="187">
        <f t="shared" si="13"/>
        <v>45074</v>
      </c>
      <c r="DB5" s="187">
        <f t="shared" si="13"/>
        <v>45075</v>
      </c>
      <c r="DC5" s="187">
        <f t="shared" si="13"/>
        <v>45076</v>
      </c>
      <c r="DD5" s="187">
        <f t="shared" si="13"/>
        <v>45077</v>
      </c>
    </row>
    <row r="6" spans="2:108" x14ac:dyDescent="0.25">
      <c r="B6" s="48">
        <v>2022</v>
      </c>
      <c r="C6" s="52" t="s">
        <v>20</v>
      </c>
      <c r="D6" s="48">
        <v>3</v>
      </c>
      <c r="E6" s="48" t="s">
        <v>36</v>
      </c>
      <c r="G6" s="48" t="s">
        <v>35</v>
      </c>
      <c r="I6" s="139">
        <f t="shared" si="11"/>
        <v>4.1666666666666741E-2</v>
      </c>
      <c r="J6" s="51"/>
      <c r="K6" s="48">
        <v>4</v>
      </c>
      <c r="L6" s="143">
        <f t="shared" si="3"/>
        <v>6.0039999999999996</v>
      </c>
      <c r="M6" s="144">
        <f t="shared" si="0"/>
        <v>1</v>
      </c>
      <c r="N6" s="144">
        <f t="shared" ca="1" si="1"/>
        <v>0</v>
      </c>
      <c r="O6" s="144">
        <f t="shared" ca="1" si="2"/>
        <v>0</v>
      </c>
      <c r="P6" s="137" t="str">
        <f>INDEX(EventsList!C$7:C$36,$K6,1)&amp;""</f>
        <v>Bank Holiday</v>
      </c>
      <c r="Q6" s="137" t="str">
        <f>IFERROR(IF(L6="","",INDEX(EventsList!H$7:H$36,$K6,1)&amp;""),"")</f>
        <v>Reminder</v>
      </c>
      <c r="R6" s="137" t="str">
        <f>IFERROR(IF(L6="","",INDEX(EventsList!I$7:I$36,$K6,1)),0)</f>
        <v>High</v>
      </c>
      <c r="S6" s="137" t="str">
        <f ca="1">IFERROR(IF(O6=0,"",IF(INDEX(EventsList!M$7:M$36,$K6,1)="Yes", P6 &amp; IF(U6&lt;&gt;T6,"| from ", "| on ") &amp; INDEX(weekDays,WEEKDAY(T6,weekOffset+1),1)&amp; IF(U6&lt;&gt;T6," till "&amp; INDEX(weekDays,WEEKDAY(U6,weekOffset+1),1), "")  &amp; IF(V6="","", "| at " &amp; HOUR(V6)&amp;":"&amp;IF(LEN(MINUTE(V6))=1,"0"&amp;MINUTE(V6),MINUTE(V6))),"")),"")</f>
        <v/>
      </c>
      <c r="T6" s="145">
        <f>IF(ISNUMBER(INDEX(EventsList!D$7:D$36,$K6,1)),INDEX(EventsList!D$7:D$36,$K6,1),"")</f>
        <v>45065</v>
      </c>
      <c r="U6" s="145">
        <f>IF(ISNUMBER(INDEX(EventsList!E$7:E$36,$K6,1)),INDEX(EventsList!E$7:E$36,$K6,1),T6)</f>
        <v>45065</v>
      </c>
      <c r="V6" s="141" t="str">
        <f>IF(ISNUMBER(INDEX(EventsList!F$7:F$36,$K6,1)),INDEX(EventsList!F$7:F$36,$K6,1),"")</f>
        <v/>
      </c>
      <c r="W6" s="141" t="str">
        <f>IF(ISNUMBER(INDEX(EventsList!G$7:G$36,$K6,1)),INDEX(EventsList!G$7:G$36,$K6,1),"")</f>
        <v/>
      </c>
      <c r="X6" s="146">
        <f t="shared" si="4"/>
        <v>45065</v>
      </c>
      <c r="Y6" s="146">
        <f t="shared" si="5"/>
        <v>45065.999988425923</v>
      </c>
      <c r="Z6" s="144" t="str">
        <f t="shared" si="6"/>
        <v>Yes</v>
      </c>
      <c r="AA6" s="147" t="str">
        <f t="shared" si="7"/>
        <v/>
      </c>
      <c r="AB6" s="144">
        <f t="array" ref="AB6">IF(Z6="","",SUM(IF((X6&gt;=$X$3:$X$32)*(X6&lt;=$Y$3:$Y$32),1,0))+SUM(IF((Y6&gt;=$X$3:$X$32)*(Y6&lt;=$Y$3:$Y$32),1,0))-2)</f>
        <v>0</v>
      </c>
      <c r="AC6" s="144" t="str">
        <f t="shared" si="8"/>
        <v/>
      </c>
      <c r="AE6" s="73">
        <v>0</v>
      </c>
      <c r="AF6" s="137">
        <f t="array" aca="1" ref="AF6" ca="1">MIN(IF(($O$3:$O$32=1)*($T$3:$T$32=AF$5)*($V$3:$V$32&lt;=$AE6)*($W$3:$W$32&gt;$AE6)*($Z$3:$Z$32="No"),$K$3:$K$32,""))</f>
        <v>0</v>
      </c>
      <c r="AG6" s="137">
        <f t="array" aca="1" ref="AG6" ca="1">MIN(IF(($O$3:$O$32=1)*($T$3:$T$32=AG$5)*($V$3:$V$32&lt;=$AE6)*($W$3:$W$32&gt;$AE6)*($Z$3:$Z$32="No"),$K$3:$K$32,""))</f>
        <v>0</v>
      </c>
      <c r="AH6" s="137">
        <f t="array" aca="1" ref="AH6" ca="1">MIN(IF(($O$3:$O$32=1)*($T$3:$T$32=AH$5)*($V$3:$V$32&lt;=$AE6)*($W$3:$W$32&gt;$AE6)*($Z$3:$Z$32="No"),$K$3:$K$32,""))</f>
        <v>0</v>
      </c>
      <c r="AI6" s="137">
        <f t="array" aca="1" ref="AI6" ca="1">MIN(IF(($O$3:$O$32=1)*($T$3:$T$32=AI$5)*($V$3:$V$32&lt;=$AE6)*($W$3:$W$32&gt;$AE6)*($Z$3:$Z$32="No"),$K$3:$K$32,""))</f>
        <v>0</v>
      </c>
      <c r="AJ6" s="137">
        <f t="array" aca="1" ref="AJ6" ca="1">MIN(IF(($O$3:$O$32=1)*($T$3:$T$32=AJ$5)*($V$3:$V$32&lt;=$AE6)*($W$3:$W$32&gt;$AE6)*($Z$3:$Z$32="No"),$K$3:$K$32,""))</f>
        <v>0</v>
      </c>
      <c r="AK6" s="137">
        <f t="array" aca="1" ref="AK6" ca="1">MIN(IF(($O$3:$O$32=1)*($T$3:$T$32=AK$5)*($V$3:$V$32&lt;=$AE6)*($W$3:$W$32&gt;$AE6)*($Z$3:$Z$32="No"),$K$3:$K$32,""))</f>
        <v>0</v>
      </c>
      <c r="AL6" s="137">
        <f t="array" aca="1" ref="AL6" ca="1">MIN(IF(($O$3:$O$32=1)*($T$3:$T$32=AL$5)*($V$3:$V$32&lt;=$AE6)*($W$3:$W$32&gt;$AE6)*($Z$3:$Z$32="No"),$K$3:$K$32,""))</f>
        <v>0</v>
      </c>
      <c r="AN6" s="148"/>
      <c r="AO6" s="159" t="s">
        <v>127</v>
      </c>
      <c r="AP6" s="159" t="s">
        <v>126</v>
      </c>
      <c r="AQ6" s="159" t="s">
        <v>125</v>
      </c>
      <c r="AR6" s="159" t="s">
        <v>121</v>
      </c>
      <c r="AS6" s="160" t="s">
        <v>52</v>
      </c>
      <c r="AT6" s="159" t="s">
        <v>127</v>
      </c>
      <c r="AU6" s="159" t="s">
        <v>126</v>
      </c>
      <c r="AV6" s="159" t="s">
        <v>125</v>
      </c>
      <c r="AW6" s="159" t="s">
        <v>121</v>
      </c>
      <c r="AX6" s="171" t="s">
        <v>52</v>
      </c>
      <c r="AY6" s="159" t="s">
        <v>127</v>
      </c>
      <c r="AZ6" s="159" t="s">
        <v>126</v>
      </c>
      <c r="BA6" s="159" t="s">
        <v>125</v>
      </c>
      <c r="BB6" s="159" t="s">
        <v>121</v>
      </c>
      <c r="BC6" s="160" t="s">
        <v>52</v>
      </c>
      <c r="BD6" s="159" t="s">
        <v>127</v>
      </c>
      <c r="BE6" s="159" t="s">
        <v>126</v>
      </c>
      <c r="BF6" s="159" t="s">
        <v>125</v>
      </c>
      <c r="BG6" s="159" t="s">
        <v>121</v>
      </c>
      <c r="BH6" s="160" t="s">
        <v>52</v>
      </c>
      <c r="BI6" s="159" t="s">
        <v>127</v>
      </c>
      <c r="BJ6" s="159" t="s">
        <v>126</v>
      </c>
      <c r="BK6" s="159" t="s">
        <v>125</v>
      </c>
      <c r="BL6" s="159" t="s">
        <v>121</v>
      </c>
      <c r="BM6" s="160" t="s">
        <v>52</v>
      </c>
      <c r="BN6" s="159" t="s">
        <v>127</v>
      </c>
      <c r="BO6" s="159" t="s">
        <v>126</v>
      </c>
      <c r="BP6" s="159" t="s">
        <v>125</v>
      </c>
      <c r="BQ6" s="159" t="s">
        <v>121</v>
      </c>
      <c r="BR6" s="160" t="s">
        <v>52</v>
      </c>
      <c r="BS6" s="159" t="s">
        <v>127</v>
      </c>
      <c r="BT6" s="159" t="s">
        <v>126</v>
      </c>
      <c r="BU6" s="159" t="s">
        <v>125</v>
      </c>
      <c r="BV6" s="159" t="s">
        <v>121</v>
      </c>
      <c r="BW6" s="160" t="s">
        <v>52</v>
      </c>
      <c r="BY6" s="176">
        <v>1</v>
      </c>
      <c r="BZ6" s="175" t="str">
        <f t="shared" ref="BZ6:DD6" si="14">IF(BZ38="","",INDEX($P$3:$P$32,BZ38,1) &amp; IF(INDEX($Z$3:$Z$32,BZ38,1)="No", " - "&amp;HOUR(INDEX($V$3:$V$32,BZ38,1))&amp;":"&amp;IF(LEN(MINUTE(INDEX($V$3:$V$32,BZ38,1)))=1,"0"&amp;MINUTE(INDEX($V$3:$V$32,BZ38,1)),MINUTE(INDEX($V$3:$V$32,BZ38,1)))," - All day"))</f>
        <v/>
      </c>
      <c r="CA6" s="175" t="str">
        <f t="shared" si="14"/>
        <v/>
      </c>
      <c r="CB6" s="175" t="str">
        <f t="shared" si="14"/>
        <v/>
      </c>
      <c r="CC6" s="175" t="str">
        <f t="shared" si="14"/>
        <v/>
      </c>
      <c r="CD6" s="175" t="str">
        <f t="shared" si="14"/>
        <v/>
      </c>
      <c r="CE6" s="175" t="str">
        <f t="shared" si="14"/>
        <v/>
      </c>
      <c r="CF6" s="175" t="str">
        <f t="shared" si="14"/>
        <v/>
      </c>
      <c r="CG6" s="175" t="str">
        <f t="shared" si="14"/>
        <v/>
      </c>
      <c r="CH6" s="175" t="str">
        <f t="shared" si="14"/>
        <v/>
      </c>
      <c r="CI6" s="175" t="str">
        <f t="shared" si="14"/>
        <v/>
      </c>
      <c r="CJ6" s="175" t="str">
        <f t="shared" si="14"/>
        <v/>
      </c>
      <c r="CK6" s="175" t="str">
        <f t="shared" si="14"/>
        <v/>
      </c>
      <c r="CL6" s="175" t="str">
        <f t="shared" si="14"/>
        <v/>
      </c>
      <c r="CM6" s="175" t="str">
        <f t="shared" si="14"/>
        <v>Birthday Party - 14:00</v>
      </c>
      <c r="CN6" s="175" t="str">
        <f t="shared" si="14"/>
        <v>Meeting with Lisa - 11:30</v>
      </c>
      <c r="CO6" s="175" t="str">
        <f t="shared" si="14"/>
        <v>Reminder: Dentist - 10:00</v>
      </c>
      <c r="CP6" s="175" t="str">
        <f t="shared" si="14"/>
        <v>Meeting with John - All day</v>
      </c>
      <c r="CQ6" s="175" t="str">
        <f t="shared" si="14"/>
        <v/>
      </c>
      <c r="CR6" s="175" t="str">
        <f t="shared" si="14"/>
        <v>Bank Holiday - All day</v>
      </c>
      <c r="CS6" s="175" t="str">
        <f t="shared" si="14"/>
        <v>Day Off - All day</v>
      </c>
      <c r="CT6" s="175" t="str">
        <f t="shared" si="14"/>
        <v>Project Deadline - All day</v>
      </c>
      <c r="CU6" s="175" t="str">
        <f t="shared" si="14"/>
        <v>Team Lunch - 12:00</v>
      </c>
      <c r="CV6" s="175" t="str">
        <f t="shared" si="14"/>
        <v>Training Session - All day</v>
      </c>
      <c r="CW6" s="175" t="str">
        <f t="shared" si="14"/>
        <v>Training Session - All day</v>
      </c>
      <c r="CX6" s="175" t="str">
        <f t="shared" si="14"/>
        <v>Training Session - All day</v>
      </c>
      <c r="CY6" s="175" t="str">
        <f t="shared" si="14"/>
        <v>Conference - All day</v>
      </c>
      <c r="CZ6" s="175" t="str">
        <f t="shared" si="14"/>
        <v>Family BBQ - All day</v>
      </c>
      <c r="DA6" s="175" t="str">
        <f t="shared" si="14"/>
        <v>Meeting with David - 11:00</v>
      </c>
      <c r="DB6" s="175" t="str">
        <f t="shared" si="14"/>
        <v>Family Gathering - All day</v>
      </c>
      <c r="DC6" s="175" t="str">
        <f t="shared" si="14"/>
        <v>Family Gathering - All day</v>
      </c>
      <c r="DD6" s="185" t="str">
        <f t="shared" si="14"/>
        <v>Family Gathering - All day</v>
      </c>
    </row>
    <row r="7" spans="2:108" x14ac:dyDescent="0.25">
      <c r="B7" s="48">
        <v>2023</v>
      </c>
      <c r="C7" s="52" t="s">
        <v>21</v>
      </c>
      <c r="D7" s="48">
        <v>4</v>
      </c>
      <c r="E7" s="48" t="s">
        <v>37</v>
      </c>
      <c r="G7" s="136">
        <f ca="1">IF(OR(chosenWeek="",chosenWeek="This Week"),thisWeek,chosenWeek)</f>
        <v>28</v>
      </c>
      <c r="I7" s="139">
        <f t="shared" si="11"/>
        <v>6.2500000000000111E-2</v>
      </c>
      <c r="J7" s="51"/>
      <c r="K7" s="48">
        <v>5</v>
      </c>
      <c r="L7" s="143">
        <f t="shared" si="3"/>
        <v>8.0050000000000008</v>
      </c>
      <c r="M7" s="144">
        <f t="shared" si="0"/>
        <v>1</v>
      </c>
      <c r="N7" s="144">
        <f t="shared" ca="1" si="1"/>
        <v>0</v>
      </c>
      <c r="O7" s="144">
        <f t="shared" ca="1" si="2"/>
        <v>0</v>
      </c>
      <c r="P7" s="137" t="str">
        <f>INDEX(EventsList!C$7:C$36,$K7,1)&amp;""</f>
        <v>Day Off</v>
      </c>
      <c r="Q7" s="137" t="str">
        <f>IFERROR(IF(L7="","",INDEX(EventsList!H$7:H$36,$K7,1)&amp;""),"")</f>
        <v>Day off</v>
      </c>
      <c r="R7" s="137" t="str">
        <f>IFERROR(IF(L7="","",INDEX(EventsList!I$7:I$36,$K7,1)),0)</f>
        <v>Medium</v>
      </c>
      <c r="S7" s="137" t="str">
        <f ca="1">IFERROR(IF(O7=0,"",IF(INDEX(EventsList!M$7:M$36,$K7,1)="Yes", P7 &amp; IF(U7&lt;&gt;T7,"| from ", "| on ") &amp; INDEX(weekDays,WEEKDAY(T7,weekOffset+1),1)&amp; IF(U7&lt;&gt;T7," till "&amp; INDEX(weekDays,WEEKDAY(U7,weekOffset+1),1), "")  &amp; IF(V7="","", "| at " &amp; HOUR(V7)&amp;":"&amp;IF(LEN(MINUTE(V7))=1,"0"&amp;MINUTE(V7),MINUTE(V7))),"")),"")</f>
        <v/>
      </c>
      <c r="T7" s="145">
        <f>IF(ISNUMBER(INDEX(EventsList!D$7:D$36,$K7,1)),INDEX(EventsList!D$7:D$36,$K7,1),"")</f>
        <v>45066</v>
      </c>
      <c r="U7" s="145">
        <f>IF(ISNUMBER(INDEX(EventsList!E$7:E$36,$K7,1)),INDEX(EventsList!E$7:E$36,$K7,1),T7)</f>
        <v>45066</v>
      </c>
      <c r="V7" s="141" t="str">
        <f>IF(ISNUMBER(INDEX(EventsList!F$7:F$36,$K7,1)),INDEX(EventsList!F$7:F$36,$K7,1),"")</f>
        <v/>
      </c>
      <c r="W7" s="141" t="str">
        <f>IF(ISNUMBER(INDEX(EventsList!G$7:G$36,$K7,1)),INDEX(EventsList!G$7:G$36,$K7,1),"")</f>
        <v/>
      </c>
      <c r="X7" s="146">
        <f t="shared" si="4"/>
        <v>45066</v>
      </c>
      <c r="Y7" s="146">
        <f t="shared" si="5"/>
        <v>45066.999988425923</v>
      </c>
      <c r="Z7" s="144" t="str">
        <f t="shared" si="6"/>
        <v>Yes</v>
      </c>
      <c r="AA7" s="147" t="str">
        <f t="shared" si="7"/>
        <v/>
      </c>
      <c r="AB7" s="144">
        <f t="array" ref="AB7">IF(Z7="","",SUM(IF((X7&gt;=$X$3:$X$32)*(X7&lt;=$Y$3:$Y$32),1,0))+SUM(IF((Y7&gt;=$X$3:$X$32)*(Y7&lt;=$Y$3:$Y$32),1,0))-2)</f>
        <v>0</v>
      </c>
      <c r="AC7" s="144" t="str">
        <f t="shared" si="8"/>
        <v/>
      </c>
      <c r="AE7" s="139">
        <f t="shared" ref="AE7:AE53" si="15">AE6+step</f>
        <v>2.083333333333337E-2</v>
      </c>
      <c r="AF7" s="137">
        <f t="array" aca="1" ref="AF7" ca="1">MIN(IF(($O$3:$O$32=1)*($T$3:$T$32=AF$5)*($V$3:$V$32&lt;=$AE7)*($W$3:$W$32&gt;$AE7)*($Z$3:$Z$32="No"),$K$3:$K$32,""))</f>
        <v>0</v>
      </c>
      <c r="AG7" s="137">
        <f t="array" aca="1" ref="AG7" ca="1">MIN(IF(($O$3:$O$32=1)*($T$3:$T$32=AG$5)*($V$3:$V$32&lt;=$AE7)*($W$3:$W$32&gt;$AE7)*($Z$3:$Z$32="No"),$K$3:$K$32,""))</f>
        <v>0</v>
      </c>
      <c r="AH7" s="137">
        <f t="array" aca="1" ref="AH7" ca="1">MIN(IF(($O$3:$O$32=1)*($T$3:$T$32=AH$5)*($V$3:$V$32&lt;=$AE7)*($W$3:$W$32&gt;$AE7)*($Z$3:$Z$32="No"),$K$3:$K$32,""))</f>
        <v>0</v>
      </c>
      <c r="AI7" s="137">
        <f t="array" aca="1" ref="AI7" ca="1">MIN(IF(($O$3:$O$32=1)*($T$3:$T$32=AI$5)*($V$3:$V$32&lt;=$AE7)*($W$3:$W$32&gt;$AE7)*($Z$3:$Z$32="No"),$K$3:$K$32,""))</f>
        <v>0</v>
      </c>
      <c r="AJ7" s="137">
        <f t="array" aca="1" ref="AJ7" ca="1">MIN(IF(($O$3:$O$32=1)*($T$3:$T$32=AJ$5)*($V$3:$V$32&lt;=$AE7)*($W$3:$W$32&gt;$AE7)*($Z$3:$Z$32="No"),$K$3:$K$32,""))</f>
        <v>0</v>
      </c>
      <c r="AK7" s="137">
        <f t="array" aca="1" ref="AK7" ca="1">MIN(IF(($O$3:$O$32=1)*($T$3:$T$32=AK$5)*($V$3:$V$32&lt;=$AE7)*($W$3:$W$32&gt;$AE7)*($Z$3:$Z$32="No"),$K$3:$K$32,""))</f>
        <v>0</v>
      </c>
      <c r="AL7" s="137">
        <f t="array" aca="1" ref="AL7" ca="1">MIN(IF(($O$3:$O$32=1)*($T$3:$T$32=AL$5)*($V$3:$V$32&lt;=$AE7)*($W$3:$W$32&gt;$AE7)*($Z$3:$Z$32="No"),$K$3:$K$32,""))</f>
        <v>0</v>
      </c>
      <c r="AN7" s="139">
        <f>WeeklyView!C9</f>
        <v>0.33333333333333393</v>
      </c>
      <c r="AO7" s="137">
        <f t="array" aca="1" ref="AO7" ca="1">MIN(IF(($N$3:$N$32=1)*($T$3:$T$32=AO$5)*($V$3:$V$32&lt;=$AN7)*($W$3:$W$32&gt;$AN7)*($Z$3:$Z$32="No"),$K$3:$K$32,""))</f>
        <v>0</v>
      </c>
      <c r="AP7" s="137">
        <f t="shared" ref="AP7:AP54" ca="1" si="16">COUNTIFS($N$3:$N$32,1,$T$3:$T$32,AO$5,$V$3:$V$32,"&lt;="&amp;$AN7,$W$3:$W$32,"&gt;"&amp;$AN7,$Z$3:$Z$32,"No")</f>
        <v>0</v>
      </c>
      <c r="AQ7" s="137" t="str">
        <f t="shared" ref="AQ7:AQ16" ca="1" si="17">IF(AQ57&lt;&gt;"",AQ57,IF(OR(AO7=AO6,AS7=""),"",IF(AO7&gt;0,INDEX($P$3:$P$32,AO7,1)&amp; IF(AP7&gt;1," - " &amp; AP7 &amp;" Events overlap!",""),"")))</f>
        <v/>
      </c>
      <c r="AR7" s="137" t="str">
        <f t="shared" ref="AR7:AR16" ca="1" si="18">IF(AR57&lt;&gt;"",AR57,IF(LEN(AS7)&gt;0,INDEX($Q$3:$Q$32,AO7,1),""))</f>
        <v/>
      </c>
      <c r="AS7" s="137" t="str">
        <f t="shared" ref="AS7:AS16" ca="1" si="19">IF(AS57&lt;&gt;"",AS57,IF(AO7&gt;0,IF(importanceFilter="Show all",1,IF(INDEX($R$3:$R$32,AO7,1)=importanceFilter,1,"")),""))</f>
        <v/>
      </c>
      <c r="AT7" s="137">
        <f t="array" aca="1" ref="AT7" ca="1">MIN(IF(($N$3:$N$32=1)*($T$3:$T$32=AT$5)*($V$3:$V$32&lt;=$AN7)*($W$3:$W$32&gt;$AN7)*($Z$3:$Z$32="No"),$K$3:$K$32,""))</f>
        <v>0</v>
      </c>
      <c r="AU7" s="137">
        <f t="shared" ref="AU7:AU54" ca="1" si="20">COUNTIFS($N$3:$N$32,1,$T$3:$T$32,AT$5,$V$3:$V$32,"&lt;="&amp;$AN7,$W$3:$W$32,"&gt;"&amp;$AN7,$Z$3:$Z$32,"No")</f>
        <v>0</v>
      </c>
      <c r="AV7" s="137" t="str">
        <f t="shared" ref="AV7:AV16" ca="1" si="21">IF(AV57&lt;&gt;"",AV57,IF(OR(AT7=AT6,AX7=""),"",IF(AT7&gt;0,INDEX($P$3:$P$32,AT7,1)&amp; IF(AU7&gt;1," - " &amp; AU7 &amp;" Events overlap!",""),"")))</f>
        <v/>
      </c>
      <c r="AW7" s="137" t="str">
        <f t="shared" ref="AW7:AW16" ca="1" si="22">IF(AW57&lt;&gt;"",AW57,IF(LEN(AX7)&gt;0,INDEX($Q$3:$Q$32,AT7,1),""))</f>
        <v/>
      </c>
      <c r="AX7" s="137" t="str">
        <f t="shared" ref="AX7:AX16" ca="1" si="23">IF(AX57&lt;&gt;"",AX57,IF(AT7&gt;0,IF(importanceFilter="Show all",1,IF(INDEX($R$3:$R$32,AT7,1)=importanceFilter,1,"")),""))</f>
        <v/>
      </c>
      <c r="AY7" s="137">
        <f t="array" aca="1" ref="AY7" ca="1">MIN(IF(($N$3:$N$32=1)*($T$3:$T$32=AY$5)*($V$3:$V$32&lt;=$AN7)*($W$3:$W$32&gt;$AN7)*($Z$3:$Z$32="No"),$K$3:$K$32,""))</f>
        <v>0</v>
      </c>
      <c r="AZ7" s="137">
        <f t="shared" ref="AZ7:AZ54" ca="1" si="24">COUNTIFS($N$3:$N$32,1,$T$3:$T$32,AY$5,$V$3:$V$32,"&lt;="&amp;$AN7,$W$3:$W$32,"&gt;"&amp;$AN7,$Z$3:$Z$32,"No")</f>
        <v>0</v>
      </c>
      <c r="BA7" s="137" t="str">
        <f t="shared" ref="BA7:BA16" ca="1" si="25">IF(BA57&lt;&gt;"",BA57,IF(OR(AY7=AY6,BC7=""),"",IF(AY7&gt;0,INDEX($P$3:$P$32,AY7,1)&amp; IF(AZ7&gt;1," - " &amp; AZ7 &amp;" Events overlap!",""),"")))</f>
        <v/>
      </c>
      <c r="BB7" s="137" t="str">
        <f t="shared" ref="BB7:BB16" ca="1" si="26">IF(BB57&lt;&gt;"",BB57,IF(LEN(BC7)&gt;0,INDEX($Q$3:$Q$32,AY7,1),""))</f>
        <v/>
      </c>
      <c r="BC7" s="137" t="str">
        <f t="shared" ref="BC7:BC16" ca="1" si="27">IF(BC57&lt;&gt;"",BC57,IF(AY7&gt;0,IF(importanceFilter="Show all",1,IF(INDEX($R$3:$R$32,AY7,1)=importanceFilter,1,"")),""))</f>
        <v/>
      </c>
      <c r="BD7" s="137">
        <f t="array" aca="1" ref="BD7" ca="1">MIN(IF(($N$3:$N$32=1)*($T$3:$T$32=BD$5)*($V$3:$V$32&lt;=$AN7)*($W$3:$W$32&gt;$AN7)*($Z$3:$Z$32="No"),$K$3:$K$32,""))</f>
        <v>0</v>
      </c>
      <c r="BE7" s="137">
        <f t="shared" ref="BE7:BE54" ca="1" si="28">COUNTIFS($N$3:$N$32,1,$T$3:$T$32,BD$5,$V$3:$V$32,"&lt;="&amp;$AN7,$W$3:$W$32,"&gt;"&amp;$AN7,$Z$3:$Z$32,"No")</f>
        <v>0</v>
      </c>
      <c r="BF7" s="137" t="str">
        <f t="shared" ref="BF7:BF16" ca="1" si="29">IF(BF57&lt;&gt;"",BF57,IF(OR(BD7=BD6,BH7=""),"",IF(BD7&gt;0,INDEX($P$3:$P$32,BD7,1)&amp; IF(BE7&gt;1," - " &amp; BE7 &amp;" Events overlap!",""),"")))</f>
        <v/>
      </c>
      <c r="BG7" s="137" t="str">
        <f t="shared" ref="BG7:BG16" ca="1" si="30">IF(BG57&lt;&gt;"",BG57,IF(LEN(BH7)&gt;0,INDEX($Q$3:$Q$32,BD7,1),""))</f>
        <v/>
      </c>
      <c r="BH7" s="137" t="str">
        <f t="shared" ref="BH7:BH16" ca="1" si="31">IF(BH57&lt;&gt;"",BH57,IF(BD7&gt;0,IF(importanceFilter="Show all",1,IF(INDEX($R$3:$R$32,BD7,1)=importanceFilter,1,"")),""))</f>
        <v/>
      </c>
      <c r="BI7" s="137">
        <f t="array" aca="1" ref="BI7" ca="1">MIN(IF(($N$3:$N$32=1)*($T$3:$T$32=BI$5)*($V$3:$V$32&lt;=$AN7)*($W$3:$W$32&gt;$AN7)*($Z$3:$Z$32="No"),$K$3:$K$32,""))</f>
        <v>0</v>
      </c>
      <c r="BJ7" s="137">
        <f t="shared" ref="BJ7:BJ54" ca="1" si="32">COUNTIFS($N$3:$N$32,1,$T$3:$T$32,BI$5,$V$3:$V$32,"&lt;="&amp;$AN7,$W$3:$W$32,"&gt;"&amp;$AN7,$Z$3:$Z$32,"No")</f>
        <v>0</v>
      </c>
      <c r="BK7" s="137" t="str">
        <f t="shared" ref="BK7:BK16" ca="1" si="33">IF(BK57&lt;&gt;"",BK57,IF(OR(BI7=BI6,BM7=""),"",IF(BI7&gt;0,INDEX($P$3:$P$32,BI7,1)&amp; IF(BJ7&gt;1," - " &amp; BJ7 &amp;" Events overlap!",""),"")))</f>
        <v/>
      </c>
      <c r="BL7" s="137" t="str">
        <f t="shared" ref="BL7:BL16" ca="1" si="34">IF(BL57&lt;&gt;"",BL57,IF(LEN(BM7)&gt;0,INDEX($Q$3:$Q$32,BI7,1),""))</f>
        <v/>
      </c>
      <c r="BM7" s="137" t="str">
        <f t="shared" ref="BM7:BM16" ca="1" si="35">IF(BM57&lt;&gt;"",BM57,IF(BI7&gt;0,IF(importanceFilter="Show all",1,IF(INDEX($R$3:$R$32,BI7,1)=importanceFilter,1,"")),""))</f>
        <v/>
      </c>
      <c r="BN7" s="137">
        <f t="array" aca="1" ref="BN7" ca="1">MIN(IF(($N$3:$N$32=1)*($T$3:$T$32=BN$5)*($V$3:$V$32&lt;=$AN7)*($W$3:$W$32&gt;$AN7)*($Z$3:$Z$32="No"),$K$3:$K$32,""))</f>
        <v>0</v>
      </c>
      <c r="BO7" s="137">
        <f t="shared" ref="BO7:BO54" ca="1" si="36">COUNTIFS($N$3:$N$32,1,$T$3:$T$32,BN$5,$V$3:$V$32,"&lt;="&amp;$AN7,$W$3:$W$32,"&gt;"&amp;$AN7,$Z$3:$Z$32,"No")</f>
        <v>0</v>
      </c>
      <c r="BP7" s="137" t="str">
        <f t="shared" ref="BP7:BP16" ca="1" si="37">IF(BP57&lt;&gt;"",BP57,IF(OR(BN7=BN6,BR7=""),"",IF(BN7&gt;0,INDEX($P$3:$P$32,BN7,1)&amp; IF(BO7&gt;1," - " &amp; BO7 &amp;" Events overlap!",""),"")))</f>
        <v/>
      </c>
      <c r="BQ7" s="137" t="str">
        <f t="shared" ref="BQ7:BQ16" ca="1" si="38">IF(BQ57&lt;&gt;"",BQ57,IF(LEN(BR7)&gt;0,INDEX($Q$3:$Q$32,BN7,1),""))</f>
        <v/>
      </c>
      <c r="BR7" s="137" t="str">
        <f t="shared" ref="BR7:BR16" ca="1" si="39">IF(BR57&lt;&gt;"",BR57,IF(BN7&gt;0,IF(importanceFilter="Show all",1,IF(INDEX($R$3:$R$32,BN7,1)=importanceFilter,1,"")),""))</f>
        <v/>
      </c>
      <c r="BS7" s="137">
        <f t="array" aca="1" ref="BS7" ca="1">MIN(IF(($N$3:$N$32=1)*($T$3:$T$32=BS$5)*($V$3:$V$32&lt;=$AN7)*($W$3:$W$32&gt;$AN7)*($Z$3:$Z$32="No"),$K$3:$K$32,""))</f>
        <v>0</v>
      </c>
      <c r="BT7" s="137">
        <f t="shared" ref="BT7:BT54" ca="1" si="40">COUNTIFS($N$3:$N$32,1,$T$3:$T$32,BS$5,$V$3:$V$32,"&lt;="&amp;$AN7,$W$3:$W$32,"&gt;"&amp;$AN7,$Z$3:$Z$32,"No")</f>
        <v>0</v>
      </c>
      <c r="BU7" s="137" t="str">
        <f t="shared" ref="BU7:BU16" ca="1" si="41">IF(BU57&lt;&gt;"",BU57,IF(OR(BS7=BS6,BW7=""),"",IF(BS7&gt;0,INDEX($P$3:$P$32,BS7,1)&amp; IF(BT7&gt;1," - " &amp; BT7 &amp;" Events overlap!",""),"")))</f>
        <v/>
      </c>
      <c r="BV7" s="137" t="str">
        <f t="shared" ref="BV7:BV16" ca="1" si="42">IF(BV57&lt;&gt;"",BV57,IF(LEN(BW7)&gt;0,INDEX($Q$3:$Q$32,BS7,1),""))</f>
        <v/>
      </c>
      <c r="BW7" s="137" t="str">
        <f t="shared" ref="BW7:BW16" ca="1" si="43">IF(BW57&lt;&gt;"",BW57,IF(BS7&gt;0,IF(importanceFilter="Show all",1,IF(INDEX($R$3:$R$32,BS7,1)=importanceFilter,1,"")),""))</f>
        <v/>
      </c>
      <c r="BY7" s="179">
        <v>2</v>
      </c>
      <c r="BZ7" s="174" t="str">
        <f t="shared" ref="BZ7:DD7" si="44">IF(BZ39="","",INDEX($P$3:$P$32,BZ39,1) &amp; IF(INDEX($Z$3:$Z$32,BZ39,1)="No", " - "&amp;HOUR(INDEX($V$3:$V$32,BZ39,1))&amp;":"&amp;IF(LEN(MINUTE(INDEX($V$3:$V$32,BZ39,1)))=1,"0"&amp;MINUTE(INDEX($V$3:$V$32,BZ39,1)),MINUTE(INDEX($V$3:$V$32,BZ39,1)))," - All day"))</f>
        <v/>
      </c>
      <c r="CA7" s="174" t="str">
        <f t="shared" si="44"/>
        <v/>
      </c>
      <c r="CB7" s="174" t="str">
        <f t="shared" si="44"/>
        <v/>
      </c>
      <c r="CC7" s="174" t="str">
        <f t="shared" si="44"/>
        <v/>
      </c>
      <c r="CD7" s="174" t="str">
        <f t="shared" si="44"/>
        <v/>
      </c>
      <c r="CE7" s="174" t="str">
        <f t="shared" si="44"/>
        <v/>
      </c>
      <c r="CF7" s="174" t="str">
        <f t="shared" si="44"/>
        <v/>
      </c>
      <c r="CG7" s="174" t="str">
        <f t="shared" si="44"/>
        <v/>
      </c>
      <c r="CH7" s="174" t="str">
        <f t="shared" si="44"/>
        <v/>
      </c>
      <c r="CI7" s="174" t="str">
        <f t="shared" si="44"/>
        <v/>
      </c>
      <c r="CJ7" s="174" t="str">
        <f t="shared" si="44"/>
        <v/>
      </c>
      <c r="CK7" s="174" t="str">
        <f t="shared" si="44"/>
        <v/>
      </c>
      <c r="CL7" s="174" t="str">
        <f t="shared" si="44"/>
        <v/>
      </c>
      <c r="CM7" s="174" t="str">
        <f t="shared" si="44"/>
        <v>Team Call - 14:30</v>
      </c>
      <c r="CN7" s="174" t="str">
        <f t="shared" si="44"/>
        <v/>
      </c>
      <c r="CO7" s="174" t="str">
        <f t="shared" si="44"/>
        <v/>
      </c>
      <c r="CP7" s="174" t="str">
        <f t="shared" si="44"/>
        <v/>
      </c>
      <c r="CQ7" s="174" t="str">
        <f t="shared" si="44"/>
        <v/>
      </c>
      <c r="CR7" s="174" t="str">
        <f t="shared" si="44"/>
        <v>Conference Call - 15:00</v>
      </c>
      <c r="CS7" s="174" t="str">
        <f t="shared" si="44"/>
        <v/>
      </c>
      <c r="CT7" s="174" t="str">
        <f t="shared" si="44"/>
        <v/>
      </c>
      <c r="CU7" s="174" t="str">
        <f t="shared" si="44"/>
        <v/>
      </c>
      <c r="CV7" s="174" t="str">
        <f t="shared" si="44"/>
        <v/>
      </c>
      <c r="CW7" s="174" t="str">
        <f t="shared" si="44"/>
        <v>Conference - All day</v>
      </c>
      <c r="CX7" s="174" t="str">
        <f t="shared" si="44"/>
        <v>Conference - All day</v>
      </c>
      <c r="CY7" s="174" t="str">
        <f t="shared" si="44"/>
        <v>Call with Supplier - 15:30</v>
      </c>
      <c r="CZ7" s="174" t="str">
        <f t="shared" si="44"/>
        <v/>
      </c>
      <c r="DA7" s="174" t="str">
        <f t="shared" si="44"/>
        <v>Lunch with Sarah - 12:30</v>
      </c>
      <c r="DB7" s="174" t="str">
        <f t="shared" si="44"/>
        <v/>
      </c>
      <c r="DC7" s="174" t="str">
        <f t="shared" si="44"/>
        <v/>
      </c>
      <c r="DD7" s="180" t="str">
        <f t="shared" si="44"/>
        <v/>
      </c>
    </row>
    <row r="8" spans="2:108" x14ac:dyDescent="0.25">
      <c r="B8" s="48">
        <v>2024</v>
      </c>
      <c r="C8" s="52" t="s">
        <v>22</v>
      </c>
      <c r="D8" s="48">
        <v>5</v>
      </c>
      <c r="E8" s="48" t="s">
        <v>38</v>
      </c>
      <c r="I8" s="139">
        <f t="shared" si="11"/>
        <v>8.3333333333333481E-2</v>
      </c>
      <c r="J8" s="51"/>
      <c r="K8" s="48">
        <v>6</v>
      </c>
      <c r="L8" s="143">
        <f t="shared" si="3"/>
        <v>4.0060000000000002</v>
      </c>
      <c r="M8" s="144">
        <f t="shared" si="0"/>
        <v>1</v>
      </c>
      <c r="N8" s="144">
        <f t="shared" ca="1" si="1"/>
        <v>0</v>
      </c>
      <c r="O8" s="144">
        <f t="shared" ca="1" si="2"/>
        <v>0</v>
      </c>
      <c r="P8" s="137" t="str">
        <f>INDEX(EventsList!C$7:C$36,$K8,1)&amp;""</f>
        <v>Reminder: Dentist</v>
      </c>
      <c r="Q8" s="137" t="str">
        <f>IFERROR(IF(L8="","",INDEX(EventsList!H$7:H$36,$K8,1)&amp;""),"")</f>
        <v>Reminder</v>
      </c>
      <c r="R8" s="137">
        <f>IFERROR(IF(L8="","",INDEX(EventsList!I$7:I$36,$K8,1)),0)</f>
        <v>0</v>
      </c>
      <c r="S8" s="137" t="str">
        <f ca="1">IFERROR(IF(O8=0,"",IF(INDEX(EventsList!M$7:M$36,$K8,1)="Yes", P8 &amp; IF(U8&lt;&gt;T8,"| from ", "| on ") &amp; INDEX(weekDays,WEEKDAY(T8,weekOffset+1),1)&amp; IF(U8&lt;&gt;T8," till "&amp; INDEX(weekDays,WEEKDAY(U8,weekOffset+1),1), "")  &amp; IF(V8="","", "| at " &amp; HOUR(V8)&amp;":"&amp;IF(LEN(MINUTE(V8))=1,"0"&amp;MINUTE(V8),MINUTE(V8))),"")),"")</f>
        <v/>
      </c>
      <c r="T8" s="145">
        <f>IF(ISNUMBER(INDEX(EventsList!D$7:D$36,$K8,1)),INDEX(EventsList!D$7:D$36,$K8,1),"")</f>
        <v>45062</v>
      </c>
      <c r="U8" s="145">
        <f>IF(ISNUMBER(INDEX(EventsList!E$7:E$36,$K8,1)),INDEX(EventsList!E$7:E$36,$K8,1),T8)</f>
        <v>45062</v>
      </c>
      <c r="V8" s="141">
        <f>IF(ISNUMBER(INDEX(EventsList!F$7:F$36,$K8,1)),INDEX(EventsList!F$7:F$36,$K8,1),"")</f>
        <v>0.41666666666666741</v>
      </c>
      <c r="W8" s="141">
        <f>IF(ISNUMBER(INDEX(EventsList!G$7:G$36,$K8,1)),INDEX(EventsList!G$7:G$36,$K8,1),"")</f>
        <v>0.50000000000000089</v>
      </c>
      <c r="X8" s="146">
        <f t="shared" si="4"/>
        <v>45062.416666666664</v>
      </c>
      <c r="Y8" s="146">
        <f t="shared" si="5"/>
        <v>45062.5</v>
      </c>
      <c r="Z8" s="144" t="str">
        <f t="shared" si="6"/>
        <v>No</v>
      </c>
      <c r="AA8" s="147">
        <f t="shared" si="7"/>
        <v>8.3333333335758653E-2</v>
      </c>
      <c r="AB8" s="144">
        <f t="array" ref="AB8">IF(Z8="","",SUM(IF((X8&gt;=$X$3:$X$32)*(X8&lt;=$Y$3:$Y$32),1,0))+SUM(IF((Y8&gt;=$X$3:$X$32)*(Y8&lt;=$Y$3:$Y$32),1,0))-2)</f>
        <v>0</v>
      </c>
      <c r="AC8" s="144" t="str">
        <f t="shared" si="8"/>
        <v/>
      </c>
      <c r="AE8" s="139">
        <f t="shared" si="15"/>
        <v>4.1666666666666741E-2</v>
      </c>
      <c r="AF8" s="137">
        <f t="array" aca="1" ref="AF8" ca="1">MIN(IF(($O$3:$O$32=1)*($T$3:$T$32=AF$5)*($V$3:$V$32&lt;=$AE8)*($W$3:$W$32&gt;$AE8)*($Z$3:$Z$32="No"),$K$3:$K$32,""))</f>
        <v>0</v>
      </c>
      <c r="AG8" s="137">
        <f t="array" aca="1" ref="AG8" ca="1">MIN(IF(($O$3:$O$32=1)*($T$3:$T$32=AG$5)*($V$3:$V$32&lt;=$AE8)*($W$3:$W$32&gt;$AE8)*($Z$3:$Z$32="No"),$K$3:$K$32,""))</f>
        <v>0</v>
      </c>
      <c r="AH8" s="137">
        <f t="array" aca="1" ref="AH8" ca="1">MIN(IF(($O$3:$O$32=1)*($T$3:$T$32=AH$5)*($V$3:$V$32&lt;=$AE8)*($W$3:$W$32&gt;$AE8)*($Z$3:$Z$32="No"),$K$3:$K$32,""))</f>
        <v>0</v>
      </c>
      <c r="AI8" s="137">
        <f t="array" aca="1" ref="AI8" ca="1">MIN(IF(($O$3:$O$32=1)*($T$3:$T$32=AI$5)*($V$3:$V$32&lt;=$AE8)*($W$3:$W$32&gt;$AE8)*($Z$3:$Z$32="No"),$K$3:$K$32,""))</f>
        <v>0</v>
      </c>
      <c r="AJ8" s="137">
        <f t="array" aca="1" ref="AJ8" ca="1">MIN(IF(($O$3:$O$32=1)*($T$3:$T$32=AJ$5)*($V$3:$V$32&lt;=$AE8)*($W$3:$W$32&gt;$AE8)*($Z$3:$Z$32="No"),$K$3:$K$32,""))</f>
        <v>0</v>
      </c>
      <c r="AK8" s="137">
        <f t="array" aca="1" ref="AK8" ca="1">MIN(IF(($O$3:$O$32=1)*($T$3:$T$32=AK$5)*($V$3:$V$32&lt;=$AE8)*($W$3:$W$32&gt;$AE8)*($Z$3:$Z$32="No"),$K$3:$K$32,""))</f>
        <v>0</v>
      </c>
      <c r="AL8" s="137">
        <f t="array" aca="1" ref="AL8" ca="1">MIN(IF(($O$3:$O$32=1)*($T$3:$T$32=AL$5)*($V$3:$V$32&lt;=$AE8)*($W$3:$W$32&gt;$AE8)*($Z$3:$Z$32="No"),$K$3:$K$32,""))</f>
        <v>0</v>
      </c>
      <c r="AN8" s="139">
        <f>WeeklyView!C10</f>
        <v>0.3541666666666673</v>
      </c>
      <c r="AO8" s="137">
        <f t="array" aca="1" ref="AO8" ca="1">MIN(IF(($N$3:$N$32=1)*($T$3:$T$32=AO$5)*($V$3:$V$32&lt;=$AN8)*($W$3:$W$32&gt;$AN8)*($Z$3:$Z$32="No"),$K$3:$K$32,""))</f>
        <v>0</v>
      </c>
      <c r="AP8" s="137">
        <f t="shared" ca="1" si="16"/>
        <v>0</v>
      </c>
      <c r="AQ8" s="137" t="str">
        <f t="shared" ca="1" si="17"/>
        <v/>
      </c>
      <c r="AR8" s="137" t="str">
        <f t="shared" ca="1" si="18"/>
        <v/>
      </c>
      <c r="AS8" s="137" t="str">
        <f t="shared" ca="1" si="19"/>
        <v/>
      </c>
      <c r="AT8" s="137">
        <f t="array" aca="1" ref="AT8" ca="1">MIN(IF(($N$3:$N$32=1)*($T$3:$T$32=AT$5)*($V$3:$V$32&lt;=$AN8)*($W$3:$W$32&gt;$AN8)*($Z$3:$Z$32="No"),$K$3:$K$32,""))</f>
        <v>0</v>
      </c>
      <c r="AU8" s="137">
        <f t="shared" ca="1" si="20"/>
        <v>0</v>
      </c>
      <c r="AV8" s="137" t="str">
        <f t="shared" ca="1" si="21"/>
        <v/>
      </c>
      <c r="AW8" s="137" t="str">
        <f t="shared" ca="1" si="22"/>
        <v/>
      </c>
      <c r="AX8" s="137" t="str">
        <f t="shared" ca="1" si="23"/>
        <v/>
      </c>
      <c r="AY8" s="137">
        <f t="array" aca="1" ref="AY8" ca="1">MIN(IF(($N$3:$N$32=1)*($T$3:$T$32=AY$5)*($V$3:$V$32&lt;=$AN8)*($W$3:$W$32&gt;$AN8)*($Z$3:$Z$32="No"),$K$3:$K$32,""))</f>
        <v>0</v>
      </c>
      <c r="AZ8" s="137">
        <f t="shared" ca="1" si="24"/>
        <v>0</v>
      </c>
      <c r="BA8" s="137" t="str">
        <f t="shared" ca="1" si="25"/>
        <v/>
      </c>
      <c r="BB8" s="137" t="str">
        <f t="shared" ca="1" si="26"/>
        <v/>
      </c>
      <c r="BC8" s="137" t="str">
        <f t="shared" ca="1" si="27"/>
        <v/>
      </c>
      <c r="BD8" s="137">
        <f t="array" aca="1" ref="BD8" ca="1">MIN(IF(($N$3:$N$32=1)*($T$3:$T$32=BD$5)*($V$3:$V$32&lt;=$AN8)*($W$3:$W$32&gt;$AN8)*($Z$3:$Z$32="No"),$K$3:$K$32,""))</f>
        <v>0</v>
      </c>
      <c r="BE8" s="137">
        <f t="shared" ca="1" si="28"/>
        <v>0</v>
      </c>
      <c r="BF8" s="137" t="str">
        <f t="shared" ca="1" si="29"/>
        <v/>
      </c>
      <c r="BG8" s="137" t="str">
        <f t="shared" ca="1" si="30"/>
        <v/>
      </c>
      <c r="BH8" s="137" t="str">
        <f t="shared" ca="1" si="31"/>
        <v/>
      </c>
      <c r="BI8" s="137">
        <f t="array" aca="1" ref="BI8" ca="1">MIN(IF(($N$3:$N$32=1)*($T$3:$T$32=BI$5)*($V$3:$V$32&lt;=$AN8)*($W$3:$W$32&gt;$AN8)*($Z$3:$Z$32="No"),$K$3:$K$32,""))</f>
        <v>0</v>
      </c>
      <c r="BJ8" s="137">
        <f t="shared" ca="1" si="32"/>
        <v>0</v>
      </c>
      <c r="BK8" s="137" t="str">
        <f t="shared" ca="1" si="33"/>
        <v/>
      </c>
      <c r="BL8" s="137" t="str">
        <f t="shared" ca="1" si="34"/>
        <v/>
      </c>
      <c r="BM8" s="137" t="str">
        <f t="shared" ca="1" si="35"/>
        <v/>
      </c>
      <c r="BN8" s="137">
        <f t="array" aca="1" ref="BN8" ca="1">MIN(IF(($N$3:$N$32=1)*($T$3:$T$32=BN$5)*($V$3:$V$32&lt;=$AN8)*($W$3:$W$32&gt;$AN8)*($Z$3:$Z$32="No"),$K$3:$K$32,""))</f>
        <v>0</v>
      </c>
      <c r="BO8" s="137">
        <f t="shared" ca="1" si="36"/>
        <v>0</v>
      </c>
      <c r="BP8" s="137" t="str">
        <f t="shared" ca="1" si="37"/>
        <v/>
      </c>
      <c r="BQ8" s="137" t="str">
        <f t="shared" ca="1" si="38"/>
        <v/>
      </c>
      <c r="BR8" s="137" t="str">
        <f t="shared" ca="1" si="39"/>
        <v/>
      </c>
      <c r="BS8" s="137">
        <f t="array" aca="1" ref="BS8" ca="1">MIN(IF(($N$3:$N$32=1)*($T$3:$T$32=BS$5)*($V$3:$V$32&lt;=$AN8)*($W$3:$W$32&gt;$AN8)*($Z$3:$Z$32="No"),$K$3:$K$32,""))</f>
        <v>0</v>
      </c>
      <c r="BT8" s="137">
        <f t="shared" ca="1" si="40"/>
        <v>0</v>
      </c>
      <c r="BU8" s="137" t="str">
        <f t="shared" ca="1" si="41"/>
        <v/>
      </c>
      <c r="BV8" s="137" t="str">
        <f t="shared" ca="1" si="42"/>
        <v/>
      </c>
      <c r="BW8" s="137" t="str">
        <f t="shared" ca="1" si="43"/>
        <v/>
      </c>
      <c r="BY8" s="179">
        <v>3</v>
      </c>
      <c r="BZ8" s="174" t="str">
        <f t="shared" ref="BZ8:DD8" si="45">IF(BZ40="","",INDEX($P$3:$P$32,BZ40,1) &amp; IF(INDEX($Z$3:$Z$32,BZ40,1)="No", " - "&amp;HOUR(INDEX($V$3:$V$32,BZ40,1))&amp;":"&amp;IF(LEN(MINUTE(INDEX($V$3:$V$32,BZ40,1)))=1,"0"&amp;MINUTE(INDEX($V$3:$V$32,BZ40,1)),MINUTE(INDEX($V$3:$V$32,BZ40,1)))," - All day"))</f>
        <v/>
      </c>
      <c r="CA8" s="174" t="str">
        <f t="shared" si="45"/>
        <v/>
      </c>
      <c r="CB8" s="174" t="str">
        <f t="shared" si="45"/>
        <v/>
      </c>
      <c r="CC8" s="174" t="str">
        <f t="shared" si="45"/>
        <v/>
      </c>
      <c r="CD8" s="174" t="str">
        <f t="shared" si="45"/>
        <v/>
      </c>
      <c r="CE8" s="174" t="str">
        <f t="shared" si="45"/>
        <v/>
      </c>
      <c r="CF8" s="174" t="str">
        <f t="shared" si="45"/>
        <v/>
      </c>
      <c r="CG8" s="174" t="str">
        <f t="shared" si="45"/>
        <v/>
      </c>
      <c r="CH8" s="174" t="str">
        <f t="shared" si="45"/>
        <v/>
      </c>
      <c r="CI8" s="174" t="str">
        <f t="shared" si="45"/>
        <v/>
      </c>
      <c r="CJ8" s="174" t="str">
        <f t="shared" si="45"/>
        <v/>
      </c>
      <c r="CK8" s="174" t="str">
        <f t="shared" si="45"/>
        <v/>
      </c>
      <c r="CL8" s="174" t="str">
        <f t="shared" si="45"/>
        <v/>
      </c>
      <c r="CM8" s="174" t="str">
        <f t="shared" si="45"/>
        <v/>
      </c>
      <c r="CN8" s="174" t="str">
        <f t="shared" si="45"/>
        <v/>
      </c>
      <c r="CO8" s="174" t="str">
        <f t="shared" si="45"/>
        <v/>
      </c>
      <c r="CP8" s="174" t="str">
        <f t="shared" si="45"/>
        <v/>
      </c>
      <c r="CQ8" s="174" t="str">
        <f t="shared" si="45"/>
        <v/>
      </c>
      <c r="CR8" s="174" t="str">
        <f t="shared" si="45"/>
        <v/>
      </c>
      <c r="CS8" s="174" t="str">
        <f t="shared" si="45"/>
        <v/>
      </c>
      <c r="CT8" s="174" t="str">
        <f t="shared" si="45"/>
        <v/>
      </c>
      <c r="CU8" s="174" t="str">
        <f t="shared" si="45"/>
        <v/>
      </c>
      <c r="CV8" s="174" t="str">
        <f t="shared" si="45"/>
        <v/>
      </c>
      <c r="CW8" s="174" t="str">
        <f t="shared" si="45"/>
        <v/>
      </c>
      <c r="CX8" s="174" t="str">
        <f t="shared" si="45"/>
        <v/>
      </c>
      <c r="CY8" s="174" t="str">
        <f t="shared" si="45"/>
        <v/>
      </c>
      <c r="CZ8" s="174" t="str">
        <f t="shared" si="45"/>
        <v/>
      </c>
      <c r="DA8" s="174" t="str">
        <f t="shared" si="45"/>
        <v/>
      </c>
      <c r="DB8" s="174" t="str">
        <f t="shared" si="45"/>
        <v/>
      </c>
      <c r="DC8" s="174" t="str">
        <f t="shared" si="45"/>
        <v/>
      </c>
      <c r="DD8" s="180" t="str">
        <f t="shared" si="45"/>
        <v/>
      </c>
    </row>
    <row r="9" spans="2:108" x14ac:dyDescent="0.25">
      <c r="B9" s="48">
        <v>2025</v>
      </c>
      <c r="C9" s="52" t="s">
        <v>23</v>
      </c>
      <c r="D9" s="48">
        <v>6</v>
      </c>
      <c r="E9" s="48" t="s">
        <v>39</v>
      </c>
      <c r="G9" s="48" t="s">
        <v>42</v>
      </c>
      <c r="I9" s="139">
        <f t="shared" si="11"/>
        <v>0.10416666666666685</v>
      </c>
      <c r="J9" s="51"/>
      <c r="K9" s="48">
        <v>7</v>
      </c>
      <c r="L9" s="143">
        <f t="shared" si="3"/>
        <v>3.0070000000000001</v>
      </c>
      <c r="M9" s="144">
        <f t="shared" si="0"/>
        <v>1</v>
      </c>
      <c r="N9" s="144">
        <f t="shared" ca="1" si="1"/>
        <v>0</v>
      </c>
      <c r="O9" s="144">
        <f t="shared" ca="1" si="2"/>
        <v>0</v>
      </c>
      <c r="P9" s="137" t="str">
        <f>INDEX(EventsList!C$7:C$36,$K9,1)&amp;""</f>
        <v>Meeting with Lisa</v>
      </c>
      <c r="Q9" s="137" t="str">
        <f>IFERROR(IF(L9="","",INDEX(EventsList!H$7:H$36,$K9,1)&amp;""),"")</f>
        <v>Meeting</v>
      </c>
      <c r="R9" s="137" t="str">
        <f>IFERROR(IF(L9="","",INDEX(EventsList!I$7:I$36,$K9,1)),0)</f>
        <v>High</v>
      </c>
      <c r="S9" s="137" t="str">
        <f ca="1">IFERROR(IF(O9=0,"",IF(INDEX(EventsList!M$7:M$36,$K9,1)="Yes", P9 &amp; IF(U9&lt;&gt;T9,"| from ", "| on ") &amp; INDEX(weekDays,WEEKDAY(T9,weekOffset+1),1)&amp; IF(U9&lt;&gt;T9," till "&amp; INDEX(weekDays,WEEKDAY(U9,weekOffset+1),1), "")  &amp; IF(V9="","", "| at " &amp; HOUR(V9)&amp;":"&amp;IF(LEN(MINUTE(V9))=1,"0"&amp;MINUTE(V9),MINUTE(V9))),"")),"")</f>
        <v/>
      </c>
      <c r="T9" s="145">
        <f>IF(ISNUMBER(INDEX(EventsList!D$7:D$36,$K9,1)),INDEX(EventsList!D$7:D$36,$K9,1),"")</f>
        <v>45061</v>
      </c>
      <c r="U9" s="145">
        <f>IF(ISNUMBER(INDEX(EventsList!E$7:E$36,$K9,1)),INDEX(EventsList!E$7:E$36,$K9,1),T9)</f>
        <v>45061</v>
      </c>
      <c r="V9" s="141">
        <f>IF(ISNUMBER(INDEX(EventsList!F$7:F$36,$K9,1)),INDEX(EventsList!F$7:F$36,$K9,1),"")</f>
        <v>0.47916666666666752</v>
      </c>
      <c r="W9" s="141">
        <f>IF(ISNUMBER(INDEX(EventsList!G$7:G$36,$K9,1)),INDEX(EventsList!G$7:G$36,$K9,1),"")</f>
        <v>0.52083333333333426</v>
      </c>
      <c r="X9" s="146">
        <f t="shared" si="4"/>
        <v>45061.479166666664</v>
      </c>
      <c r="Y9" s="146">
        <f t="shared" si="5"/>
        <v>45061.520833333336</v>
      </c>
      <c r="Z9" s="144" t="str">
        <f t="shared" si="6"/>
        <v>No</v>
      </c>
      <c r="AA9" s="147">
        <f t="shared" si="7"/>
        <v>4.1666666671517305E-2</v>
      </c>
      <c r="AB9" s="144">
        <f t="array" ref="AB9">IF(Z9="","",SUM(IF((X9&gt;=$X$3:$X$32)*(X9&lt;=$Y$3:$Y$32),1,0))+SUM(IF((Y9&gt;=$X$3:$X$32)*(Y9&lt;=$Y$3:$Y$32),1,0))-2)</f>
        <v>0</v>
      </c>
      <c r="AC9" s="144" t="str">
        <f t="shared" si="8"/>
        <v/>
      </c>
      <c r="AE9" s="139">
        <f t="shared" si="15"/>
        <v>6.2500000000000111E-2</v>
      </c>
      <c r="AF9" s="137">
        <f t="array" aca="1" ref="AF9" ca="1">MIN(IF(($O$3:$O$32=1)*($T$3:$T$32=AF$5)*($V$3:$V$32&lt;=$AE9)*($W$3:$W$32&gt;$AE9)*($Z$3:$Z$32="No"),$K$3:$K$32,""))</f>
        <v>0</v>
      </c>
      <c r="AG9" s="137">
        <f t="array" aca="1" ref="AG9" ca="1">MIN(IF(($O$3:$O$32=1)*($T$3:$T$32=AG$5)*($V$3:$V$32&lt;=$AE9)*($W$3:$W$32&gt;$AE9)*($Z$3:$Z$32="No"),$K$3:$K$32,""))</f>
        <v>0</v>
      </c>
      <c r="AH9" s="137">
        <f t="array" aca="1" ref="AH9" ca="1">MIN(IF(($O$3:$O$32=1)*($T$3:$T$32=AH$5)*($V$3:$V$32&lt;=$AE9)*($W$3:$W$32&gt;$AE9)*($Z$3:$Z$32="No"),$K$3:$K$32,""))</f>
        <v>0</v>
      </c>
      <c r="AI9" s="137">
        <f t="array" aca="1" ref="AI9" ca="1">MIN(IF(($O$3:$O$32=1)*($T$3:$T$32=AI$5)*($V$3:$V$32&lt;=$AE9)*($W$3:$W$32&gt;$AE9)*($Z$3:$Z$32="No"),$K$3:$K$32,""))</f>
        <v>0</v>
      </c>
      <c r="AJ9" s="137">
        <f t="array" aca="1" ref="AJ9" ca="1">MIN(IF(($O$3:$O$32=1)*($T$3:$T$32=AJ$5)*($V$3:$V$32&lt;=$AE9)*($W$3:$W$32&gt;$AE9)*($Z$3:$Z$32="No"),$K$3:$K$32,""))</f>
        <v>0</v>
      </c>
      <c r="AK9" s="137">
        <f t="array" aca="1" ref="AK9" ca="1">MIN(IF(($O$3:$O$32=1)*($T$3:$T$32=AK$5)*($V$3:$V$32&lt;=$AE9)*($W$3:$W$32&gt;$AE9)*($Z$3:$Z$32="No"),$K$3:$K$32,""))</f>
        <v>0</v>
      </c>
      <c r="AL9" s="137">
        <f t="array" aca="1" ref="AL9" ca="1">MIN(IF(($O$3:$O$32=1)*($T$3:$T$32=AL$5)*($V$3:$V$32&lt;=$AE9)*($W$3:$W$32&gt;$AE9)*($Z$3:$Z$32="No"),$K$3:$K$32,""))</f>
        <v>0</v>
      </c>
      <c r="AN9" s="139">
        <f>WeeklyView!C11</f>
        <v>0.37500000000000067</v>
      </c>
      <c r="AO9" s="137">
        <f t="array" aca="1" ref="AO9" ca="1">MIN(IF(($N$3:$N$32=1)*($T$3:$T$32=AO$5)*($V$3:$V$32&lt;=$AN9)*($W$3:$W$32&gt;$AN9)*($Z$3:$Z$32="No"),$K$3:$K$32,""))</f>
        <v>0</v>
      </c>
      <c r="AP9" s="137">
        <f t="shared" ca="1" si="16"/>
        <v>0</v>
      </c>
      <c r="AQ9" s="137" t="str">
        <f t="shared" ca="1" si="17"/>
        <v/>
      </c>
      <c r="AR9" s="137" t="str">
        <f t="shared" ca="1" si="18"/>
        <v/>
      </c>
      <c r="AS9" s="137" t="str">
        <f t="shared" ca="1" si="19"/>
        <v/>
      </c>
      <c r="AT9" s="137">
        <f t="array" aca="1" ref="AT9" ca="1">MIN(IF(($N$3:$N$32=1)*($T$3:$T$32=AT$5)*($V$3:$V$32&lt;=$AN9)*($W$3:$W$32&gt;$AN9)*($Z$3:$Z$32="No"),$K$3:$K$32,""))</f>
        <v>0</v>
      </c>
      <c r="AU9" s="137">
        <f t="shared" ca="1" si="20"/>
        <v>0</v>
      </c>
      <c r="AV9" s="137" t="str">
        <f t="shared" ca="1" si="21"/>
        <v/>
      </c>
      <c r="AW9" s="137" t="str">
        <f t="shared" ca="1" si="22"/>
        <v/>
      </c>
      <c r="AX9" s="137" t="str">
        <f t="shared" ca="1" si="23"/>
        <v/>
      </c>
      <c r="AY9" s="137">
        <f t="array" aca="1" ref="AY9" ca="1">MIN(IF(($N$3:$N$32=1)*($T$3:$T$32=AY$5)*($V$3:$V$32&lt;=$AN9)*($W$3:$W$32&gt;$AN9)*($Z$3:$Z$32="No"),$K$3:$K$32,""))</f>
        <v>0</v>
      </c>
      <c r="AZ9" s="137">
        <f t="shared" ca="1" si="24"/>
        <v>0</v>
      </c>
      <c r="BA9" s="137" t="str">
        <f t="shared" ca="1" si="25"/>
        <v/>
      </c>
      <c r="BB9" s="137" t="str">
        <f t="shared" ca="1" si="26"/>
        <v/>
      </c>
      <c r="BC9" s="137" t="str">
        <f t="shared" ca="1" si="27"/>
        <v/>
      </c>
      <c r="BD9" s="137">
        <f t="array" aca="1" ref="BD9" ca="1">MIN(IF(($N$3:$N$32=1)*($T$3:$T$32=BD$5)*($V$3:$V$32&lt;=$AN9)*($W$3:$W$32&gt;$AN9)*($Z$3:$Z$32="No"),$K$3:$K$32,""))</f>
        <v>0</v>
      </c>
      <c r="BE9" s="137">
        <f t="shared" ca="1" si="28"/>
        <v>0</v>
      </c>
      <c r="BF9" s="137" t="str">
        <f t="shared" ca="1" si="29"/>
        <v/>
      </c>
      <c r="BG9" s="137" t="str">
        <f t="shared" ca="1" si="30"/>
        <v/>
      </c>
      <c r="BH9" s="137" t="str">
        <f t="shared" ca="1" si="31"/>
        <v/>
      </c>
      <c r="BI9" s="137">
        <f t="array" aca="1" ref="BI9" ca="1">MIN(IF(($N$3:$N$32=1)*($T$3:$T$32=BI$5)*($V$3:$V$32&lt;=$AN9)*($W$3:$W$32&gt;$AN9)*($Z$3:$Z$32="No"),$K$3:$K$32,""))</f>
        <v>0</v>
      </c>
      <c r="BJ9" s="137">
        <f t="shared" ca="1" si="32"/>
        <v>0</v>
      </c>
      <c r="BK9" s="137" t="str">
        <f t="shared" ca="1" si="33"/>
        <v/>
      </c>
      <c r="BL9" s="137" t="str">
        <f t="shared" ca="1" si="34"/>
        <v/>
      </c>
      <c r="BM9" s="137" t="str">
        <f t="shared" ca="1" si="35"/>
        <v/>
      </c>
      <c r="BN9" s="137">
        <f t="array" aca="1" ref="BN9" ca="1">MIN(IF(($N$3:$N$32=1)*($T$3:$T$32=BN$5)*($V$3:$V$32&lt;=$AN9)*($W$3:$W$32&gt;$AN9)*($Z$3:$Z$32="No"),$K$3:$K$32,""))</f>
        <v>0</v>
      </c>
      <c r="BO9" s="137">
        <f t="shared" ca="1" si="36"/>
        <v>0</v>
      </c>
      <c r="BP9" s="137" t="str">
        <f t="shared" ca="1" si="37"/>
        <v/>
      </c>
      <c r="BQ9" s="137" t="str">
        <f t="shared" ca="1" si="38"/>
        <v/>
      </c>
      <c r="BR9" s="137" t="str">
        <f t="shared" ca="1" si="39"/>
        <v/>
      </c>
      <c r="BS9" s="137">
        <f t="array" aca="1" ref="BS9" ca="1">MIN(IF(($N$3:$N$32=1)*($T$3:$T$32=BS$5)*($V$3:$V$32&lt;=$AN9)*($W$3:$W$32&gt;$AN9)*($Z$3:$Z$32="No"),$K$3:$K$32,""))</f>
        <v>0</v>
      </c>
      <c r="BT9" s="137">
        <f t="shared" ca="1" si="40"/>
        <v>0</v>
      </c>
      <c r="BU9" s="137" t="str">
        <f t="shared" ca="1" si="41"/>
        <v/>
      </c>
      <c r="BV9" s="137" t="str">
        <f t="shared" ca="1" si="42"/>
        <v/>
      </c>
      <c r="BW9" s="137" t="str">
        <f t="shared" ca="1" si="43"/>
        <v/>
      </c>
      <c r="BY9" s="179">
        <v>4</v>
      </c>
      <c r="BZ9" s="174" t="str">
        <f t="shared" ref="BZ9:DD9" si="46">IF(BZ41="","",INDEX($P$3:$P$32,BZ41,1) &amp; IF(INDEX($Z$3:$Z$32,BZ41,1)="No", " - "&amp;HOUR(INDEX($V$3:$V$32,BZ41,1))&amp;":"&amp;IF(LEN(MINUTE(INDEX($V$3:$V$32,BZ41,1)))=1,"0"&amp;MINUTE(INDEX($V$3:$V$32,BZ41,1)),MINUTE(INDEX($V$3:$V$32,BZ41,1)))," - All day"))</f>
        <v/>
      </c>
      <c r="CA9" s="174" t="str">
        <f t="shared" si="46"/>
        <v/>
      </c>
      <c r="CB9" s="174" t="str">
        <f t="shared" si="46"/>
        <v/>
      </c>
      <c r="CC9" s="174" t="str">
        <f t="shared" si="46"/>
        <v/>
      </c>
      <c r="CD9" s="174" t="str">
        <f t="shared" si="46"/>
        <v/>
      </c>
      <c r="CE9" s="174" t="str">
        <f t="shared" si="46"/>
        <v/>
      </c>
      <c r="CF9" s="174" t="str">
        <f t="shared" si="46"/>
        <v/>
      </c>
      <c r="CG9" s="174" t="str">
        <f t="shared" si="46"/>
        <v/>
      </c>
      <c r="CH9" s="174" t="str">
        <f t="shared" si="46"/>
        <v/>
      </c>
      <c r="CI9" s="174" t="str">
        <f t="shared" si="46"/>
        <v/>
      </c>
      <c r="CJ9" s="174" t="str">
        <f t="shared" si="46"/>
        <v/>
      </c>
      <c r="CK9" s="174" t="str">
        <f t="shared" si="46"/>
        <v/>
      </c>
      <c r="CL9" s="174" t="str">
        <f t="shared" si="46"/>
        <v/>
      </c>
      <c r="CM9" s="174" t="str">
        <f t="shared" si="46"/>
        <v/>
      </c>
      <c r="CN9" s="174" t="str">
        <f t="shared" si="46"/>
        <v/>
      </c>
      <c r="CO9" s="174" t="str">
        <f t="shared" si="46"/>
        <v/>
      </c>
      <c r="CP9" s="174" t="str">
        <f t="shared" si="46"/>
        <v/>
      </c>
      <c r="CQ9" s="174" t="str">
        <f t="shared" si="46"/>
        <v/>
      </c>
      <c r="CR9" s="174" t="str">
        <f t="shared" si="46"/>
        <v/>
      </c>
      <c r="CS9" s="174" t="str">
        <f t="shared" si="46"/>
        <v/>
      </c>
      <c r="CT9" s="174" t="str">
        <f t="shared" si="46"/>
        <v/>
      </c>
      <c r="CU9" s="174" t="str">
        <f t="shared" si="46"/>
        <v/>
      </c>
      <c r="CV9" s="174" t="str">
        <f t="shared" si="46"/>
        <v/>
      </c>
      <c r="CW9" s="174" t="str">
        <f t="shared" si="46"/>
        <v/>
      </c>
      <c r="CX9" s="174" t="str">
        <f t="shared" si="46"/>
        <v/>
      </c>
      <c r="CY9" s="174" t="str">
        <f t="shared" si="46"/>
        <v/>
      </c>
      <c r="CZ9" s="174" t="str">
        <f t="shared" si="46"/>
        <v/>
      </c>
      <c r="DA9" s="174" t="str">
        <f t="shared" si="46"/>
        <v/>
      </c>
      <c r="DB9" s="174" t="str">
        <f t="shared" si="46"/>
        <v/>
      </c>
      <c r="DC9" s="174" t="str">
        <f t="shared" si="46"/>
        <v/>
      </c>
      <c r="DD9" s="180" t="str">
        <f t="shared" si="46"/>
        <v/>
      </c>
    </row>
    <row r="10" spans="2:108" x14ac:dyDescent="0.25">
      <c r="B10" s="48">
        <v>2026</v>
      </c>
      <c r="C10" s="52" t="s">
        <v>24</v>
      </c>
      <c r="D10" s="48">
        <v>7</v>
      </c>
      <c r="E10" s="48" t="s">
        <v>40</v>
      </c>
      <c r="G10" s="136">
        <f>IF(firstDay="Monday",1,0)</f>
        <v>1</v>
      </c>
      <c r="I10" s="139">
        <f t="shared" si="11"/>
        <v>0.12500000000000022</v>
      </c>
      <c r="J10" s="51"/>
      <c r="K10" s="48">
        <v>8</v>
      </c>
      <c r="L10" s="143">
        <f t="shared" si="3"/>
        <v>7.008</v>
      </c>
      <c r="M10" s="144">
        <f t="shared" si="0"/>
        <v>1</v>
      </c>
      <c r="N10" s="144">
        <f t="shared" ca="1" si="1"/>
        <v>0</v>
      </c>
      <c r="O10" s="144">
        <f t="shared" ca="1" si="2"/>
        <v>0</v>
      </c>
      <c r="P10" s="137" t="str">
        <f>INDEX(EventsList!C$7:C$36,$K10,1)&amp;""</f>
        <v>Conference Call</v>
      </c>
      <c r="Q10" s="137" t="str">
        <f>IFERROR(IF(L10="","",INDEX(EventsList!H$7:H$36,$K10,1)&amp;""),"")</f>
        <v>Call</v>
      </c>
      <c r="R10" s="137" t="str">
        <f>IFERROR(IF(L10="","",INDEX(EventsList!I$7:I$36,$K10,1)),0)</f>
        <v>Medium</v>
      </c>
      <c r="S10" s="137" t="str">
        <f ca="1">IFERROR(IF(O10=0,"",IF(INDEX(EventsList!M$7:M$36,$K10,1)="Yes", P10 &amp; IF(U10&lt;&gt;T10,"| from ", "| on ") &amp; INDEX(weekDays,WEEKDAY(T10,weekOffset+1),1)&amp; IF(U10&lt;&gt;T10," till "&amp; INDEX(weekDays,WEEKDAY(U10,weekOffset+1),1), "")  &amp; IF(V10="","", "| at " &amp; HOUR(V10)&amp;":"&amp;IF(LEN(MINUTE(V10))=1,"0"&amp;MINUTE(V10),MINUTE(V10))),"")),"")</f>
        <v/>
      </c>
      <c r="T10" s="145">
        <f>IF(ISNUMBER(INDEX(EventsList!D$7:D$36,$K10,1)),INDEX(EventsList!D$7:D$36,$K10,1),"")</f>
        <v>45065</v>
      </c>
      <c r="U10" s="145">
        <f>IF(ISNUMBER(INDEX(EventsList!E$7:E$36,$K10,1)),INDEX(EventsList!E$7:E$36,$K10,1),T10)</f>
        <v>45065</v>
      </c>
      <c r="V10" s="141">
        <f>IF(ISNUMBER(INDEX(EventsList!F$7:F$36,$K10,1)),INDEX(EventsList!F$7:F$36,$K10,1),"")</f>
        <v>0.62500000000000111</v>
      </c>
      <c r="W10" s="141">
        <f>IF(ISNUMBER(INDEX(EventsList!G$7:G$36,$K10,1)),INDEX(EventsList!G$7:G$36,$K10,1),"")</f>
        <v>0.66666666666666785</v>
      </c>
      <c r="X10" s="146">
        <f t="shared" si="4"/>
        <v>45065.625</v>
      </c>
      <c r="Y10" s="146">
        <f t="shared" si="5"/>
        <v>45065.666666666664</v>
      </c>
      <c r="Z10" s="144" t="str">
        <f t="shared" si="6"/>
        <v>No</v>
      </c>
      <c r="AA10" s="147">
        <f t="shared" si="7"/>
        <v>4.1666666664241347E-2</v>
      </c>
      <c r="AB10" s="144">
        <f t="array" ref="AB10">IF(Z10="","",SUM(IF((X10&gt;=$X$3:$X$32)*(X10&lt;=$Y$3:$Y$32),1,0))+SUM(IF((Y10&gt;=$X$3:$X$32)*(Y10&lt;=$Y$3:$Y$32),1,0))-2)</f>
        <v>2</v>
      </c>
      <c r="AC10" s="144" t="str">
        <f t="shared" si="8"/>
        <v>2 more events overlaping</v>
      </c>
      <c r="AE10" s="139">
        <f t="shared" si="15"/>
        <v>8.3333333333333481E-2</v>
      </c>
      <c r="AF10" s="137">
        <f t="array" aca="1" ref="AF10" ca="1">MIN(IF(($O$3:$O$32=1)*($T$3:$T$32=AF$5)*($V$3:$V$32&lt;=$AE10)*($W$3:$W$32&gt;$AE10)*($Z$3:$Z$32="No"),$K$3:$K$32,""))</f>
        <v>0</v>
      </c>
      <c r="AG10" s="137">
        <f t="array" aca="1" ref="AG10" ca="1">MIN(IF(($O$3:$O$32=1)*($T$3:$T$32=AG$5)*($V$3:$V$32&lt;=$AE10)*($W$3:$W$32&gt;$AE10)*($Z$3:$Z$32="No"),$K$3:$K$32,""))</f>
        <v>0</v>
      </c>
      <c r="AH10" s="137">
        <f t="array" aca="1" ref="AH10" ca="1">MIN(IF(($O$3:$O$32=1)*($T$3:$T$32=AH$5)*($V$3:$V$32&lt;=$AE10)*($W$3:$W$32&gt;$AE10)*($Z$3:$Z$32="No"),$K$3:$K$32,""))</f>
        <v>0</v>
      </c>
      <c r="AI10" s="137">
        <f t="array" aca="1" ref="AI10" ca="1">MIN(IF(($O$3:$O$32=1)*($T$3:$T$32=AI$5)*($V$3:$V$32&lt;=$AE10)*($W$3:$W$32&gt;$AE10)*($Z$3:$Z$32="No"),$K$3:$K$32,""))</f>
        <v>0</v>
      </c>
      <c r="AJ10" s="137">
        <f t="array" aca="1" ref="AJ10" ca="1">MIN(IF(($O$3:$O$32=1)*($T$3:$T$32=AJ$5)*($V$3:$V$32&lt;=$AE10)*($W$3:$W$32&gt;$AE10)*($Z$3:$Z$32="No"),$K$3:$K$32,""))</f>
        <v>0</v>
      </c>
      <c r="AK10" s="137">
        <f t="array" aca="1" ref="AK10" ca="1">MIN(IF(($O$3:$O$32=1)*($T$3:$T$32=AK$5)*($V$3:$V$32&lt;=$AE10)*($W$3:$W$32&gt;$AE10)*($Z$3:$Z$32="No"),$K$3:$K$32,""))</f>
        <v>0</v>
      </c>
      <c r="AL10" s="137">
        <f t="array" aca="1" ref="AL10" ca="1">MIN(IF(($O$3:$O$32=1)*($T$3:$T$32=AL$5)*($V$3:$V$32&lt;=$AE10)*($W$3:$W$32&gt;$AE10)*($Z$3:$Z$32="No"),$K$3:$K$32,""))</f>
        <v>0</v>
      </c>
      <c r="AN10" s="139">
        <f>WeeklyView!C12</f>
        <v>0.39583333333333404</v>
      </c>
      <c r="AO10" s="137">
        <f t="array" aca="1" ref="AO10" ca="1">MIN(IF(($N$3:$N$32=1)*($T$3:$T$32=AO$5)*($V$3:$V$32&lt;=$AN10)*($W$3:$W$32&gt;$AN10)*($Z$3:$Z$32="No"),$K$3:$K$32,""))</f>
        <v>0</v>
      </c>
      <c r="AP10" s="137">
        <f t="shared" ca="1" si="16"/>
        <v>0</v>
      </c>
      <c r="AQ10" s="137" t="str">
        <f t="shared" ca="1" si="17"/>
        <v/>
      </c>
      <c r="AR10" s="137" t="str">
        <f t="shared" ca="1" si="18"/>
        <v/>
      </c>
      <c r="AS10" s="137" t="str">
        <f t="shared" ca="1" si="19"/>
        <v/>
      </c>
      <c r="AT10" s="137">
        <f t="array" aca="1" ref="AT10" ca="1">MIN(IF(($N$3:$N$32=1)*($T$3:$T$32=AT$5)*($V$3:$V$32&lt;=$AN10)*($W$3:$W$32&gt;$AN10)*($Z$3:$Z$32="No"),$K$3:$K$32,""))</f>
        <v>0</v>
      </c>
      <c r="AU10" s="137">
        <f t="shared" ca="1" si="20"/>
        <v>0</v>
      </c>
      <c r="AV10" s="137" t="str">
        <f t="shared" ca="1" si="21"/>
        <v/>
      </c>
      <c r="AW10" s="137" t="str">
        <f t="shared" ca="1" si="22"/>
        <v/>
      </c>
      <c r="AX10" s="137" t="str">
        <f t="shared" ca="1" si="23"/>
        <v/>
      </c>
      <c r="AY10" s="137">
        <f t="array" aca="1" ref="AY10" ca="1">MIN(IF(($N$3:$N$32=1)*($T$3:$T$32=AY$5)*($V$3:$V$32&lt;=$AN10)*($W$3:$W$32&gt;$AN10)*($Z$3:$Z$32="No"),$K$3:$K$32,""))</f>
        <v>0</v>
      </c>
      <c r="AZ10" s="137">
        <f t="shared" ca="1" si="24"/>
        <v>0</v>
      </c>
      <c r="BA10" s="137" t="str">
        <f t="shared" ca="1" si="25"/>
        <v/>
      </c>
      <c r="BB10" s="137" t="str">
        <f t="shared" ca="1" si="26"/>
        <v/>
      </c>
      <c r="BC10" s="137" t="str">
        <f t="shared" ca="1" si="27"/>
        <v/>
      </c>
      <c r="BD10" s="137">
        <f t="array" aca="1" ref="BD10" ca="1">MIN(IF(($N$3:$N$32=1)*($T$3:$T$32=BD$5)*($V$3:$V$32&lt;=$AN10)*($W$3:$W$32&gt;$AN10)*($Z$3:$Z$32="No"),$K$3:$K$32,""))</f>
        <v>0</v>
      </c>
      <c r="BE10" s="137">
        <f t="shared" ca="1" si="28"/>
        <v>0</v>
      </c>
      <c r="BF10" s="137" t="str">
        <f t="shared" ca="1" si="29"/>
        <v/>
      </c>
      <c r="BG10" s="137" t="str">
        <f t="shared" ca="1" si="30"/>
        <v/>
      </c>
      <c r="BH10" s="137" t="str">
        <f t="shared" ca="1" si="31"/>
        <v/>
      </c>
      <c r="BI10" s="137">
        <f t="array" aca="1" ref="BI10" ca="1">MIN(IF(($N$3:$N$32=1)*($T$3:$T$32=BI$5)*($V$3:$V$32&lt;=$AN10)*($W$3:$W$32&gt;$AN10)*($Z$3:$Z$32="No"),$K$3:$K$32,""))</f>
        <v>0</v>
      </c>
      <c r="BJ10" s="137">
        <f t="shared" ca="1" si="32"/>
        <v>0</v>
      </c>
      <c r="BK10" s="137" t="str">
        <f t="shared" ca="1" si="33"/>
        <v/>
      </c>
      <c r="BL10" s="137" t="str">
        <f t="shared" ca="1" si="34"/>
        <v/>
      </c>
      <c r="BM10" s="137" t="str">
        <f t="shared" ca="1" si="35"/>
        <v/>
      </c>
      <c r="BN10" s="137">
        <f t="array" aca="1" ref="BN10" ca="1">MIN(IF(($N$3:$N$32=1)*($T$3:$T$32=BN$5)*($V$3:$V$32&lt;=$AN10)*($W$3:$W$32&gt;$AN10)*($Z$3:$Z$32="No"),$K$3:$K$32,""))</f>
        <v>0</v>
      </c>
      <c r="BO10" s="137">
        <f t="shared" ca="1" si="36"/>
        <v>0</v>
      </c>
      <c r="BP10" s="137" t="str">
        <f t="shared" ca="1" si="37"/>
        <v/>
      </c>
      <c r="BQ10" s="137" t="str">
        <f t="shared" ca="1" si="38"/>
        <v/>
      </c>
      <c r="BR10" s="137" t="str">
        <f t="shared" ca="1" si="39"/>
        <v/>
      </c>
      <c r="BS10" s="137">
        <f t="array" aca="1" ref="BS10" ca="1">MIN(IF(($N$3:$N$32=1)*($T$3:$T$32=BS$5)*($V$3:$V$32&lt;=$AN10)*($W$3:$W$32&gt;$AN10)*($Z$3:$Z$32="No"),$K$3:$K$32,""))</f>
        <v>0</v>
      </c>
      <c r="BT10" s="137">
        <f t="shared" ca="1" si="40"/>
        <v>0</v>
      </c>
      <c r="BU10" s="137" t="str">
        <f t="shared" ca="1" si="41"/>
        <v/>
      </c>
      <c r="BV10" s="137" t="str">
        <f t="shared" ca="1" si="42"/>
        <v/>
      </c>
      <c r="BW10" s="137" t="str">
        <f t="shared" ca="1" si="43"/>
        <v/>
      </c>
      <c r="BY10" s="179">
        <v>5</v>
      </c>
      <c r="BZ10" s="174" t="str">
        <f t="shared" ref="BZ10:DD10" si="47">IF(BZ42="","",INDEX($P$3:$P$32,BZ42,1) &amp; IF(INDEX($Z$3:$Z$32,BZ42,1)="No", " - "&amp;HOUR(INDEX($V$3:$V$32,BZ42,1))&amp;":"&amp;IF(LEN(MINUTE(INDEX($V$3:$V$32,BZ42,1)))=1,"0"&amp;MINUTE(INDEX($V$3:$V$32,BZ42,1)),MINUTE(INDEX($V$3:$V$32,BZ42,1)))," - All day"))</f>
        <v/>
      </c>
      <c r="CA10" s="174" t="str">
        <f t="shared" si="47"/>
        <v/>
      </c>
      <c r="CB10" s="174" t="str">
        <f t="shared" si="47"/>
        <v/>
      </c>
      <c r="CC10" s="174" t="str">
        <f t="shared" si="47"/>
        <v/>
      </c>
      <c r="CD10" s="174" t="str">
        <f t="shared" si="47"/>
        <v/>
      </c>
      <c r="CE10" s="174" t="str">
        <f t="shared" si="47"/>
        <v/>
      </c>
      <c r="CF10" s="174" t="str">
        <f t="shared" si="47"/>
        <v/>
      </c>
      <c r="CG10" s="174" t="str">
        <f t="shared" si="47"/>
        <v/>
      </c>
      <c r="CH10" s="174" t="str">
        <f t="shared" si="47"/>
        <v/>
      </c>
      <c r="CI10" s="174" t="str">
        <f t="shared" si="47"/>
        <v/>
      </c>
      <c r="CJ10" s="174" t="str">
        <f t="shared" si="47"/>
        <v/>
      </c>
      <c r="CK10" s="174" t="str">
        <f t="shared" si="47"/>
        <v/>
      </c>
      <c r="CL10" s="174" t="str">
        <f t="shared" si="47"/>
        <v/>
      </c>
      <c r="CM10" s="174" t="str">
        <f t="shared" si="47"/>
        <v/>
      </c>
      <c r="CN10" s="174" t="str">
        <f t="shared" si="47"/>
        <v/>
      </c>
      <c r="CO10" s="174" t="str">
        <f t="shared" si="47"/>
        <v/>
      </c>
      <c r="CP10" s="174" t="str">
        <f t="shared" si="47"/>
        <v/>
      </c>
      <c r="CQ10" s="174" t="str">
        <f t="shared" si="47"/>
        <v/>
      </c>
      <c r="CR10" s="174" t="str">
        <f t="shared" si="47"/>
        <v/>
      </c>
      <c r="CS10" s="174" t="str">
        <f t="shared" si="47"/>
        <v/>
      </c>
      <c r="CT10" s="174" t="str">
        <f t="shared" si="47"/>
        <v/>
      </c>
      <c r="CU10" s="174" t="str">
        <f t="shared" si="47"/>
        <v/>
      </c>
      <c r="CV10" s="174" t="str">
        <f t="shared" si="47"/>
        <v/>
      </c>
      <c r="CW10" s="174" t="str">
        <f t="shared" si="47"/>
        <v/>
      </c>
      <c r="CX10" s="174" t="str">
        <f t="shared" si="47"/>
        <v/>
      </c>
      <c r="CY10" s="174" t="str">
        <f t="shared" si="47"/>
        <v/>
      </c>
      <c r="CZ10" s="174" t="str">
        <f t="shared" si="47"/>
        <v/>
      </c>
      <c r="DA10" s="174" t="str">
        <f t="shared" si="47"/>
        <v/>
      </c>
      <c r="DB10" s="174" t="str">
        <f t="shared" si="47"/>
        <v/>
      </c>
      <c r="DC10" s="174" t="str">
        <f t="shared" si="47"/>
        <v/>
      </c>
      <c r="DD10" s="180" t="str">
        <f t="shared" si="47"/>
        <v/>
      </c>
    </row>
    <row r="11" spans="2:108" x14ac:dyDescent="0.25">
      <c r="B11" s="48">
        <v>2027</v>
      </c>
      <c r="C11" s="52" t="s">
        <v>25</v>
      </c>
      <c r="D11" s="48">
        <v>8</v>
      </c>
      <c r="E11" s="48" t="s">
        <v>41</v>
      </c>
      <c r="I11" s="139">
        <f t="shared" si="11"/>
        <v>0.14583333333333359</v>
      </c>
      <c r="J11" s="51"/>
      <c r="K11" s="48">
        <v>9</v>
      </c>
      <c r="L11" s="143">
        <f t="shared" si="3"/>
        <v>16.009</v>
      </c>
      <c r="M11" s="144">
        <f t="shared" si="0"/>
        <v>1</v>
      </c>
      <c r="N11" s="144">
        <f t="shared" ca="1" si="1"/>
        <v>0</v>
      </c>
      <c r="O11" s="144">
        <f t="shared" ca="1" si="2"/>
        <v>0</v>
      </c>
      <c r="P11" s="137" t="str">
        <f>INDEX(EventsList!C$7:C$36,$K11,1)&amp;""</f>
        <v>Lunch with Sarah</v>
      </c>
      <c r="Q11" s="137" t="str">
        <f>IFERROR(IF(L11="","",INDEX(EventsList!H$7:H$36,$K11,1)&amp;""),"")</f>
        <v>Meeting</v>
      </c>
      <c r="R11" s="137">
        <f>IFERROR(IF(L11="","",INDEX(EventsList!I$7:I$36,$K11,1)),0)</f>
        <v>0</v>
      </c>
      <c r="S11" s="137" t="str">
        <f ca="1">IFERROR(IF(O11=0,"",IF(INDEX(EventsList!M$7:M$36,$K11,1)="Yes", P11 &amp; IF(U11&lt;&gt;T11,"| from ", "| on ") &amp; INDEX(weekDays,WEEKDAY(T11,weekOffset+1),1)&amp; IF(U11&lt;&gt;T11," till "&amp; INDEX(weekDays,WEEKDAY(U11,weekOffset+1),1), "")  &amp; IF(V11="","", "| at " &amp; HOUR(V11)&amp;":"&amp;IF(LEN(MINUTE(V11))=1,"0"&amp;MINUTE(V11),MINUTE(V11))),"")),"")</f>
        <v/>
      </c>
      <c r="T11" s="145">
        <f>IF(ISNUMBER(INDEX(EventsList!D$7:D$36,$K11,1)),INDEX(EventsList!D$7:D$36,$K11,1),"")</f>
        <v>45074</v>
      </c>
      <c r="U11" s="145">
        <f>IF(ISNUMBER(INDEX(EventsList!E$7:E$36,$K11,1)),INDEX(EventsList!E$7:E$36,$K11,1),T11)</f>
        <v>45074</v>
      </c>
      <c r="V11" s="141">
        <f>IF(ISNUMBER(INDEX(EventsList!F$7:F$36,$K11,1)),INDEX(EventsList!F$7:F$36,$K11,1),"")</f>
        <v>0.52083333333333426</v>
      </c>
      <c r="W11" s="141">
        <f>IF(ISNUMBER(INDEX(EventsList!G$7:G$36,$K11,1)),INDEX(EventsList!G$7:G$36,$K11,1),"")</f>
        <v>0.562500000000001</v>
      </c>
      <c r="X11" s="146">
        <f t="shared" si="4"/>
        <v>45074.520833333336</v>
      </c>
      <c r="Y11" s="146">
        <f t="shared" si="5"/>
        <v>45074.5625</v>
      </c>
      <c r="Z11" s="144" t="str">
        <f t="shared" si="6"/>
        <v>No</v>
      </c>
      <c r="AA11" s="147">
        <f t="shared" si="7"/>
        <v>4.1666666664241347E-2</v>
      </c>
      <c r="AB11" s="144">
        <f t="array" ref="AB11">IF(Z11="","",SUM(IF((X11&gt;=$X$3:$X$32)*(X11&lt;=$Y$3:$Y$32),1,0))+SUM(IF((Y11&gt;=$X$3:$X$32)*(Y11&lt;=$Y$3:$Y$32),1,0))-2)</f>
        <v>0</v>
      </c>
      <c r="AC11" s="144" t="str">
        <f t="shared" si="8"/>
        <v/>
      </c>
      <c r="AE11" s="139">
        <f t="shared" si="15"/>
        <v>0.10416666666666685</v>
      </c>
      <c r="AF11" s="137">
        <f t="array" aca="1" ref="AF11" ca="1">MIN(IF(($O$3:$O$32=1)*($T$3:$T$32=AF$5)*($V$3:$V$32&lt;=$AE11)*($W$3:$W$32&gt;$AE11)*($Z$3:$Z$32="No"),$K$3:$K$32,""))</f>
        <v>0</v>
      </c>
      <c r="AG11" s="137">
        <f t="array" aca="1" ref="AG11" ca="1">MIN(IF(($O$3:$O$32=1)*($T$3:$T$32=AG$5)*($V$3:$V$32&lt;=$AE11)*($W$3:$W$32&gt;$AE11)*($Z$3:$Z$32="No"),$K$3:$K$32,""))</f>
        <v>0</v>
      </c>
      <c r="AH11" s="137">
        <f t="array" aca="1" ref="AH11" ca="1">MIN(IF(($O$3:$O$32=1)*($T$3:$T$32=AH$5)*($V$3:$V$32&lt;=$AE11)*($W$3:$W$32&gt;$AE11)*($Z$3:$Z$32="No"),$K$3:$K$32,""))</f>
        <v>0</v>
      </c>
      <c r="AI11" s="137">
        <f t="array" aca="1" ref="AI11" ca="1">MIN(IF(($O$3:$O$32=1)*($T$3:$T$32=AI$5)*($V$3:$V$32&lt;=$AE11)*($W$3:$W$32&gt;$AE11)*($Z$3:$Z$32="No"),$K$3:$K$32,""))</f>
        <v>0</v>
      </c>
      <c r="AJ11" s="137">
        <f t="array" aca="1" ref="AJ11" ca="1">MIN(IF(($O$3:$O$32=1)*($T$3:$T$32=AJ$5)*($V$3:$V$32&lt;=$AE11)*($W$3:$W$32&gt;$AE11)*($Z$3:$Z$32="No"),$K$3:$K$32,""))</f>
        <v>0</v>
      </c>
      <c r="AK11" s="137">
        <f t="array" aca="1" ref="AK11" ca="1">MIN(IF(($O$3:$O$32=1)*($T$3:$T$32=AK$5)*($V$3:$V$32&lt;=$AE11)*($W$3:$W$32&gt;$AE11)*($Z$3:$Z$32="No"),$K$3:$K$32,""))</f>
        <v>0</v>
      </c>
      <c r="AL11" s="137">
        <f t="array" aca="1" ref="AL11" ca="1">MIN(IF(($O$3:$O$32=1)*($T$3:$T$32=AL$5)*($V$3:$V$32&lt;=$AE11)*($W$3:$W$32&gt;$AE11)*($Z$3:$Z$32="No"),$K$3:$K$32,""))</f>
        <v>0</v>
      </c>
      <c r="AN11" s="139">
        <f>WeeklyView!C13</f>
        <v>0.41666666666666741</v>
      </c>
      <c r="AO11" s="137">
        <f t="array" aca="1" ref="AO11" ca="1">MIN(IF(($N$3:$N$32=1)*($T$3:$T$32=AO$5)*($V$3:$V$32&lt;=$AN11)*($W$3:$W$32&gt;$AN11)*($Z$3:$Z$32="No"),$K$3:$K$32,""))</f>
        <v>0</v>
      </c>
      <c r="AP11" s="137">
        <f t="shared" ca="1" si="16"/>
        <v>0</v>
      </c>
      <c r="AQ11" s="137" t="str">
        <f t="shared" ca="1" si="17"/>
        <v/>
      </c>
      <c r="AR11" s="137" t="str">
        <f t="shared" ca="1" si="18"/>
        <v/>
      </c>
      <c r="AS11" s="137" t="str">
        <f t="shared" ca="1" si="19"/>
        <v/>
      </c>
      <c r="AT11" s="137">
        <f t="array" aca="1" ref="AT11" ca="1">MIN(IF(($N$3:$N$32=1)*($T$3:$T$32=AT$5)*($V$3:$V$32&lt;=$AN11)*($W$3:$W$32&gt;$AN11)*($Z$3:$Z$32="No"),$K$3:$K$32,""))</f>
        <v>0</v>
      </c>
      <c r="AU11" s="137">
        <f t="shared" ca="1" si="20"/>
        <v>0</v>
      </c>
      <c r="AV11" s="137" t="str">
        <f t="shared" ca="1" si="21"/>
        <v/>
      </c>
      <c r="AW11" s="137" t="str">
        <f t="shared" ca="1" si="22"/>
        <v/>
      </c>
      <c r="AX11" s="137" t="str">
        <f t="shared" ca="1" si="23"/>
        <v/>
      </c>
      <c r="AY11" s="137">
        <f t="array" aca="1" ref="AY11" ca="1">MIN(IF(($N$3:$N$32=1)*($T$3:$T$32=AY$5)*($V$3:$V$32&lt;=$AN11)*($W$3:$W$32&gt;$AN11)*($Z$3:$Z$32="No"),$K$3:$K$32,""))</f>
        <v>0</v>
      </c>
      <c r="AZ11" s="137">
        <f t="shared" ca="1" si="24"/>
        <v>0</v>
      </c>
      <c r="BA11" s="137" t="str">
        <f t="shared" ca="1" si="25"/>
        <v/>
      </c>
      <c r="BB11" s="137" t="str">
        <f t="shared" ca="1" si="26"/>
        <v/>
      </c>
      <c r="BC11" s="137" t="str">
        <f t="shared" ca="1" si="27"/>
        <v/>
      </c>
      <c r="BD11" s="137">
        <f t="array" aca="1" ref="BD11" ca="1">MIN(IF(($N$3:$N$32=1)*($T$3:$T$32=BD$5)*($V$3:$V$32&lt;=$AN11)*($W$3:$W$32&gt;$AN11)*($Z$3:$Z$32="No"),$K$3:$K$32,""))</f>
        <v>0</v>
      </c>
      <c r="BE11" s="137">
        <f t="shared" ca="1" si="28"/>
        <v>0</v>
      </c>
      <c r="BF11" s="137" t="str">
        <f t="shared" ca="1" si="29"/>
        <v/>
      </c>
      <c r="BG11" s="137" t="str">
        <f t="shared" ca="1" si="30"/>
        <v/>
      </c>
      <c r="BH11" s="137" t="str">
        <f t="shared" ca="1" si="31"/>
        <v/>
      </c>
      <c r="BI11" s="137">
        <f t="array" aca="1" ref="BI11" ca="1">MIN(IF(($N$3:$N$32=1)*($T$3:$T$32=BI$5)*($V$3:$V$32&lt;=$AN11)*($W$3:$W$32&gt;$AN11)*($Z$3:$Z$32="No"),$K$3:$K$32,""))</f>
        <v>0</v>
      </c>
      <c r="BJ11" s="137">
        <f t="shared" ca="1" si="32"/>
        <v>0</v>
      </c>
      <c r="BK11" s="137" t="str">
        <f t="shared" ca="1" si="33"/>
        <v/>
      </c>
      <c r="BL11" s="137" t="str">
        <f t="shared" ca="1" si="34"/>
        <v/>
      </c>
      <c r="BM11" s="137" t="str">
        <f t="shared" ca="1" si="35"/>
        <v/>
      </c>
      <c r="BN11" s="137">
        <f t="array" aca="1" ref="BN11" ca="1">MIN(IF(($N$3:$N$32=1)*($T$3:$T$32=BN$5)*($V$3:$V$32&lt;=$AN11)*($W$3:$W$32&gt;$AN11)*($Z$3:$Z$32="No"),$K$3:$K$32,""))</f>
        <v>0</v>
      </c>
      <c r="BO11" s="137">
        <f t="shared" ca="1" si="36"/>
        <v>0</v>
      </c>
      <c r="BP11" s="137" t="str">
        <f t="shared" ca="1" si="37"/>
        <v/>
      </c>
      <c r="BQ11" s="137" t="str">
        <f t="shared" ca="1" si="38"/>
        <v/>
      </c>
      <c r="BR11" s="137" t="str">
        <f t="shared" ca="1" si="39"/>
        <v/>
      </c>
      <c r="BS11" s="137">
        <f t="array" aca="1" ref="BS11" ca="1">MIN(IF(($N$3:$N$32=1)*($T$3:$T$32=BS$5)*($V$3:$V$32&lt;=$AN11)*($W$3:$W$32&gt;$AN11)*($Z$3:$Z$32="No"),$K$3:$K$32,""))</f>
        <v>0</v>
      </c>
      <c r="BT11" s="137">
        <f t="shared" ca="1" si="40"/>
        <v>0</v>
      </c>
      <c r="BU11" s="137" t="str">
        <f t="shared" ca="1" si="41"/>
        <v/>
      </c>
      <c r="BV11" s="137" t="str">
        <f t="shared" ca="1" si="42"/>
        <v/>
      </c>
      <c r="BW11" s="137" t="str">
        <f t="shared" ca="1" si="43"/>
        <v/>
      </c>
      <c r="BY11" s="179">
        <v>6</v>
      </c>
      <c r="BZ11" s="174" t="str">
        <f t="shared" ref="BZ11:DD11" si="48">IF(BZ43="","",INDEX($P$3:$P$32,BZ43,1) &amp; IF(INDEX($Z$3:$Z$32,BZ43,1)="No", " - "&amp;HOUR(INDEX($V$3:$V$32,BZ43,1))&amp;":"&amp;IF(LEN(MINUTE(INDEX($V$3:$V$32,BZ43,1)))=1,"0"&amp;MINUTE(INDEX($V$3:$V$32,BZ43,1)),MINUTE(INDEX($V$3:$V$32,BZ43,1)))," - All day"))</f>
        <v/>
      </c>
      <c r="CA11" s="174" t="str">
        <f t="shared" si="48"/>
        <v/>
      </c>
      <c r="CB11" s="174" t="str">
        <f t="shared" si="48"/>
        <v/>
      </c>
      <c r="CC11" s="174" t="str">
        <f t="shared" si="48"/>
        <v/>
      </c>
      <c r="CD11" s="174" t="str">
        <f t="shared" si="48"/>
        <v/>
      </c>
      <c r="CE11" s="174" t="str">
        <f t="shared" si="48"/>
        <v/>
      </c>
      <c r="CF11" s="174" t="str">
        <f t="shared" si="48"/>
        <v/>
      </c>
      <c r="CG11" s="174" t="str">
        <f t="shared" si="48"/>
        <v/>
      </c>
      <c r="CH11" s="174" t="str">
        <f t="shared" si="48"/>
        <v/>
      </c>
      <c r="CI11" s="174" t="str">
        <f t="shared" si="48"/>
        <v/>
      </c>
      <c r="CJ11" s="174" t="str">
        <f t="shared" si="48"/>
        <v/>
      </c>
      <c r="CK11" s="174" t="str">
        <f t="shared" si="48"/>
        <v/>
      </c>
      <c r="CL11" s="174" t="str">
        <f t="shared" si="48"/>
        <v/>
      </c>
      <c r="CM11" s="174" t="str">
        <f t="shared" si="48"/>
        <v/>
      </c>
      <c r="CN11" s="174" t="str">
        <f t="shared" si="48"/>
        <v/>
      </c>
      <c r="CO11" s="174" t="str">
        <f t="shared" si="48"/>
        <v/>
      </c>
      <c r="CP11" s="174" t="str">
        <f t="shared" si="48"/>
        <v/>
      </c>
      <c r="CQ11" s="174" t="str">
        <f t="shared" si="48"/>
        <v/>
      </c>
      <c r="CR11" s="174" t="str">
        <f t="shared" si="48"/>
        <v/>
      </c>
      <c r="CS11" s="174" t="str">
        <f t="shared" si="48"/>
        <v/>
      </c>
      <c r="CT11" s="174" t="str">
        <f t="shared" si="48"/>
        <v/>
      </c>
      <c r="CU11" s="174" t="str">
        <f t="shared" si="48"/>
        <v/>
      </c>
      <c r="CV11" s="174" t="str">
        <f t="shared" si="48"/>
        <v/>
      </c>
      <c r="CW11" s="174" t="str">
        <f t="shared" si="48"/>
        <v/>
      </c>
      <c r="CX11" s="174" t="str">
        <f t="shared" si="48"/>
        <v/>
      </c>
      <c r="CY11" s="174" t="str">
        <f t="shared" si="48"/>
        <v/>
      </c>
      <c r="CZ11" s="174" t="str">
        <f t="shared" si="48"/>
        <v/>
      </c>
      <c r="DA11" s="174" t="str">
        <f t="shared" si="48"/>
        <v/>
      </c>
      <c r="DB11" s="174" t="str">
        <f t="shared" si="48"/>
        <v/>
      </c>
      <c r="DC11" s="174" t="str">
        <f t="shared" si="48"/>
        <v/>
      </c>
      <c r="DD11" s="180" t="str">
        <f t="shared" si="48"/>
        <v/>
      </c>
    </row>
    <row r="12" spans="2:108" x14ac:dyDescent="0.25">
      <c r="B12" s="48">
        <v>2028</v>
      </c>
      <c r="C12" s="52" t="s">
        <v>26</v>
      </c>
      <c r="D12" s="48">
        <v>9</v>
      </c>
      <c r="G12" s="48" t="s">
        <v>43</v>
      </c>
      <c r="I12" s="139">
        <f t="shared" si="11"/>
        <v>0.16666666666666696</v>
      </c>
      <c r="J12" s="51"/>
      <c r="K12" s="48">
        <v>10</v>
      </c>
      <c r="L12" s="143">
        <f t="shared" si="3"/>
        <v>17.010000000000002</v>
      </c>
      <c r="M12" s="144">
        <f t="shared" si="0"/>
        <v>1</v>
      </c>
      <c r="N12" s="144">
        <f t="shared" ca="1" si="1"/>
        <v>0</v>
      </c>
      <c r="O12" s="144">
        <f t="shared" ca="1" si="2"/>
        <v>0</v>
      </c>
      <c r="P12" s="137" t="str">
        <f>INDEX(EventsList!C$7:C$36,$K12,1)&amp;""</f>
        <v>Family Gathering</v>
      </c>
      <c r="Q12" s="137" t="str">
        <f>IFERROR(IF(L12="","",INDEX(EventsList!H$7:H$36,$K12,1)&amp;""),"")</f>
        <v>Reminder</v>
      </c>
      <c r="R12" s="137" t="str">
        <f>IFERROR(IF(L12="","",INDEX(EventsList!I$7:I$36,$K12,1)),0)</f>
        <v>High</v>
      </c>
      <c r="S12" s="137" t="str">
        <f ca="1">IFERROR(IF(O12=0,"",IF(INDEX(EventsList!M$7:M$36,$K12,1)="Yes", P12 &amp; IF(U12&lt;&gt;T12,"| from ", "| on ") &amp; INDEX(weekDays,WEEKDAY(T12,weekOffset+1),1)&amp; IF(U12&lt;&gt;T12," till "&amp; INDEX(weekDays,WEEKDAY(U12,weekOffset+1),1), "")  &amp; IF(V12="","", "| at " &amp; HOUR(V12)&amp;":"&amp;IF(LEN(MINUTE(V12))=1,"0"&amp;MINUTE(V12),MINUTE(V12))),"")),"")</f>
        <v/>
      </c>
      <c r="T12" s="145">
        <f>IF(ISNUMBER(INDEX(EventsList!D$7:D$36,$K12,1)),INDEX(EventsList!D$7:D$36,$K12,1),"")</f>
        <v>45075</v>
      </c>
      <c r="U12" s="145">
        <f>IF(ISNUMBER(INDEX(EventsList!E$7:E$36,$K12,1)),INDEX(EventsList!E$7:E$36,$K12,1),T12)</f>
        <v>45078</v>
      </c>
      <c r="V12" s="141" t="str">
        <f>IF(ISNUMBER(INDEX(EventsList!F$7:F$36,$K12,1)),INDEX(EventsList!F$7:F$36,$K12,1),"")</f>
        <v/>
      </c>
      <c r="W12" s="141" t="str">
        <f>IF(ISNUMBER(INDEX(EventsList!G$7:G$36,$K12,1)),INDEX(EventsList!G$7:G$36,$K12,1),"")</f>
        <v/>
      </c>
      <c r="X12" s="146">
        <f t="shared" si="4"/>
        <v>45075</v>
      </c>
      <c r="Y12" s="146">
        <f t="shared" si="5"/>
        <v>45078.999988425923</v>
      </c>
      <c r="Z12" s="144" t="str">
        <f t="shared" si="6"/>
        <v>Yes</v>
      </c>
      <c r="AA12" s="147" t="str">
        <f t="shared" si="7"/>
        <v/>
      </c>
      <c r="AB12" s="144">
        <f t="array" ref="AB12">IF(Z12="","",SUM(IF((X12&gt;=$X$3:$X$32)*(X12&lt;=$Y$3:$Y$32),1,0))+SUM(IF((Y12&gt;=$X$3:$X$32)*(Y12&lt;=$Y$3:$Y$32),1,0))-2)</f>
        <v>0</v>
      </c>
      <c r="AC12" s="144" t="str">
        <f t="shared" si="8"/>
        <v/>
      </c>
      <c r="AE12" s="139">
        <f t="shared" si="15"/>
        <v>0.12500000000000022</v>
      </c>
      <c r="AF12" s="137">
        <f t="array" aca="1" ref="AF12" ca="1">MIN(IF(($O$3:$O$32=1)*($T$3:$T$32=AF$5)*($V$3:$V$32&lt;=$AE12)*($W$3:$W$32&gt;$AE12)*($Z$3:$Z$32="No"),$K$3:$K$32,""))</f>
        <v>0</v>
      </c>
      <c r="AG12" s="137">
        <f t="array" aca="1" ref="AG12" ca="1">MIN(IF(($O$3:$O$32=1)*($T$3:$T$32=AG$5)*($V$3:$V$32&lt;=$AE12)*($W$3:$W$32&gt;$AE12)*($Z$3:$Z$32="No"),$K$3:$K$32,""))</f>
        <v>0</v>
      </c>
      <c r="AH12" s="137">
        <f t="array" aca="1" ref="AH12" ca="1">MIN(IF(($O$3:$O$32=1)*($T$3:$T$32=AH$5)*($V$3:$V$32&lt;=$AE12)*($W$3:$W$32&gt;$AE12)*($Z$3:$Z$32="No"),$K$3:$K$32,""))</f>
        <v>0</v>
      </c>
      <c r="AI12" s="137">
        <f t="array" aca="1" ref="AI12" ca="1">MIN(IF(($O$3:$O$32=1)*($T$3:$T$32=AI$5)*($V$3:$V$32&lt;=$AE12)*($W$3:$W$32&gt;$AE12)*($Z$3:$Z$32="No"),$K$3:$K$32,""))</f>
        <v>0</v>
      </c>
      <c r="AJ12" s="137">
        <f t="array" aca="1" ref="AJ12" ca="1">MIN(IF(($O$3:$O$32=1)*($T$3:$T$32=AJ$5)*($V$3:$V$32&lt;=$AE12)*($W$3:$W$32&gt;$AE12)*($Z$3:$Z$32="No"),$K$3:$K$32,""))</f>
        <v>0</v>
      </c>
      <c r="AK12" s="137">
        <f t="array" aca="1" ref="AK12" ca="1">MIN(IF(($O$3:$O$32=1)*($T$3:$T$32=AK$5)*($V$3:$V$32&lt;=$AE12)*($W$3:$W$32&gt;$AE12)*($Z$3:$Z$32="No"),$K$3:$K$32,""))</f>
        <v>0</v>
      </c>
      <c r="AL12" s="137">
        <f t="array" aca="1" ref="AL12" ca="1">MIN(IF(($O$3:$O$32=1)*($T$3:$T$32=AL$5)*($V$3:$V$32&lt;=$AE12)*($W$3:$W$32&gt;$AE12)*($Z$3:$Z$32="No"),$K$3:$K$32,""))</f>
        <v>0</v>
      </c>
      <c r="AN12" s="139">
        <f>WeeklyView!C14</f>
        <v>0.43750000000000078</v>
      </c>
      <c r="AO12" s="137">
        <f t="array" aca="1" ref="AO12" ca="1">MIN(IF(($N$3:$N$32=1)*($T$3:$T$32=AO$5)*($V$3:$V$32&lt;=$AN12)*($W$3:$W$32&gt;$AN12)*($Z$3:$Z$32="No"),$K$3:$K$32,""))</f>
        <v>0</v>
      </c>
      <c r="AP12" s="137">
        <f t="shared" ca="1" si="16"/>
        <v>0</v>
      </c>
      <c r="AQ12" s="137" t="str">
        <f t="shared" ca="1" si="17"/>
        <v/>
      </c>
      <c r="AR12" s="137" t="str">
        <f t="shared" ca="1" si="18"/>
        <v/>
      </c>
      <c r="AS12" s="137" t="str">
        <f t="shared" ca="1" si="19"/>
        <v/>
      </c>
      <c r="AT12" s="137">
        <f t="array" aca="1" ref="AT12" ca="1">MIN(IF(($N$3:$N$32=1)*($T$3:$T$32=AT$5)*($V$3:$V$32&lt;=$AN12)*($W$3:$W$32&gt;$AN12)*($Z$3:$Z$32="No"),$K$3:$K$32,""))</f>
        <v>0</v>
      </c>
      <c r="AU12" s="137">
        <f t="shared" ca="1" si="20"/>
        <v>0</v>
      </c>
      <c r="AV12" s="137" t="str">
        <f t="shared" ca="1" si="21"/>
        <v/>
      </c>
      <c r="AW12" s="137" t="str">
        <f t="shared" ca="1" si="22"/>
        <v/>
      </c>
      <c r="AX12" s="137" t="str">
        <f t="shared" ca="1" si="23"/>
        <v/>
      </c>
      <c r="AY12" s="137">
        <f t="array" aca="1" ref="AY12" ca="1">MIN(IF(($N$3:$N$32=1)*($T$3:$T$32=AY$5)*($V$3:$V$32&lt;=$AN12)*($W$3:$W$32&gt;$AN12)*($Z$3:$Z$32="No"),$K$3:$K$32,""))</f>
        <v>0</v>
      </c>
      <c r="AZ12" s="137">
        <f t="shared" ca="1" si="24"/>
        <v>0</v>
      </c>
      <c r="BA12" s="137" t="str">
        <f t="shared" ca="1" si="25"/>
        <v/>
      </c>
      <c r="BB12" s="137" t="str">
        <f t="shared" ca="1" si="26"/>
        <v/>
      </c>
      <c r="BC12" s="137" t="str">
        <f t="shared" ca="1" si="27"/>
        <v/>
      </c>
      <c r="BD12" s="137">
        <f t="array" aca="1" ref="BD12" ca="1">MIN(IF(($N$3:$N$32=1)*($T$3:$T$32=BD$5)*($V$3:$V$32&lt;=$AN12)*($W$3:$W$32&gt;$AN12)*($Z$3:$Z$32="No"),$K$3:$K$32,""))</f>
        <v>0</v>
      </c>
      <c r="BE12" s="137">
        <f t="shared" ca="1" si="28"/>
        <v>0</v>
      </c>
      <c r="BF12" s="137" t="str">
        <f t="shared" ca="1" si="29"/>
        <v/>
      </c>
      <c r="BG12" s="137" t="str">
        <f t="shared" ca="1" si="30"/>
        <v/>
      </c>
      <c r="BH12" s="137" t="str">
        <f t="shared" ca="1" si="31"/>
        <v/>
      </c>
      <c r="BI12" s="137">
        <f t="array" aca="1" ref="BI12" ca="1">MIN(IF(($N$3:$N$32=1)*($T$3:$T$32=BI$5)*($V$3:$V$32&lt;=$AN12)*($W$3:$W$32&gt;$AN12)*($Z$3:$Z$32="No"),$K$3:$K$32,""))</f>
        <v>0</v>
      </c>
      <c r="BJ12" s="137">
        <f t="shared" ca="1" si="32"/>
        <v>0</v>
      </c>
      <c r="BK12" s="137" t="str">
        <f t="shared" ca="1" si="33"/>
        <v/>
      </c>
      <c r="BL12" s="137" t="str">
        <f t="shared" ca="1" si="34"/>
        <v/>
      </c>
      <c r="BM12" s="137" t="str">
        <f t="shared" ca="1" si="35"/>
        <v/>
      </c>
      <c r="BN12" s="137">
        <f t="array" aca="1" ref="BN12" ca="1">MIN(IF(($N$3:$N$32=1)*($T$3:$T$32=BN$5)*($V$3:$V$32&lt;=$AN12)*($W$3:$W$32&gt;$AN12)*($Z$3:$Z$32="No"),$K$3:$K$32,""))</f>
        <v>0</v>
      </c>
      <c r="BO12" s="137">
        <f t="shared" ca="1" si="36"/>
        <v>0</v>
      </c>
      <c r="BP12" s="137" t="str">
        <f t="shared" ca="1" si="37"/>
        <v/>
      </c>
      <c r="BQ12" s="137" t="str">
        <f t="shared" ca="1" si="38"/>
        <v/>
      </c>
      <c r="BR12" s="137" t="str">
        <f t="shared" ca="1" si="39"/>
        <v/>
      </c>
      <c r="BS12" s="137">
        <f t="array" aca="1" ref="BS12" ca="1">MIN(IF(($N$3:$N$32=1)*($T$3:$T$32=BS$5)*($V$3:$V$32&lt;=$AN12)*($W$3:$W$32&gt;$AN12)*($Z$3:$Z$32="No"),$K$3:$K$32,""))</f>
        <v>0</v>
      </c>
      <c r="BT12" s="137">
        <f t="shared" ca="1" si="40"/>
        <v>0</v>
      </c>
      <c r="BU12" s="137" t="str">
        <f t="shared" ca="1" si="41"/>
        <v/>
      </c>
      <c r="BV12" s="137" t="str">
        <f t="shared" ca="1" si="42"/>
        <v/>
      </c>
      <c r="BW12" s="137" t="str">
        <f t="shared" ca="1" si="43"/>
        <v/>
      </c>
      <c r="BY12" s="179">
        <v>7</v>
      </c>
      <c r="BZ12" s="174" t="str">
        <f t="shared" ref="BZ12:DD12" si="49">IF(BZ44="","",INDEX($P$3:$P$32,BZ44,1) &amp; IF(INDEX($Z$3:$Z$32,BZ44,1)="No", " - "&amp;HOUR(INDEX($V$3:$V$32,BZ44,1))&amp;":"&amp;IF(LEN(MINUTE(INDEX($V$3:$V$32,BZ44,1)))=1,"0"&amp;MINUTE(INDEX($V$3:$V$32,BZ44,1)),MINUTE(INDEX($V$3:$V$32,BZ44,1)))," - All day"))</f>
        <v/>
      </c>
      <c r="CA12" s="174" t="str">
        <f t="shared" si="49"/>
        <v/>
      </c>
      <c r="CB12" s="174" t="str">
        <f t="shared" si="49"/>
        <v/>
      </c>
      <c r="CC12" s="174" t="str">
        <f t="shared" si="49"/>
        <v/>
      </c>
      <c r="CD12" s="174" t="str">
        <f t="shared" si="49"/>
        <v/>
      </c>
      <c r="CE12" s="174" t="str">
        <f t="shared" si="49"/>
        <v/>
      </c>
      <c r="CF12" s="174" t="str">
        <f t="shared" si="49"/>
        <v/>
      </c>
      <c r="CG12" s="174" t="str">
        <f t="shared" si="49"/>
        <v/>
      </c>
      <c r="CH12" s="174" t="str">
        <f t="shared" si="49"/>
        <v/>
      </c>
      <c r="CI12" s="174" t="str">
        <f t="shared" si="49"/>
        <v/>
      </c>
      <c r="CJ12" s="174" t="str">
        <f t="shared" si="49"/>
        <v/>
      </c>
      <c r="CK12" s="174" t="str">
        <f t="shared" si="49"/>
        <v/>
      </c>
      <c r="CL12" s="174" t="str">
        <f t="shared" si="49"/>
        <v/>
      </c>
      <c r="CM12" s="174" t="str">
        <f t="shared" si="49"/>
        <v/>
      </c>
      <c r="CN12" s="174" t="str">
        <f t="shared" si="49"/>
        <v/>
      </c>
      <c r="CO12" s="174" t="str">
        <f t="shared" si="49"/>
        <v/>
      </c>
      <c r="CP12" s="174" t="str">
        <f t="shared" si="49"/>
        <v/>
      </c>
      <c r="CQ12" s="174" t="str">
        <f t="shared" si="49"/>
        <v/>
      </c>
      <c r="CR12" s="174" t="str">
        <f t="shared" si="49"/>
        <v/>
      </c>
      <c r="CS12" s="174" t="str">
        <f t="shared" si="49"/>
        <v/>
      </c>
      <c r="CT12" s="174" t="str">
        <f t="shared" si="49"/>
        <v/>
      </c>
      <c r="CU12" s="174" t="str">
        <f t="shared" si="49"/>
        <v/>
      </c>
      <c r="CV12" s="174" t="str">
        <f t="shared" si="49"/>
        <v/>
      </c>
      <c r="CW12" s="174" t="str">
        <f t="shared" si="49"/>
        <v/>
      </c>
      <c r="CX12" s="174" t="str">
        <f t="shared" si="49"/>
        <v/>
      </c>
      <c r="CY12" s="174" t="str">
        <f t="shared" si="49"/>
        <v/>
      </c>
      <c r="CZ12" s="174" t="str">
        <f t="shared" si="49"/>
        <v/>
      </c>
      <c r="DA12" s="174" t="str">
        <f t="shared" si="49"/>
        <v/>
      </c>
      <c r="DB12" s="174" t="str">
        <f t="shared" si="49"/>
        <v/>
      </c>
      <c r="DC12" s="174" t="str">
        <f t="shared" si="49"/>
        <v/>
      </c>
      <c r="DD12" s="180" t="str">
        <f t="shared" si="49"/>
        <v/>
      </c>
    </row>
    <row r="13" spans="2:108" x14ac:dyDescent="0.25">
      <c r="B13" s="48">
        <v>2029</v>
      </c>
      <c r="C13" s="52" t="s">
        <v>27</v>
      </c>
      <c r="D13" s="48">
        <v>10</v>
      </c>
      <c r="G13" s="139">
        <f>G16-G15</f>
        <v>2.083333333333337E-2</v>
      </c>
      <c r="I13" s="139">
        <f t="shared" si="11"/>
        <v>0.18750000000000033</v>
      </c>
      <c r="J13" s="51"/>
      <c r="K13" s="48">
        <v>11</v>
      </c>
      <c r="L13" s="143">
        <f t="shared" si="3"/>
        <v>18.010999999999999</v>
      </c>
      <c r="M13" s="144">
        <f t="shared" si="0"/>
        <v>0</v>
      </c>
      <c r="N13" s="144">
        <f t="shared" ca="1" si="1"/>
        <v>0</v>
      </c>
      <c r="O13" s="144">
        <f t="shared" ca="1" si="2"/>
        <v>0</v>
      </c>
      <c r="P13" s="137" t="str">
        <f>INDEX(EventsList!C$7:C$36,$K13,1)&amp;""</f>
        <v>Meeting with Mark</v>
      </c>
      <c r="Q13" s="137" t="str">
        <f>IFERROR(IF(L13="","",INDEX(EventsList!H$7:H$36,$K13,1)&amp;""),"")</f>
        <v>Meeting</v>
      </c>
      <c r="R13" s="137" t="str">
        <f>IFERROR(IF(L13="","",INDEX(EventsList!I$7:I$36,$K13,1)),0)</f>
        <v>Medium</v>
      </c>
      <c r="S13" s="137" t="str">
        <f ca="1">IFERROR(IF(O13=0,"",IF(INDEX(EventsList!M$7:M$36,$K13,1)="Yes", P13 &amp; IF(U13&lt;&gt;T13,"| from ", "| on ") &amp; INDEX(weekDays,WEEKDAY(T13,weekOffset+1),1)&amp; IF(U13&lt;&gt;T13," till "&amp; INDEX(weekDays,WEEKDAY(U13,weekOffset+1),1), "")  &amp; IF(V13="","", "| at " &amp; HOUR(V13)&amp;":"&amp;IF(LEN(MINUTE(V13))=1,"0"&amp;MINUTE(V13),MINUTE(V13))),"")),"")</f>
        <v/>
      </c>
      <c r="T13" s="145">
        <f>IF(ISNUMBER(INDEX(EventsList!D$7:D$36,$K13,1)),INDEX(EventsList!D$7:D$36,$K13,1),"")</f>
        <v>45078</v>
      </c>
      <c r="U13" s="145">
        <f>IF(ISNUMBER(INDEX(EventsList!E$7:E$36,$K13,1)),INDEX(EventsList!E$7:E$36,$K13,1),T13)</f>
        <v>45078</v>
      </c>
      <c r="V13" s="141">
        <f>IF(ISNUMBER(INDEX(EventsList!F$7:F$36,$K13,1)),INDEX(EventsList!F$7:F$36,$K13,1),"")</f>
        <v>0.39583333333333404</v>
      </c>
      <c r="W13" s="141">
        <f>IF(ISNUMBER(INDEX(EventsList!G$7:G$36,$K13,1)),INDEX(EventsList!G$7:G$36,$K13,1),"")</f>
        <v>0.43750000000000078</v>
      </c>
      <c r="X13" s="146">
        <f t="shared" si="4"/>
        <v>45078.395833333336</v>
      </c>
      <c r="Y13" s="146">
        <f t="shared" si="5"/>
        <v>45078.4375</v>
      </c>
      <c r="Z13" s="144" t="str">
        <f t="shared" si="6"/>
        <v>No</v>
      </c>
      <c r="AA13" s="147">
        <f t="shared" si="7"/>
        <v>4.1666666664241347E-2</v>
      </c>
      <c r="AB13" s="144">
        <f t="array" ref="AB13">IF(Z13="","",SUM(IF((X13&gt;=$X$3:$X$32)*(X13&lt;=$Y$3:$Y$32),1,0))+SUM(IF((Y13&gt;=$X$3:$X$32)*(Y13&lt;=$Y$3:$Y$32),1,0))-2)</f>
        <v>2</v>
      </c>
      <c r="AC13" s="144" t="str">
        <f t="shared" si="8"/>
        <v>2 more events overlaping</v>
      </c>
      <c r="AE13" s="139">
        <f t="shared" si="15"/>
        <v>0.14583333333333359</v>
      </c>
      <c r="AF13" s="137">
        <f t="array" aca="1" ref="AF13" ca="1">MIN(IF(($O$3:$O$32=1)*($T$3:$T$32=AF$5)*($V$3:$V$32&lt;=$AE13)*($W$3:$W$32&gt;$AE13)*($Z$3:$Z$32="No"),$K$3:$K$32,""))</f>
        <v>0</v>
      </c>
      <c r="AG13" s="137">
        <f t="array" aca="1" ref="AG13" ca="1">MIN(IF(($O$3:$O$32=1)*($T$3:$T$32=AG$5)*($V$3:$V$32&lt;=$AE13)*($W$3:$W$32&gt;$AE13)*($Z$3:$Z$32="No"),$K$3:$K$32,""))</f>
        <v>0</v>
      </c>
      <c r="AH13" s="137">
        <f t="array" aca="1" ref="AH13" ca="1">MIN(IF(($O$3:$O$32=1)*($T$3:$T$32=AH$5)*($V$3:$V$32&lt;=$AE13)*($W$3:$W$32&gt;$AE13)*($Z$3:$Z$32="No"),$K$3:$K$32,""))</f>
        <v>0</v>
      </c>
      <c r="AI13" s="137">
        <f t="array" aca="1" ref="AI13" ca="1">MIN(IF(($O$3:$O$32=1)*($T$3:$T$32=AI$5)*($V$3:$V$32&lt;=$AE13)*($W$3:$W$32&gt;$AE13)*($Z$3:$Z$32="No"),$K$3:$K$32,""))</f>
        <v>0</v>
      </c>
      <c r="AJ13" s="137">
        <f t="array" aca="1" ref="AJ13" ca="1">MIN(IF(($O$3:$O$32=1)*($T$3:$T$32=AJ$5)*($V$3:$V$32&lt;=$AE13)*($W$3:$W$32&gt;$AE13)*($Z$3:$Z$32="No"),$K$3:$K$32,""))</f>
        <v>0</v>
      </c>
      <c r="AK13" s="137">
        <f t="array" aca="1" ref="AK13" ca="1">MIN(IF(($O$3:$O$32=1)*($T$3:$T$32=AK$5)*($V$3:$V$32&lt;=$AE13)*($W$3:$W$32&gt;$AE13)*($Z$3:$Z$32="No"),$K$3:$K$32,""))</f>
        <v>0</v>
      </c>
      <c r="AL13" s="137">
        <f t="array" aca="1" ref="AL13" ca="1">MIN(IF(($O$3:$O$32=1)*($T$3:$T$32=AL$5)*($V$3:$V$32&lt;=$AE13)*($W$3:$W$32&gt;$AE13)*($Z$3:$Z$32="No"),$K$3:$K$32,""))</f>
        <v>0</v>
      </c>
      <c r="AN13" s="139">
        <f>WeeklyView!C15</f>
        <v>0.45833333333333415</v>
      </c>
      <c r="AO13" s="137">
        <f t="array" aca="1" ref="AO13" ca="1">MIN(IF(($N$3:$N$32=1)*($T$3:$T$32=AO$5)*($V$3:$V$32&lt;=$AN13)*($W$3:$W$32&gt;$AN13)*($Z$3:$Z$32="No"),$K$3:$K$32,""))</f>
        <v>0</v>
      </c>
      <c r="AP13" s="137">
        <f t="shared" ca="1" si="16"/>
        <v>0</v>
      </c>
      <c r="AQ13" s="137" t="str">
        <f t="shared" ca="1" si="17"/>
        <v/>
      </c>
      <c r="AR13" s="137" t="str">
        <f t="shared" ca="1" si="18"/>
        <v/>
      </c>
      <c r="AS13" s="137" t="str">
        <f t="shared" ca="1" si="19"/>
        <v/>
      </c>
      <c r="AT13" s="137">
        <f t="array" aca="1" ref="AT13" ca="1">MIN(IF(($N$3:$N$32=1)*($T$3:$T$32=AT$5)*($V$3:$V$32&lt;=$AN13)*($W$3:$W$32&gt;$AN13)*($Z$3:$Z$32="No"),$K$3:$K$32,""))</f>
        <v>0</v>
      </c>
      <c r="AU13" s="137">
        <f t="shared" ca="1" si="20"/>
        <v>0</v>
      </c>
      <c r="AV13" s="137" t="str">
        <f t="shared" ca="1" si="21"/>
        <v/>
      </c>
      <c r="AW13" s="137" t="str">
        <f t="shared" ca="1" si="22"/>
        <v/>
      </c>
      <c r="AX13" s="137" t="str">
        <f t="shared" ca="1" si="23"/>
        <v/>
      </c>
      <c r="AY13" s="137">
        <f t="array" aca="1" ref="AY13" ca="1">MIN(IF(($N$3:$N$32=1)*($T$3:$T$32=AY$5)*($V$3:$V$32&lt;=$AN13)*($W$3:$W$32&gt;$AN13)*($Z$3:$Z$32="No"),$K$3:$K$32,""))</f>
        <v>0</v>
      </c>
      <c r="AZ13" s="137">
        <f t="shared" ca="1" si="24"/>
        <v>0</v>
      </c>
      <c r="BA13" s="137" t="str">
        <f t="shared" ca="1" si="25"/>
        <v/>
      </c>
      <c r="BB13" s="137" t="str">
        <f t="shared" ca="1" si="26"/>
        <v/>
      </c>
      <c r="BC13" s="137" t="str">
        <f t="shared" ca="1" si="27"/>
        <v/>
      </c>
      <c r="BD13" s="137">
        <f t="array" aca="1" ref="BD13" ca="1">MIN(IF(($N$3:$N$32=1)*($T$3:$T$32=BD$5)*($V$3:$V$32&lt;=$AN13)*($W$3:$W$32&gt;$AN13)*($Z$3:$Z$32="No"),$K$3:$K$32,""))</f>
        <v>0</v>
      </c>
      <c r="BE13" s="137">
        <f t="shared" ca="1" si="28"/>
        <v>0</v>
      </c>
      <c r="BF13" s="137" t="str">
        <f t="shared" ca="1" si="29"/>
        <v/>
      </c>
      <c r="BG13" s="137" t="str">
        <f t="shared" ca="1" si="30"/>
        <v/>
      </c>
      <c r="BH13" s="137" t="str">
        <f t="shared" ca="1" si="31"/>
        <v/>
      </c>
      <c r="BI13" s="137">
        <f t="array" aca="1" ref="BI13" ca="1">MIN(IF(($N$3:$N$32=1)*($T$3:$T$32=BI$5)*($V$3:$V$32&lt;=$AN13)*($W$3:$W$32&gt;$AN13)*($Z$3:$Z$32="No"),$K$3:$K$32,""))</f>
        <v>0</v>
      </c>
      <c r="BJ13" s="137">
        <f t="shared" ca="1" si="32"/>
        <v>0</v>
      </c>
      <c r="BK13" s="137" t="str">
        <f t="shared" ca="1" si="33"/>
        <v/>
      </c>
      <c r="BL13" s="137" t="str">
        <f t="shared" ca="1" si="34"/>
        <v/>
      </c>
      <c r="BM13" s="137" t="str">
        <f t="shared" ca="1" si="35"/>
        <v/>
      </c>
      <c r="BN13" s="137">
        <f t="array" aca="1" ref="BN13" ca="1">MIN(IF(($N$3:$N$32=1)*($T$3:$T$32=BN$5)*($V$3:$V$32&lt;=$AN13)*($W$3:$W$32&gt;$AN13)*($Z$3:$Z$32="No"),$K$3:$K$32,""))</f>
        <v>0</v>
      </c>
      <c r="BO13" s="137">
        <f t="shared" ca="1" si="36"/>
        <v>0</v>
      </c>
      <c r="BP13" s="137" t="str">
        <f t="shared" ca="1" si="37"/>
        <v/>
      </c>
      <c r="BQ13" s="137" t="str">
        <f t="shared" ca="1" si="38"/>
        <v/>
      </c>
      <c r="BR13" s="137" t="str">
        <f t="shared" ca="1" si="39"/>
        <v/>
      </c>
      <c r="BS13" s="137">
        <f t="array" aca="1" ref="BS13" ca="1">MIN(IF(($N$3:$N$32=1)*($T$3:$T$32=BS$5)*($V$3:$V$32&lt;=$AN13)*($W$3:$W$32&gt;$AN13)*($Z$3:$Z$32="No"),$K$3:$K$32,""))</f>
        <v>0</v>
      </c>
      <c r="BT13" s="137">
        <f t="shared" ca="1" si="40"/>
        <v>0</v>
      </c>
      <c r="BU13" s="137" t="str">
        <f t="shared" ca="1" si="41"/>
        <v/>
      </c>
      <c r="BV13" s="137" t="str">
        <f t="shared" ca="1" si="42"/>
        <v/>
      </c>
      <c r="BW13" s="137" t="str">
        <f t="shared" ca="1" si="43"/>
        <v/>
      </c>
      <c r="BY13" s="179">
        <v>8</v>
      </c>
      <c r="BZ13" s="174" t="str">
        <f t="shared" ref="BZ13:DD13" si="50">IF(BZ45="","",INDEX($P$3:$P$32,BZ45,1) &amp; IF(INDEX($Z$3:$Z$32,BZ45,1)="No", " - "&amp;HOUR(INDEX($V$3:$V$32,BZ45,1))&amp;":"&amp;IF(LEN(MINUTE(INDEX($V$3:$V$32,BZ45,1)))=1,"0"&amp;MINUTE(INDEX($V$3:$V$32,BZ45,1)),MINUTE(INDEX($V$3:$V$32,BZ45,1)))," - All day"))</f>
        <v/>
      </c>
      <c r="CA13" s="174" t="str">
        <f t="shared" si="50"/>
        <v/>
      </c>
      <c r="CB13" s="174" t="str">
        <f t="shared" si="50"/>
        <v/>
      </c>
      <c r="CC13" s="174" t="str">
        <f t="shared" si="50"/>
        <v/>
      </c>
      <c r="CD13" s="174" t="str">
        <f t="shared" si="50"/>
        <v/>
      </c>
      <c r="CE13" s="174" t="str">
        <f t="shared" si="50"/>
        <v/>
      </c>
      <c r="CF13" s="174" t="str">
        <f t="shared" si="50"/>
        <v/>
      </c>
      <c r="CG13" s="174" t="str">
        <f t="shared" si="50"/>
        <v/>
      </c>
      <c r="CH13" s="174" t="str">
        <f t="shared" si="50"/>
        <v/>
      </c>
      <c r="CI13" s="174" t="str">
        <f t="shared" si="50"/>
        <v/>
      </c>
      <c r="CJ13" s="174" t="str">
        <f t="shared" si="50"/>
        <v/>
      </c>
      <c r="CK13" s="174" t="str">
        <f t="shared" si="50"/>
        <v/>
      </c>
      <c r="CL13" s="174" t="str">
        <f t="shared" si="50"/>
        <v/>
      </c>
      <c r="CM13" s="174" t="str">
        <f t="shared" si="50"/>
        <v/>
      </c>
      <c r="CN13" s="174" t="str">
        <f t="shared" si="50"/>
        <v/>
      </c>
      <c r="CO13" s="174" t="str">
        <f t="shared" si="50"/>
        <v/>
      </c>
      <c r="CP13" s="174" t="str">
        <f t="shared" si="50"/>
        <v/>
      </c>
      <c r="CQ13" s="174" t="str">
        <f t="shared" si="50"/>
        <v/>
      </c>
      <c r="CR13" s="174" t="str">
        <f t="shared" si="50"/>
        <v/>
      </c>
      <c r="CS13" s="174" t="str">
        <f t="shared" si="50"/>
        <v/>
      </c>
      <c r="CT13" s="174" t="str">
        <f t="shared" si="50"/>
        <v/>
      </c>
      <c r="CU13" s="174" t="str">
        <f t="shared" si="50"/>
        <v/>
      </c>
      <c r="CV13" s="174" t="str">
        <f t="shared" si="50"/>
        <v/>
      </c>
      <c r="CW13" s="174" t="str">
        <f t="shared" si="50"/>
        <v/>
      </c>
      <c r="CX13" s="174" t="str">
        <f t="shared" si="50"/>
        <v/>
      </c>
      <c r="CY13" s="174" t="str">
        <f t="shared" si="50"/>
        <v/>
      </c>
      <c r="CZ13" s="174" t="str">
        <f t="shared" si="50"/>
        <v/>
      </c>
      <c r="DA13" s="174" t="str">
        <f t="shared" si="50"/>
        <v/>
      </c>
      <c r="DB13" s="174" t="str">
        <f t="shared" si="50"/>
        <v/>
      </c>
      <c r="DC13" s="174" t="str">
        <f t="shared" si="50"/>
        <v/>
      </c>
      <c r="DD13" s="180" t="str">
        <f t="shared" si="50"/>
        <v/>
      </c>
    </row>
    <row r="14" spans="2:108" x14ac:dyDescent="0.25">
      <c r="B14" s="48">
        <v>2030</v>
      </c>
      <c r="C14" s="52" t="s">
        <v>28</v>
      </c>
      <c r="D14" s="48">
        <v>11</v>
      </c>
      <c r="G14" s="48"/>
      <c r="I14" s="139">
        <f t="shared" si="11"/>
        <v>0.2083333333333337</v>
      </c>
      <c r="J14" s="51"/>
      <c r="K14" s="48">
        <v>12</v>
      </c>
      <c r="L14" s="143">
        <f t="shared" si="3"/>
        <v>20.012</v>
      </c>
      <c r="M14" s="144">
        <f t="shared" si="0"/>
        <v>0</v>
      </c>
      <c r="N14" s="144">
        <f t="shared" ca="1" si="1"/>
        <v>0</v>
      </c>
      <c r="O14" s="144">
        <f t="shared" ca="1" si="2"/>
        <v>0</v>
      </c>
      <c r="P14" s="137" t="str">
        <f>INDEX(EventsList!C$7:C$36,$K14,1)&amp;""</f>
        <v>Call with Client</v>
      </c>
      <c r="Q14" s="137" t="str">
        <f>IFERROR(IF(L14="","",INDEX(EventsList!H$7:H$36,$K14,1)&amp;""),"")</f>
        <v>Call</v>
      </c>
      <c r="R14" s="137" t="str">
        <f>IFERROR(IF(L14="","",INDEX(EventsList!I$7:I$36,$K14,1)),0)</f>
        <v>High</v>
      </c>
      <c r="S14" s="137" t="str">
        <f ca="1">IFERROR(IF(O14=0,"",IF(INDEX(EventsList!M$7:M$36,$K14,1)="Yes", P14 &amp; IF(U14&lt;&gt;T14,"| from ", "| on ") &amp; INDEX(weekDays,WEEKDAY(T14,weekOffset+1),1)&amp; IF(U14&lt;&gt;T14," till "&amp; INDEX(weekDays,WEEKDAY(U14,weekOffset+1),1), "")  &amp; IF(V14="","", "| at " &amp; HOUR(V14)&amp;":"&amp;IF(LEN(MINUTE(V14))=1,"0"&amp;MINUTE(V14),MINUTE(V14))),"")),"")</f>
        <v/>
      </c>
      <c r="T14" s="145">
        <f>IF(ISNUMBER(INDEX(EventsList!D$7:D$36,$K14,1)),INDEX(EventsList!D$7:D$36,$K14,1),"")</f>
        <v>45080</v>
      </c>
      <c r="U14" s="145">
        <f>IF(ISNUMBER(INDEX(EventsList!E$7:E$36,$K14,1)),INDEX(EventsList!E$7:E$36,$K14,1),T14)</f>
        <v>45080</v>
      </c>
      <c r="V14" s="141">
        <f>IF(ISNUMBER(INDEX(EventsList!F$7:F$36,$K14,1)),INDEX(EventsList!F$7:F$36,$K14,1),"")</f>
        <v>0.66666666666666785</v>
      </c>
      <c r="W14" s="141">
        <f>IF(ISNUMBER(INDEX(EventsList!G$7:G$36,$K14,1)),INDEX(EventsList!G$7:G$36,$K14,1),"")</f>
        <v>0.68750000000000122</v>
      </c>
      <c r="X14" s="146">
        <f t="shared" si="4"/>
        <v>45080.666666666664</v>
      </c>
      <c r="Y14" s="146">
        <f t="shared" si="5"/>
        <v>45080.6875</v>
      </c>
      <c r="Z14" s="144" t="str">
        <f t="shared" si="6"/>
        <v>No</v>
      </c>
      <c r="AA14" s="147">
        <f t="shared" si="7"/>
        <v>2.0833333335758653E-2</v>
      </c>
      <c r="AB14" s="144">
        <f t="array" ref="AB14">IF(Z14="","",SUM(IF((X14&gt;=$X$3:$X$32)*(X14&lt;=$Y$3:$Y$32),1,0))+SUM(IF((Y14&gt;=$X$3:$X$32)*(Y14&lt;=$Y$3:$Y$32),1,0))-2)</f>
        <v>0</v>
      </c>
      <c r="AC14" s="144" t="str">
        <f t="shared" si="8"/>
        <v/>
      </c>
      <c r="AE14" s="139">
        <f t="shared" si="15"/>
        <v>0.16666666666666696</v>
      </c>
      <c r="AF14" s="137">
        <f t="array" aca="1" ref="AF14" ca="1">MIN(IF(($O$3:$O$32=1)*($T$3:$T$32=AF$5)*($V$3:$V$32&lt;=$AE14)*($W$3:$W$32&gt;$AE14)*($Z$3:$Z$32="No"),$K$3:$K$32,""))</f>
        <v>0</v>
      </c>
      <c r="AG14" s="137">
        <f t="array" aca="1" ref="AG14" ca="1">MIN(IF(($O$3:$O$32=1)*($T$3:$T$32=AG$5)*($V$3:$V$32&lt;=$AE14)*($W$3:$W$32&gt;$AE14)*($Z$3:$Z$32="No"),$K$3:$K$32,""))</f>
        <v>0</v>
      </c>
      <c r="AH14" s="137">
        <f t="array" aca="1" ref="AH14" ca="1">MIN(IF(($O$3:$O$32=1)*($T$3:$T$32=AH$5)*($V$3:$V$32&lt;=$AE14)*($W$3:$W$32&gt;$AE14)*($Z$3:$Z$32="No"),$K$3:$K$32,""))</f>
        <v>0</v>
      </c>
      <c r="AI14" s="137">
        <f t="array" aca="1" ref="AI14" ca="1">MIN(IF(($O$3:$O$32=1)*($T$3:$T$32=AI$5)*($V$3:$V$32&lt;=$AE14)*($W$3:$W$32&gt;$AE14)*($Z$3:$Z$32="No"),$K$3:$K$32,""))</f>
        <v>0</v>
      </c>
      <c r="AJ14" s="137">
        <f t="array" aca="1" ref="AJ14" ca="1">MIN(IF(($O$3:$O$32=1)*($T$3:$T$32=AJ$5)*($V$3:$V$32&lt;=$AE14)*($W$3:$W$32&gt;$AE14)*($Z$3:$Z$32="No"),$K$3:$K$32,""))</f>
        <v>0</v>
      </c>
      <c r="AK14" s="137">
        <f t="array" aca="1" ref="AK14" ca="1">MIN(IF(($O$3:$O$32=1)*($T$3:$T$32=AK$5)*($V$3:$V$32&lt;=$AE14)*($W$3:$W$32&gt;$AE14)*($Z$3:$Z$32="No"),$K$3:$K$32,""))</f>
        <v>0</v>
      </c>
      <c r="AL14" s="137">
        <f t="array" aca="1" ref="AL14" ca="1">MIN(IF(($O$3:$O$32=1)*($T$3:$T$32=AL$5)*($V$3:$V$32&lt;=$AE14)*($W$3:$W$32&gt;$AE14)*($Z$3:$Z$32="No"),$K$3:$K$32,""))</f>
        <v>0</v>
      </c>
      <c r="AN14" s="139">
        <f>WeeklyView!C16</f>
        <v>0.47916666666666752</v>
      </c>
      <c r="AO14" s="137">
        <f t="array" aca="1" ref="AO14" ca="1">MIN(IF(($N$3:$N$32=1)*($T$3:$T$32=AO$5)*($V$3:$V$32&lt;=$AN14)*($W$3:$W$32&gt;$AN14)*($Z$3:$Z$32="No"),$K$3:$K$32,""))</f>
        <v>0</v>
      </c>
      <c r="AP14" s="137">
        <f t="shared" ca="1" si="16"/>
        <v>0</v>
      </c>
      <c r="AQ14" s="137" t="str">
        <f t="shared" ca="1" si="17"/>
        <v/>
      </c>
      <c r="AR14" s="137" t="str">
        <f t="shared" ca="1" si="18"/>
        <v/>
      </c>
      <c r="AS14" s="137" t="str">
        <f t="shared" ca="1" si="19"/>
        <v/>
      </c>
      <c r="AT14" s="137">
        <f t="array" aca="1" ref="AT14" ca="1">MIN(IF(($N$3:$N$32=1)*($T$3:$T$32=AT$5)*($V$3:$V$32&lt;=$AN14)*($W$3:$W$32&gt;$AN14)*($Z$3:$Z$32="No"),$K$3:$K$32,""))</f>
        <v>0</v>
      </c>
      <c r="AU14" s="137">
        <f t="shared" ca="1" si="20"/>
        <v>0</v>
      </c>
      <c r="AV14" s="137" t="str">
        <f t="shared" ca="1" si="21"/>
        <v/>
      </c>
      <c r="AW14" s="137" t="str">
        <f t="shared" ca="1" si="22"/>
        <v/>
      </c>
      <c r="AX14" s="137" t="str">
        <f t="shared" ca="1" si="23"/>
        <v/>
      </c>
      <c r="AY14" s="137">
        <f t="array" aca="1" ref="AY14" ca="1">MIN(IF(($N$3:$N$32=1)*($T$3:$T$32=AY$5)*($V$3:$V$32&lt;=$AN14)*($W$3:$W$32&gt;$AN14)*($Z$3:$Z$32="No"),$K$3:$K$32,""))</f>
        <v>0</v>
      </c>
      <c r="AZ14" s="137">
        <f t="shared" ca="1" si="24"/>
        <v>0</v>
      </c>
      <c r="BA14" s="137" t="str">
        <f t="shared" ca="1" si="25"/>
        <v/>
      </c>
      <c r="BB14" s="137" t="str">
        <f t="shared" ca="1" si="26"/>
        <v/>
      </c>
      <c r="BC14" s="137" t="str">
        <f t="shared" ca="1" si="27"/>
        <v/>
      </c>
      <c r="BD14" s="137">
        <f t="array" aca="1" ref="BD14" ca="1">MIN(IF(($N$3:$N$32=1)*($T$3:$T$32=BD$5)*($V$3:$V$32&lt;=$AN14)*($W$3:$W$32&gt;$AN14)*($Z$3:$Z$32="No"),$K$3:$K$32,""))</f>
        <v>0</v>
      </c>
      <c r="BE14" s="137">
        <f t="shared" ca="1" si="28"/>
        <v>0</v>
      </c>
      <c r="BF14" s="137" t="str">
        <f t="shared" ca="1" si="29"/>
        <v/>
      </c>
      <c r="BG14" s="137" t="str">
        <f t="shared" ca="1" si="30"/>
        <v/>
      </c>
      <c r="BH14" s="137" t="str">
        <f t="shared" ca="1" si="31"/>
        <v/>
      </c>
      <c r="BI14" s="137">
        <f t="array" aca="1" ref="BI14" ca="1">MIN(IF(($N$3:$N$32=1)*($T$3:$T$32=BI$5)*($V$3:$V$32&lt;=$AN14)*($W$3:$W$32&gt;$AN14)*($Z$3:$Z$32="No"),$K$3:$K$32,""))</f>
        <v>0</v>
      </c>
      <c r="BJ14" s="137">
        <f t="shared" ca="1" si="32"/>
        <v>0</v>
      </c>
      <c r="BK14" s="137" t="str">
        <f t="shared" ca="1" si="33"/>
        <v/>
      </c>
      <c r="BL14" s="137" t="str">
        <f t="shared" ca="1" si="34"/>
        <v/>
      </c>
      <c r="BM14" s="137" t="str">
        <f t="shared" ca="1" si="35"/>
        <v/>
      </c>
      <c r="BN14" s="137">
        <f t="array" aca="1" ref="BN14" ca="1">MIN(IF(($N$3:$N$32=1)*($T$3:$T$32=BN$5)*($V$3:$V$32&lt;=$AN14)*($W$3:$W$32&gt;$AN14)*($Z$3:$Z$32="No"),$K$3:$K$32,""))</f>
        <v>0</v>
      </c>
      <c r="BO14" s="137">
        <f t="shared" ca="1" si="36"/>
        <v>0</v>
      </c>
      <c r="BP14" s="137" t="str">
        <f t="shared" ca="1" si="37"/>
        <v/>
      </c>
      <c r="BQ14" s="137" t="str">
        <f t="shared" ca="1" si="38"/>
        <v/>
      </c>
      <c r="BR14" s="137" t="str">
        <f t="shared" ca="1" si="39"/>
        <v/>
      </c>
      <c r="BS14" s="137">
        <f t="array" aca="1" ref="BS14" ca="1">MIN(IF(($N$3:$N$32=1)*($T$3:$T$32=BS$5)*($V$3:$V$32&lt;=$AN14)*($W$3:$W$32&gt;$AN14)*($Z$3:$Z$32="No"),$K$3:$K$32,""))</f>
        <v>0</v>
      </c>
      <c r="BT14" s="137">
        <f t="shared" ca="1" si="40"/>
        <v>0</v>
      </c>
      <c r="BU14" s="137" t="str">
        <f t="shared" ca="1" si="41"/>
        <v/>
      </c>
      <c r="BV14" s="137" t="str">
        <f t="shared" ca="1" si="42"/>
        <v/>
      </c>
      <c r="BW14" s="137" t="str">
        <f t="shared" ca="1" si="43"/>
        <v/>
      </c>
      <c r="BY14" s="179">
        <v>9</v>
      </c>
      <c r="BZ14" s="174" t="str">
        <f t="shared" ref="BZ14:DD14" si="51">IF(BZ46="","",INDEX($P$3:$P$32,BZ46,1) &amp; IF(INDEX($Z$3:$Z$32,BZ46,1)="No", " - "&amp;HOUR(INDEX($V$3:$V$32,BZ46,1))&amp;":"&amp;IF(LEN(MINUTE(INDEX($V$3:$V$32,BZ46,1)))=1,"0"&amp;MINUTE(INDEX($V$3:$V$32,BZ46,1)),MINUTE(INDEX($V$3:$V$32,BZ46,1)))," - All day"))</f>
        <v/>
      </c>
      <c r="CA14" s="174" t="str">
        <f t="shared" si="51"/>
        <v/>
      </c>
      <c r="CB14" s="174" t="str">
        <f t="shared" si="51"/>
        <v/>
      </c>
      <c r="CC14" s="174" t="str">
        <f t="shared" si="51"/>
        <v/>
      </c>
      <c r="CD14" s="174" t="str">
        <f t="shared" si="51"/>
        <v/>
      </c>
      <c r="CE14" s="174" t="str">
        <f t="shared" si="51"/>
        <v/>
      </c>
      <c r="CF14" s="174" t="str">
        <f t="shared" si="51"/>
        <v/>
      </c>
      <c r="CG14" s="174" t="str">
        <f t="shared" si="51"/>
        <v/>
      </c>
      <c r="CH14" s="174" t="str">
        <f t="shared" si="51"/>
        <v/>
      </c>
      <c r="CI14" s="174" t="str">
        <f t="shared" si="51"/>
        <v/>
      </c>
      <c r="CJ14" s="174" t="str">
        <f t="shared" si="51"/>
        <v/>
      </c>
      <c r="CK14" s="174" t="str">
        <f t="shared" si="51"/>
        <v/>
      </c>
      <c r="CL14" s="174" t="str">
        <f t="shared" si="51"/>
        <v/>
      </c>
      <c r="CM14" s="174" t="str">
        <f t="shared" si="51"/>
        <v/>
      </c>
      <c r="CN14" s="174" t="str">
        <f t="shared" si="51"/>
        <v/>
      </c>
      <c r="CO14" s="174" t="str">
        <f t="shared" si="51"/>
        <v/>
      </c>
      <c r="CP14" s="174" t="str">
        <f t="shared" si="51"/>
        <v/>
      </c>
      <c r="CQ14" s="174" t="str">
        <f t="shared" si="51"/>
        <v/>
      </c>
      <c r="CR14" s="174" t="str">
        <f t="shared" si="51"/>
        <v/>
      </c>
      <c r="CS14" s="174" t="str">
        <f t="shared" si="51"/>
        <v/>
      </c>
      <c r="CT14" s="174" t="str">
        <f t="shared" si="51"/>
        <v/>
      </c>
      <c r="CU14" s="174" t="str">
        <f t="shared" si="51"/>
        <v/>
      </c>
      <c r="CV14" s="174" t="str">
        <f t="shared" si="51"/>
        <v/>
      </c>
      <c r="CW14" s="174" t="str">
        <f t="shared" si="51"/>
        <v/>
      </c>
      <c r="CX14" s="174" t="str">
        <f t="shared" si="51"/>
        <v/>
      </c>
      <c r="CY14" s="174" t="str">
        <f t="shared" si="51"/>
        <v/>
      </c>
      <c r="CZ14" s="174" t="str">
        <f t="shared" si="51"/>
        <v/>
      </c>
      <c r="DA14" s="174" t="str">
        <f t="shared" si="51"/>
        <v/>
      </c>
      <c r="DB14" s="174" t="str">
        <f t="shared" si="51"/>
        <v/>
      </c>
      <c r="DC14" s="174" t="str">
        <f t="shared" si="51"/>
        <v/>
      </c>
      <c r="DD14" s="180" t="str">
        <f t="shared" si="51"/>
        <v/>
      </c>
    </row>
    <row r="15" spans="2:108" x14ac:dyDescent="0.25">
      <c r="B15" s="48">
        <v>2031</v>
      </c>
      <c r="C15" s="52" t="s">
        <v>29</v>
      </c>
      <c r="D15" s="48">
        <v>12</v>
      </c>
      <c r="G15" s="73">
        <v>0.33333333333333331</v>
      </c>
      <c r="I15" s="139">
        <f t="shared" si="11"/>
        <v>0.22916666666666707</v>
      </c>
      <c r="J15" s="51"/>
      <c r="K15" s="48">
        <v>13</v>
      </c>
      <c r="L15" s="143">
        <f t="shared" si="3"/>
        <v>21.013000000000002</v>
      </c>
      <c r="M15" s="144">
        <f t="shared" si="0"/>
        <v>0</v>
      </c>
      <c r="N15" s="144">
        <f t="shared" ca="1" si="1"/>
        <v>0</v>
      </c>
      <c r="O15" s="144">
        <f t="shared" ca="1" si="2"/>
        <v>0</v>
      </c>
      <c r="P15" s="137" t="str">
        <f>INDEX(EventsList!C$7:C$36,$K15,1)&amp;""</f>
        <v>Team Building</v>
      </c>
      <c r="Q15" s="137" t="str">
        <f>IFERROR(IF(L15="","",INDEX(EventsList!H$7:H$36,$K15,1)&amp;""),"")</f>
        <v>Meeting</v>
      </c>
      <c r="R15" s="137" t="str">
        <f>IFERROR(IF(L15="","",INDEX(EventsList!I$7:I$36,$K15,1)),0)</f>
        <v>Medium</v>
      </c>
      <c r="S15" s="137" t="str">
        <f ca="1">IFERROR(IF(O15=0,"",IF(INDEX(EventsList!M$7:M$36,$K15,1)="Yes", P15 &amp; IF(U15&lt;&gt;T15,"| from ", "| on ") &amp; INDEX(weekDays,WEEKDAY(T15,weekOffset+1),1)&amp; IF(U15&lt;&gt;T15," till "&amp; INDEX(weekDays,WEEKDAY(U15,weekOffset+1),1), "")  &amp; IF(V15="","", "| at " &amp; HOUR(V15)&amp;":"&amp;IF(LEN(MINUTE(V15))=1,"0"&amp;MINUTE(V15),MINUTE(V15))),"")),"")</f>
        <v/>
      </c>
      <c r="T15" s="145">
        <f>IF(ISNUMBER(INDEX(EventsList!D$7:D$36,$K15,1)),INDEX(EventsList!D$7:D$36,$K15,1),"")</f>
        <v>45081</v>
      </c>
      <c r="U15" s="145">
        <f>IF(ISNUMBER(INDEX(EventsList!E$7:E$36,$K15,1)),INDEX(EventsList!E$7:E$36,$K15,1),T15)</f>
        <v>45084</v>
      </c>
      <c r="V15" s="141" t="str">
        <f>IF(ISNUMBER(INDEX(EventsList!F$7:F$36,$K15,1)),INDEX(EventsList!F$7:F$36,$K15,1),"")</f>
        <v/>
      </c>
      <c r="W15" s="141" t="str">
        <f>IF(ISNUMBER(INDEX(EventsList!G$7:G$36,$K15,1)),INDEX(EventsList!G$7:G$36,$K15,1),"")</f>
        <v/>
      </c>
      <c r="X15" s="146">
        <f t="shared" si="4"/>
        <v>45081</v>
      </c>
      <c r="Y15" s="146">
        <f t="shared" si="5"/>
        <v>45084.999988425923</v>
      </c>
      <c r="Z15" s="144" t="str">
        <f t="shared" si="6"/>
        <v>Yes</v>
      </c>
      <c r="AA15" s="147" t="str">
        <f t="shared" si="7"/>
        <v/>
      </c>
      <c r="AB15" s="144">
        <f t="array" ref="AB15">IF(Z15="","",SUM(IF((X15&gt;=$X$3:$X$32)*(X15&lt;=$Y$3:$Y$32),1,0))+SUM(IF((Y15&gt;=$X$3:$X$32)*(Y15&lt;=$Y$3:$Y$32),1,0))-2)</f>
        <v>0</v>
      </c>
      <c r="AC15" s="144" t="str">
        <f t="shared" si="8"/>
        <v/>
      </c>
      <c r="AE15" s="139">
        <f t="shared" si="15"/>
        <v>0.18750000000000033</v>
      </c>
      <c r="AF15" s="137">
        <f t="array" aca="1" ref="AF15" ca="1">MIN(IF(($O$3:$O$32=1)*($T$3:$T$32=AF$5)*($V$3:$V$32&lt;=$AE15)*($W$3:$W$32&gt;$AE15)*($Z$3:$Z$32="No"),$K$3:$K$32,""))</f>
        <v>0</v>
      </c>
      <c r="AG15" s="137">
        <f t="array" aca="1" ref="AG15" ca="1">MIN(IF(($O$3:$O$32=1)*($T$3:$T$32=AG$5)*($V$3:$V$32&lt;=$AE15)*($W$3:$W$32&gt;$AE15)*($Z$3:$Z$32="No"),$K$3:$K$32,""))</f>
        <v>0</v>
      </c>
      <c r="AH15" s="137">
        <f t="array" aca="1" ref="AH15" ca="1">MIN(IF(($O$3:$O$32=1)*($T$3:$T$32=AH$5)*($V$3:$V$32&lt;=$AE15)*($W$3:$W$32&gt;$AE15)*($Z$3:$Z$32="No"),$K$3:$K$32,""))</f>
        <v>0</v>
      </c>
      <c r="AI15" s="137">
        <f t="array" aca="1" ref="AI15" ca="1">MIN(IF(($O$3:$O$32=1)*($T$3:$T$32=AI$5)*($V$3:$V$32&lt;=$AE15)*($W$3:$W$32&gt;$AE15)*($Z$3:$Z$32="No"),$K$3:$K$32,""))</f>
        <v>0</v>
      </c>
      <c r="AJ15" s="137">
        <f t="array" aca="1" ref="AJ15" ca="1">MIN(IF(($O$3:$O$32=1)*($T$3:$T$32=AJ$5)*($V$3:$V$32&lt;=$AE15)*($W$3:$W$32&gt;$AE15)*($Z$3:$Z$32="No"),$K$3:$K$32,""))</f>
        <v>0</v>
      </c>
      <c r="AK15" s="137">
        <f t="array" aca="1" ref="AK15" ca="1">MIN(IF(($O$3:$O$32=1)*($T$3:$T$32=AK$5)*($V$3:$V$32&lt;=$AE15)*($W$3:$W$32&gt;$AE15)*($Z$3:$Z$32="No"),$K$3:$K$32,""))</f>
        <v>0</v>
      </c>
      <c r="AL15" s="137">
        <f t="array" aca="1" ref="AL15" ca="1">MIN(IF(($O$3:$O$32=1)*($T$3:$T$32=AL$5)*($V$3:$V$32&lt;=$AE15)*($W$3:$W$32&gt;$AE15)*($Z$3:$Z$32="No"),$K$3:$K$32,""))</f>
        <v>0</v>
      </c>
      <c r="AN15" s="139">
        <f>WeeklyView!C17</f>
        <v>0.50000000000000089</v>
      </c>
      <c r="AO15" s="137">
        <f t="array" aca="1" ref="AO15" ca="1">MIN(IF(($N$3:$N$32=1)*($T$3:$T$32=AO$5)*($V$3:$V$32&lt;=$AN15)*($W$3:$W$32&gt;$AN15)*($Z$3:$Z$32="No"),$K$3:$K$32,""))</f>
        <v>0</v>
      </c>
      <c r="AP15" s="137">
        <f t="shared" ca="1" si="16"/>
        <v>0</v>
      </c>
      <c r="AQ15" s="137" t="str">
        <f t="shared" ca="1" si="17"/>
        <v/>
      </c>
      <c r="AR15" s="137" t="str">
        <f t="shared" ca="1" si="18"/>
        <v/>
      </c>
      <c r="AS15" s="137" t="str">
        <f t="shared" ca="1" si="19"/>
        <v/>
      </c>
      <c r="AT15" s="137">
        <f t="array" aca="1" ref="AT15" ca="1">MIN(IF(($N$3:$N$32=1)*($T$3:$T$32=AT$5)*($V$3:$V$32&lt;=$AN15)*($W$3:$W$32&gt;$AN15)*($Z$3:$Z$32="No"),$K$3:$K$32,""))</f>
        <v>0</v>
      </c>
      <c r="AU15" s="137">
        <f t="shared" ca="1" si="20"/>
        <v>0</v>
      </c>
      <c r="AV15" s="137" t="str">
        <f t="shared" ca="1" si="21"/>
        <v/>
      </c>
      <c r="AW15" s="137" t="str">
        <f t="shared" ca="1" si="22"/>
        <v/>
      </c>
      <c r="AX15" s="137" t="str">
        <f t="shared" ca="1" si="23"/>
        <v/>
      </c>
      <c r="AY15" s="137">
        <f t="array" aca="1" ref="AY15" ca="1">MIN(IF(($N$3:$N$32=1)*($T$3:$T$32=AY$5)*($V$3:$V$32&lt;=$AN15)*($W$3:$W$32&gt;$AN15)*($Z$3:$Z$32="No"),$K$3:$K$32,""))</f>
        <v>0</v>
      </c>
      <c r="AZ15" s="137">
        <f t="shared" ca="1" si="24"/>
        <v>0</v>
      </c>
      <c r="BA15" s="137" t="str">
        <f t="shared" ca="1" si="25"/>
        <v/>
      </c>
      <c r="BB15" s="137" t="str">
        <f t="shared" ca="1" si="26"/>
        <v/>
      </c>
      <c r="BC15" s="137" t="str">
        <f t="shared" ca="1" si="27"/>
        <v/>
      </c>
      <c r="BD15" s="137">
        <f t="array" aca="1" ref="BD15" ca="1">MIN(IF(($N$3:$N$32=1)*($T$3:$T$32=BD$5)*($V$3:$V$32&lt;=$AN15)*($W$3:$W$32&gt;$AN15)*($Z$3:$Z$32="No"),$K$3:$K$32,""))</f>
        <v>0</v>
      </c>
      <c r="BE15" s="137">
        <f t="shared" ca="1" si="28"/>
        <v>0</v>
      </c>
      <c r="BF15" s="137" t="str">
        <f t="shared" ca="1" si="29"/>
        <v/>
      </c>
      <c r="BG15" s="137" t="str">
        <f t="shared" ca="1" si="30"/>
        <v/>
      </c>
      <c r="BH15" s="137" t="str">
        <f t="shared" ca="1" si="31"/>
        <v/>
      </c>
      <c r="BI15" s="137">
        <f t="array" aca="1" ref="BI15" ca="1">MIN(IF(($N$3:$N$32=1)*($T$3:$T$32=BI$5)*($V$3:$V$32&lt;=$AN15)*($W$3:$W$32&gt;$AN15)*($Z$3:$Z$32="No"),$K$3:$K$32,""))</f>
        <v>0</v>
      </c>
      <c r="BJ15" s="137">
        <f t="shared" ca="1" si="32"/>
        <v>0</v>
      </c>
      <c r="BK15" s="137" t="str">
        <f t="shared" ca="1" si="33"/>
        <v/>
      </c>
      <c r="BL15" s="137" t="str">
        <f t="shared" ca="1" si="34"/>
        <v/>
      </c>
      <c r="BM15" s="137" t="str">
        <f t="shared" ca="1" si="35"/>
        <v/>
      </c>
      <c r="BN15" s="137">
        <f t="array" aca="1" ref="BN15" ca="1">MIN(IF(($N$3:$N$32=1)*($T$3:$T$32=BN$5)*($V$3:$V$32&lt;=$AN15)*($W$3:$W$32&gt;$AN15)*($Z$3:$Z$32="No"),$K$3:$K$32,""))</f>
        <v>0</v>
      </c>
      <c r="BO15" s="137">
        <f t="shared" ca="1" si="36"/>
        <v>0</v>
      </c>
      <c r="BP15" s="137" t="str">
        <f t="shared" ca="1" si="37"/>
        <v/>
      </c>
      <c r="BQ15" s="137" t="str">
        <f t="shared" ca="1" si="38"/>
        <v/>
      </c>
      <c r="BR15" s="137" t="str">
        <f t="shared" ca="1" si="39"/>
        <v/>
      </c>
      <c r="BS15" s="137">
        <f t="array" aca="1" ref="BS15" ca="1">MIN(IF(($N$3:$N$32=1)*($T$3:$T$32=BS$5)*($V$3:$V$32&lt;=$AN15)*($W$3:$W$32&gt;$AN15)*($Z$3:$Z$32="No"),$K$3:$K$32,""))</f>
        <v>0</v>
      </c>
      <c r="BT15" s="137">
        <f t="shared" ca="1" si="40"/>
        <v>0</v>
      </c>
      <c r="BU15" s="137" t="str">
        <f t="shared" ca="1" si="41"/>
        <v/>
      </c>
      <c r="BV15" s="137" t="str">
        <f t="shared" ca="1" si="42"/>
        <v/>
      </c>
      <c r="BW15" s="137" t="str">
        <f t="shared" ca="1" si="43"/>
        <v/>
      </c>
      <c r="BY15" s="179">
        <v>10</v>
      </c>
      <c r="BZ15" s="174" t="str">
        <f t="shared" ref="BZ15:DD15" si="52">IF(BZ47="","",INDEX($P$3:$P$32,BZ47,1) &amp; IF(INDEX($Z$3:$Z$32,BZ47,1)="No", " - "&amp;HOUR(INDEX($V$3:$V$32,BZ47,1))&amp;":"&amp;IF(LEN(MINUTE(INDEX($V$3:$V$32,BZ47,1)))=1,"0"&amp;MINUTE(INDEX($V$3:$V$32,BZ47,1)),MINUTE(INDEX($V$3:$V$32,BZ47,1)))," - All day"))</f>
        <v/>
      </c>
      <c r="CA15" s="174" t="str">
        <f t="shared" si="52"/>
        <v/>
      </c>
      <c r="CB15" s="174" t="str">
        <f t="shared" si="52"/>
        <v/>
      </c>
      <c r="CC15" s="174" t="str">
        <f t="shared" si="52"/>
        <v/>
      </c>
      <c r="CD15" s="174" t="str">
        <f t="shared" si="52"/>
        <v/>
      </c>
      <c r="CE15" s="174" t="str">
        <f t="shared" si="52"/>
        <v/>
      </c>
      <c r="CF15" s="174" t="str">
        <f t="shared" si="52"/>
        <v/>
      </c>
      <c r="CG15" s="174" t="str">
        <f t="shared" si="52"/>
        <v/>
      </c>
      <c r="CH15" s="174" t="str">
        <f t="shared" si="52"/>
        <v/>
      </c>
      <c r="CI15" s="174" t="str">
        <f t="shared" si="52"/>
        <v/>
      </c>
      <c r="CJ15" s="174" t="str">
        <f t="shared" si="52"/>
        <v/>
      </c>
      <c r="CK15" s="174" t="str">
        <f t="shared" si="52"/>
        <v/>
      </c>
      <c r="CL15" s="174" t="str">
        <f t="shared" si="52"/>
        <v/>
      </c>
      <c r="CM15" s="174" t="str">
        <f t="shared" si="52"/>
        <v/>
      </c>
      <c r="CN15" s="174" t="str">
        <f t="shared" si="52"/>
        <v/>
      </c>
      <c r="CO15" s="174" t="str">
        <f t="shared" si="52"/>
        <v/>
      </c>
      <c r="CP15" s="174" t="str">
        <f t="shared" si="52"/>
        <v/>
      </c>
      <c r="CQ15" s="174" t="str">
        <f t="shared" si="52"/>
        <v/>
      </c>
      <c r="CR15" s="174" t="str">
        <f t="shared" si="52"/>
        <v/>
      </c>
      <c r="CS15" s="174" t="str">
        <f t="shared" si="52"/>
        <v/>
      </c>
      <c r="CT15" s="174" t="str">
        <f t="shared" si="52"/>
        <v/>
      </c>
      <c r="CU15" s="174" t="str">
        <f t="shared" si="52"/>
        <v/>
      </c>
      <c r="CV15" s="174" t="str">
        <f t="shared" si="52"/>
        <v/>
      </c>
      <c r="CW15" s="174" t="str">
        <f t="shared" si="52"/>
        <v/>
      </c>
      <c r="CX15" s="174" t="str">
        <f t="shared" si="52"/>
        <v/>
      </c>
      <c r="CY15" s="174" t="str">
        <f t="shared" si="52"/>
        <v/>
      </c>
      <c r="CZ15" s="174" t="str">
        <f t="shared" si="52"/>
        <v/>
      </c>
      <c r="DA15" s="174" t="str">
        <f t="shared" si="52"/>
        <v/>
      </c>
      <c r="DB15" s="174" t="str">
        <f t="shared" si="52"/>
        <v/>
      </c>
      <c r="DC15" s="174" t="str">
        <f t="shared" si="52"/>
        <v/>
      </c>
      <c r="DD15" s="180" t="str">
        <f t="shared" si="52"/>
        <v/>
      </c>
    </row>
    <row r="16" spans="2:108" x14ac:dyDescent="0.25">
      <c r="B16" s="48">
        <v>2032</v>
      </c>
      <c r="D16" s="48">
        <v>13</v>
      </c>
      <c r="G16" s="73">
        <v>0.35416666666666669</v>
      </c>
      <c r="I16" s="139">
        <f t="shared" si="11"/>
        <v>0.25000000000000044</v>
      </c>
      <c r="J16" s="51"/>
      <c r="K16" s="48">
        <v>14</v>
      </c>
      <c r="L16" s="143">
        <f t="shared" si="3"/>
        <v>22.013999999999999</v>
      </c>
      <c r="M16" s="144">
        <f t="shared" si="0"/>
        <v>0</v>
      </c>
      <c r="N16" s="144">
        <f t="shared" ca="1" si="1"/>
        <v>0</v>
      </c>
      <c r="O16" s="144">
        <f t="shared" ca="1" si="2"/>
        <v>0</v>
      </c>
      <c r="P16" s="137" t="str">
        <f>INDEX(EventsList!C$7:C$36,$K16,1)&amp;""</f>
        <v>Birthday Celebration</v>
      </c>
      <c r="Q16" s="137" t="str">
        <f>IFERROR(IF(L16="","",INDEX(EventsList!H$7:H$36,$K16,1)&amp;""),"")</f>
        <v>Birthday</v>
      </c>
      <c r="R16" s="137" t="str">
        <f>IFERROR(IF(L16="","",INDEX(EventsList!I$7:I$36,$K16,1)),0)</f>
        <v>Low</v>
      </c>
      <c r="S16" s="137" t="str">
        <f ca="1">IFERROR(IF(O16=0,"",IF(INDEX(EventsList!M$7:M$36,$K16,1)="Yes", P16 &amp; IF(U16&lt;&gt;T16,"| from ", "| on ") &amp; INDEX(weekDays,WEEKDAY(T16,weekOffset+1),1)&amp; IF(U16&lt;&gt;T16," till "&amp; INDEX(weekDays,WEEKDAY(U16,weekOffset+1),1), "")  &amp; IF(V16="","", "| at " &amp; HOUR(V16)&amp;":"&amp;IF(LEN(MINUTE(V16))=1,"0"&amp;MINUTE(V16),MINUTE(V16))),"")),"")</f>
        <v/>
      </c>
      <c r="T16" s="145">
        <f>IF(ISNUMBER(INDEX(EventsList!D$7:D$36,$K16,1)),INDEX(EventsList!D$7:D$36,$K16,1),"")</f>
        <v>45085</v>
      </c>
      <c r="U16" s="145">
        <f>IF(ISNUMBER(INDEX(EventsList!E$7:E$36,$K16,1)),INDEX(EventsList!E$7:E$36,$K16,1),T16)</f>
        <v>45087</v>
      </c>
      <c r="V16" s="141" t="str">
        <f>IF(ISNUMBER(INDEX(EventsList!F$7:F$36,$K16,1)),INDEX(EventsList!F$7:F$36,$K16,1),"")</f>
        <v/>
      </c>
      <c r="W16" s="141" t="str">
        <f>IF(ISNUMBER(INDEX(EventsList!G$7:G$36,$K16,1)),INDEX(EventsList!G$7:G$36,$K16,1),"")</f>
        <v/>
      </c>
      <c r="X16" s="146">
        <f t="shared" si="4"/>
        <v>45085</v>
      </c>
      <c r="Y16" s="146">
        <f t="shared" si="5"/>
        <v>45087.999988425923</v>
      </c>
      <c r="Z16" s="144" t="str">
        <f t="shared" si="6"/>
        <v>Yes</v>
      </c>
      <c r="AA16" s="147" t="str">
        <f t="shared" si="7"/>
        <v/>
      </c>
      <c r="AB16" s="144">
        <f t="array" ref="AB16">IF(Z16="","",SUM(IF((X16&gt;=$X$3:$X$32)*(X16&lt;=$Y$3:$Y$32),1,0))+SUM(IF((Y16&gt;=$X$3:$X$32)*(Y16&lt;=$Y$3:$Y$32),1,0))-2)</f>
        <v>0</v>
      </c>
      <c r="AC16" s="144" t="str">
        <f t="shared" si="8"/>
        <v/>
      </c>
      <c r="AE16" s="139">
        <f t="shared" si="15"/>
        <v>0.2083333333333337</v>
      </c>
      <c r="AF16" s="137">
        <f t="array" aca="1" ref="AF16" ca="1">MIN(IF(($O$3:$O$32=1)*($T$3:$T$32=AF$5)*($V$3:$V$32&lt;=$AE16)*($W$3:$W$32&gt;$AE16)*($Z$3:$Z$32="No"),$K$3:$K$32,""))</f>
        <v>0</v>
      </c>
      <c r="AG16" s="137">
        <f t="array" aca="1" ref="AG16" ca="1">MIN(IF(($O$3:$O$32=1)*($T$3:$T$32=AG$5)*($V$3:$V$32&lt;=$AE16)*($W$3:$W$32&gt;$AE16)*($Z$3:$Z$32="No"),$K$3:$K$32,""))</f>
        <v>0</v>
      </c>
      <c r="AH16" s="137">
        <f t="array" aca="1" ref="AH16" ca="1">MIN(IF(($O$3:$O$32=1)*($T$3:$T$32=AH$5)*($V$3:$V$32&lt;=$AE16)*($W$3:$W$32&gt;$AE16)*($Z$3:$Z$32="No"),$K$3:$K$32,""))</f>
        <v>0</v>
      </c>
      <c r="AI16" s="137">
        <f t="array" aca="1" ref="AI16" ca="1">MIN(IF(($O$3:$O$32=1)*($T$3:$T$32=AI$5)*($V$3:$V$32&lt;=$AE16)*($W$3:$W$32&gt;$AE16)*($Z$3:$Z$32="No"),$K$3:$K$32,""))</f>
        <v>0</v>
      </c>
      <c r="AJ16" s="137">
        <f t="array" aca="1" ref="AJ16" ca="1">MIN(IF(($O$3:$O$32=1)*($T$3:$T$32=AJ$5)*($V$3:$V$32&lt;=$AE16)*($W$3:$W$32&gt;$AE16)*($Z$3:$Z$32="No"),$K$3:$K$32,""))</f>
        <v>0</v>
      </c>
      <c r="AK16" s="137">
        <f t="array" aca="1" ref="AK16" ca="1">MIN(IF(($O$3:$O$32=1)*($T$3:$T$32=AK$5)*($V$3:$V$32&lt;=$AE16)*($W$3:$W$32&gt;$AE16)*($Z$3:$Z$32="No"),$K$3:$K$32,""))</f>
        <v>0</v>
      </c>
      <c r="AL16" s="137">
        <f t="array" aca="1" ref="AL16" ca="1">MIN(IF(($O$3:$O$32=1)*($T$3:$T$32=AL$5)*($V$3:$V$32&lt;=$AE16)*($W$3:$W$32&gt;$AE16)*($Z$3:$Z$32="No"),$K$3:$K$32,""))</f>
        <v>0</v>
      </c>
      <c r="AN16" s="139">
        <f>WeeklyView!C18</f>
        <v>0.52083333333333426</v>
      </c>
      <c r="AO16" s="137">
        <f t="array" aca="1" ref="AO16" ca="1">MIN(IF(($N$3:$N$32=1)*($T$3:$T$32=AO$5)*($V$3:$V$32&lt;=$AN16)*($W$3:$W$32&gt;$AN16)*($Z$3:$Z$32="No"),$K$3:$K$32,""))</f>
        <v>0</v>
      </c>
      <c r="AP16" s="137">
        <f t="shared" ca="1" si="16"/>
        <v>0</v>
      </c>
      <c r="AQ16" s="137" t="str">
        <f t="shared" ca="1" si="17"/>
        <v/>
      </c>
      <c r="AR16" s="137" t="str">
        <f t="shared" ca="1" si="18"/>
        <v/>
      </c>
      <c r="AS16" s="137" t="str">
        <f t="shared" ca="1" si="19"/>
        <v/>
      </c>
      <c r="AT16" s="137">
        <f t="array" aca="1" ref="AT16" ca="1">MIN(IF(($N$3:$N$32=1)*($T$3:$T$32=AT$5)*($V$3:$V$32&lt;=$AN16)*($W$3:$W$32&gt;$AN16)*($Z$3:$Z$32="No"),$K$3:$K$32,""))</f>
        <v>0</v>
      </c>
      <c r="AU16" s="137">
        <f t="shared" ca="1" si="20"/>
        <v>0</v>
      </c>
      <c r="AV16" s="137" t="str">
        <f t="shared" ca="1" si="21"/>
        <v/>
      </c>
      <c r="AW16" s="137" t="str">
        <f t="shared" ca="1" si="22"/>
        <v/>
      </c>
      <c r="AX16" s="137" t="str">
        <f t="shared" ca="1" si="23"/>
        <v/>
      </c>
      <c r="AY16" s="137">
        <f t="array" aca="1" ref="AY16" ca="1">MIN(IF(($N$3:$N$32=1)*($T$3:$T$32=AY$5)*($V$3:$V$32&lt;=$AN16)*($W$3:$W$32&gt;$AN16)*($Z$3:$Z$32="No"),$K$3:$K$32,""))</f>
        <v>0</v>
      </c>
      <c r="AZ16" s="137">
        <f t="shared" ca="1" si="24"/>
        <v>0</v>
      </c>
      <c r="BA16" s="137" t="str">
        <f t="shared" ca="1" si="25"/>
        <v/>
      </c>
      <c r="BB16" s="137" t="str">
        <f t="shared" ca="1" si="26"/>
        <v/>
      </c>
      <c r="BC16" s="137" t="str">
        <f t="shared" ca="1" si="27"/>
        <v/>
      </c>
      <c r="BD16" s="137">
        <f t="array" aca="1" ref="BD16" ca="1">MIN(IF(($N$3:$N$32=1)*($T$3:$T$32=BD$5)*($V$3:$V$32&lt;=$AN16)*($W$3:$W$32&gt;$AN16)*($Z$3:$Z$32="No"),$K$3:$K$32,""))</f>
        <v>0</v>
      </c>
      <c r="BE16" s="137">
        <f t="shared" ca="1" si="28"/>
        <v>0</v>
      </c>
      <c r="BF16" s="137" t="str">
        <f t="shared" ca="1" si="29"/>
        <v/>
      </c>
      <c r="BG16" s="137" t="str">
        <f t="shared" ca="1" si="30"/>
        <v/>
      </c>
      <c r="BH16" s="137" t="str">
        <f t="shared" ca="1" si="31"/>
        <v/>
      </c>
      <c r="BI16" s="137">
        <f t="array" aca="1" ref="BI16" ca="1">MIN(IF(($N$3:$N$32=1)*($T$3:$T$32=BI$5)*($V$3:$V$32&lt;=$AN16)*($W$3:$W$32&gt;$AN16)*($Z$3:$Z$32="No"),$K$3:$K$32,""))</f>
        <v>0</v>
      </c>
      <c r="BJ16" s="137">
        <f t="shared" ca="1" si="32"/>
        <v>0</v>
      </c>
      <c r="BK16" s="137" t="str">
        <f t="shared" ca="1" si="33"/>
        <v/>
      </c>
      <c r="BL16" s="137" t="str">
        <f t="shared" ca="1" si="34"/>
        <v/>
      </c>
      <c r="BM16" s="137" t="str">
        <f t="shared" ca="1" si="35"/>
        <v/>
      </c>
      <c r="BN16" s="137">
        <f t="array" aca="1" ref="BN16" ca="1">MIN(IF(($N$3:$N$32=1)*($T$3:$T$32=BN$5)*($V$3:$V$32&lt;=$AN16)*($W$3:$W$32&gt;$AN16)*($Z$3:$Z$32="No"),$K$3:$K$32,""))</f>
        <v>0</v>
      </c>
      <c r="BO16" s="137">
        <f t="shared" ca="1" si="36"/>
        <v>0</v>
      </c>
      <c r="BP16" s="137" t="str">
        <f t="shared" ca="1" si="37"/>
        <v/>
      </c>
      <c r="BQ16" s="137" t="str">
        <f t="shared" ca="1" si="38"/>
        <v/>
      </c>
      <c r="BR16" s="137" t="str">
        <f t="shared" ca="1" si="39"/>
        <v/>
      </c>
      <c r="BS16" s="137">
        <f t="array" aca="1" ref="BS16" ca="1">MIN(IF(($N$3:$N$32=1)*($T$3:$T$32=BS$5)*($V$3:$V$32&lt;=$AN16)*($W$3:$W$32&gt;$AN16)*($Z$3:$Z$32="No"),$K$3:$K$32,""))</f>
        <v>0</v>
      </c>
      <c r="BT16" s="137">
        <f t="shared" ca="1" si="40"/>
        <v>0</v>
      </c>
      <c r="BU16" s="137" t="str">
        <f t="shared" ca="1" si="41"/>
        <v/>
      </c>
      <c r="BV16" s="137" t="str">
        <f t="shared" ca="1" si="42"/>
        <v/>
      </c>
      <c r="BW16" s="137" t="str">
        <f t="shared" ca="1" si="43"/>
        <v/>
      </c>
      <c r="BY16" s="179">
        <v>11</v>
      </c>
      <c r="BZ16" s="174" t="str">
        <f t="shared" ref="BZ16:DD16" si="53">IF(BZ48="","",INDEX($P$3:$P$32,BZ48,1) &amp; IF(INDEX($Z$3:$Z$32,BZ48,1)="No", " - "&amp;HOUR(INDEX($V$3:$V$32,BZ48,1))&amp;":"&amp;IF(LEN(MINUTE(INDEX($V$3:$V$32,BZ48,1)))=1,"0"&amp;MINUTE(INDEX($V$3:$V$32,BZ48,1)),MINUTE(INDEX($V$3:$V$32,BZ48,1)))," - All day"))</f>
        <v/>
      </c>
      <c r="CA16" s="174" t="str">
        <f t="shared" si="53"/>
        <v/>
      </c>
      <c r="CB16" s="174" t="str">
        <f t="shared" si="53"/>
        <v/>
      </c>
      <c r="CC16" s="174" t="str">
        <f t="shared" si="53"/>
        <v/>
      </c>
      <c r="CD16" s="174" t="str">
        <f t="shared" si="53"/>
        <v/>
      </c>
      <c r="CE16" s="174" t="str">
        <f t="shared" si="53"/>
        <v/>
      </c>
      <c r="CF16" s="174" t="str">
        <f t="shared" si="53"/>
        <v/>
      </c>
      <c r="CG16" s="174" t="str">
        <f t="shared" si="53"/>
        <v/>
      </c>
      <c r="CH16" s="174" t="str">
        <f t="shared" si="53"/>
        <v/>
      </c>
      <c r="CI16" s="174" t="str">
        <f t="shared" si="53"/>
        <v/>
      </c>
      <c r="CJ16" s="174" t="str">
        <f t="shared" si="53"/>
        <v/>
      </c>
      <c r="CK16" s="174" t="str">
        <f t="shared" si="53"/>
        <v/>
      </c>
      <c r="CL16" s="174" t="str">
        <f t="shared" si="53"/>
        <v/>
      </c>
      <c r="CM16" s="174" t="str">
        <f t="shared" si="53"/>
        <v/>
      </c>
      <c r="CN16" s="174" t="str">
        <f t="shared" si="53"/>
        <v/>
      </c>
      <c r="CO16" s="174" t="str">
        <f t="shared" si="53"/>
        <v/>
      </c>
      <c r="CP16" s="174" t="str">
        <f t="shared" si="53"/>
        <v/>
      </c>
      <c r="CQ16" s="174" t="str">
        <f t="shared" si="53"/>
        <v/>
      </c>
      <c r="CR16" s="174" t="str">
        <f t="shared" si="53"/>
        <v/>
      </c>
      <c r="CS16" s="174" t="str">
        <f t="shared" si="53"/>
        <v/>
      </c>
      <c r="CT16" s="174" t="str">
        <f t="shared" si="53"/>
        <v/>
      </c>
      <c r="CU16" s="174" t="str">
        <f t="shared" si="53"/>
        <v/>
      </c>
      <c r="CV16" s="174" t="str">
        <f t="shared" si="53"/>
        <v/>
      </c>
      <c r="CW16" s="174" t="str">
        <f t="shared" si="53"/>
        <v/>
      </c>
      <c r="CX16" s="174" t="str">
        <f t="shared" si="53"/>
        <v/>
      </c>
      <c r="CY16" s="174" t="str">
        <f t="shared" si="53"/>
        <v/>
      </c>
      <c r="CZ16" s="174" t="str">
        <f t="shared" si="53"/>
        <v/>
      </c>
      <c r="DA16" s="174" t="str">
        <f t="shared" si="53"/>
        <v/>
      </c>
      <c r="DB16" s="174" t="str">
        <f t="shared" si="53"/>
        <v/>
      </c>
      <c r="DC16" s="174" t="str">
        <f t="shared" si="53"/>
        <v/>
      </c>
      <c r="DD16" s="180" t="str">
        <f t="shared" si="53"/>
        <v/>
      </c>
    </row>
    <row r="17" spans="2:108" x14ac:dyDescent="0.25">
      <c r="B17" s="48">
        <v>2033</v>
      </c>
      <c r="D17" s="48">
        <v>14</v>
      </c>
      <c r="I17" s="139">
        <f t="shared" si="11"/>
        <v>0.27083333333333381</v>
      </c>
      <c r="J17" s="51"/>
      <c r="K17" s="48">
        <v>15</v>
      </c>
      <c r="L17" s="143">
        <f t="shared" si="3"/>
        <v>23.015000000000001</v>
      </c>
      <c r="M17" s="144">
        <f t="shared" si="0"/>
        <v>0</v>
      </c>
      <c r="N17" s="144">
        <f t="shared" ca="1" si="1"/>
        <v>0</v>
      </c>
      <c r="O17" s="144">
        <f t="shared" ca="1" si="2"/>
        <v>0</v>
      </c>
      <c r="P17" s="137" t="str">
        <f>INDEX(EventsList!C$7:C$36,$K17,1)&amp;""</f>
        <v>Bank Holiday</v>
      </c>
      <c r="Q17" s="137" t="str">
        <f>IFERROR(IF(L17="","",INDEX(EventsList!H$7:H$36,$K17,1)&amp;""),"")</f>
        <v>Day off</v>
      </c>
      <c r="R17" s="137" t="str">
        <f>IFERROR(IF(L17="","",INDEX(EventsList!I$7:I$36,$K17,1)),0)</f>
        <v>High</v>
      </c>
      <c r="S17" s="137" t="str">
        <f ca="1">IFERROR(IF(O17=0,"",IF(INDEX(EventsList!M$7:M$36,$K17,1)="Yes", P17 &amp; IF(U17&lt;&gt;T17,"| from ", "| on ") &amp; INDEX(weekDays,WEEKDAY(T17,weekOffset+1),1)&amp; IF(U17&lt;&gt;T17," till "&amp; INDEX(weekDays,WEEKDAY(U17,weekOffset+1),1), "")  &amp; IF(V17="","", "| at " &amp; HOUR(V17)&amp;":"&amp;IF(LEN(MINUTE(V17))=1,"0"&amp;MINUTE(V17),MINUTE(V17))),"")),"")</f>
        <v/>
      </c>
      <c r="T17" s="145">
        <f>IF(ISNUMBER(INDEX(EventsList!D$7:D$36,$K17,1)),INDEX(EventsList!D$7:D$36,$K17,1),"")</f>
        <v>45088</v>
      </c>
      <c r="U17" s="145">
        <f>IF(ISNUMBER(INDEX(EventsList!E$7:E$36,$K17,1)),INDEX(EventsList!E$7:E$36,$K17,1),T17)</f>
        <v>45089</v>
      </c>
      <c r="V17" s="141" t="str">
        <f>IF(ISNUMBER(INDEX(EventsList!F$7:F$36,$K17,1)),INDEX(EventsList!F$7:F$36,$K17,1),"")</f>
        <v/>
      </c>
      <c r="W17" s="141" t="str">
        <f>IF(ISNUMBER(INDEX(EventsList!G$7:G$36,$K17,1)),INDEX(EventsList!G$7:G$36,$K17,1),"")</f>
        <v/>
      </c>
      <c r="X17" s="146">
        <f t="shared" si="4"/>
        <v>45088</v>
      </c>
      <c r="Y17" s="146">
        <f t="shared" si="5"/>
        <v>45089.999988425923</v>
      </c>
      <c r="Z17" s="144" t="str">
        <f t="shared" si="6"/>
        <v>Yes</v>
      </c>
      <c r="AA17" s="147" t="str">
        <f t="shared" si="7"/>
        <v/>
      </c>
      <c r="AB17" s="144">
        <f t="array" ref="AB17">IF(Z17="","",SUM(IF((X17&gt;=$X$3:$X$32)*(X17&lt;=$Y$3:$Y$32),1,0))+SUM(IF((Y17&gt;=$X$3:$X$32)*(Y17&lt;=$Y$3:$Y$32),1,0))-2)</f>
        <v>0</v>
      </c>
      <c r="AC17" s="144" t="str">
        <f t="shared" si="8"/>
        <v/>
      </c>
      <c r="AE17" s="139">
        <f t="shared" si="15"/>
        <v>0.22916666666666707</v>
      </c>
      <c r="AF17" s="137">
        <f t="array" aca="1" ref="AF17" ca="1">MIN(IF(($O$3:$O$32=1)*($T$3:$T$32=AF$5)*($V$3:$V$32&lt;=$AE17)*($W$3:$W$32&gt;$AE17)*($Z$3:$Z$32="No"),$K$3:$K$32,""))</f>
        <v>0</v>
      </c>
      <c r="AG17" s="137">
        <f t="array" aca="1" ref="AG17" ca="1">MIN(IF(($O$3:$O$32=1)*($T$3:$T$32=AG$5)*($V$3:$V$32&lt;=$AE17)*($W$3:$W$32&gt;$AE17)*($Z$3:$Z$32="No"),$K$3:$K$32,""))</f>
        <v>0</v>
      </c>
      <c r="AH17" s="137">
        <f t="array" aca="1" ref="AH17" ca="1">MIN(IF(($O$3:$O$32=1)*($T$3:$T$32=AH$5)*($V$3:$V$32&lt;=$AE17)*($W$3:$W$32&gt;$AE17)*($Z$3:$Z$32="No"),$K$3:$K$32,""))</f>
        <v>0</v>
      </c>
      <c r="AI17" s="137">
        <f t="array" aca="1" ref="AI17" ca="1">MIN(IF(($O$3:$O$32=1)*($T$3:$T$32=AI$5)*($V$3:$V$32&lt;=$AE17)*($W$3:$W$32&gt;$AE17)*($Z$3:$Z$32="No"),$K$3:$K$32,""))</f>
        <v>0</v>
      </c>
      <c r="AJ17" s="137">
        <f t="array" aca="1" ref="AJ17" ca="1">MIN(IF(($O$3:$O$32=1)*($T$3:$T$32=AJ$5)*($V$3:$V$32&lt;=$AE17)*($W$3:$W$32&gt;$AE17)*($Z$3:$Z$32="No"),$K$3:$K$32,""))</f>
        <v>0</v>
      </c>
      <c r="AK17" s="137">
        <f t="array" aca="1" ref="AK17" ca="1">MIN(IF(($O$3:$O$32=1)*($T$3:$T$32=AK$5)*($V$3:$V$32&lt;=$AE17)*($W$3:$W$32&gt;$AE17)*($Z$3:$Z$32="No"),$K$3:$K$32,""))</f>
        <v>0</v>
      </c>
      <c r="AL17" s="137">
        <f t="array" aca="1" ref="AL17" ca="1">MIN(IF(($O$3:$O$32=1)*($T$3:$T$32=AL$5)*($V$3:$V$32&lt;=$AE17)*($W$3:$W$32&gt;$AE17)*($Z$3:$Z$32="No"),$K$3:$K$32,""))</f>
        <v>0</v>
      </c>
      <c r="AN17" s="139">
        <f>WeeklyView!C19</f>
        <v>0.54166666666666763</v>
      </c>
      <c r="AO17" s="137">
        <f t="array" aca="1" ref="AO17" ca="1">MIN(IF(($N$3:$N$32=1)*($T$3:$T$32=AO$5)*($V$3:$V$32&lt;=$AN17)*($W$3:$W$32&gt;$AN17)*($Z$3:$Z$32="No"),$K$3:$K$32,""))</f>
        <v>0</v>
      </c>
      <c r="AP17" s="137">
        <f t="shared" ca="1" si="16"/>
        <v>0</v>
      </c>
      <c r="AQ17" s="137" t="str">
        <f t="shared" ref="AQ17:AQ54" ca="1" si="54">IF(OR(AO17=AO16,AS17=""),"",IF(AO17&gt;0,INDEX($P$3:$P$32,AO17,1)&amp; IF(AP17&gt;1," - " &amp; AP17 &amp;" Events overlap!",""),""))</f>
        <v/>
      </c>
      <c r="AR17" s="137" t="str">
        <f t="shared" ref="AR17:AR54" ca="1" si="55">IF(LEN(AS17)&gt;0,INDEX($Q$3:$Q$32,AO17,1),"")</f>
        <v/>
      </c>
      <c r="AS17" s="137" t="str">
        <f t="shared" ref="AS17:AS54" ca="1" si="56">IF(AO17&gt;0,IF(importanceFilter="Show all",1,IF(INDEX($R$3:$R$32,AO17,1)=importanceFilter,1,"")),"")</f>
        <v/>
      </c>
      <c r="AT17" s="137">
        <f t="array" aca="1" ref="AT17" ca="1">MIN(IF(($N$3:$N$32=1)*($T$3:$T$32=AT$5)*($V$3:$V$32&lt;=$AN17)*($W$3:$W$32&gt;$AN17)*($Z$3:$Z$32="No"),$K$3:$K$32,""))</f>
        <v>0</v>
      </c>
      <c r="AU17" s="137">
        <f t="shared" ca="1" si="20"/>
        <v>0</v>
      </c>
      <c r="AV17" s="137" t="str">
        <f t="shared" ref="AV17:AV54" ca="1" si="57">IF(OR(AT17=AT16,AX17=""),"",IF(AT17&gt;0,INDEX($P$3:$P$32,AT17,1)&amp; IF(AU17&gt;1," - " &amp; AU17 &amp;" Events overlap!",""),""))</f>
        <v/>
      </c>
      <c r="AW17" s="137" t="str">
        <f t="shared" ref="AW17:AW54" ca="1" si="58">IF(LEN(AX17)&gt;0,INDEX($Q$3:$Q$32,AT17,1),"")</f>
        <v/>
      </c>
      <c r="AX17" s="137" t="str">
        <f t="shared" ref="AX17:AX54" ca="1" si="59">IF(AT17&gt;0,IF(importanceFilter="Show all",1,IF(INDEX($R$3:$R$32,AT17,1)=importanceFilter,1,"")),"")</f>
        <v/>
      </c>
      <c r="AY17" s="137">
        <f t="array" aca="1" ref="AY17" ca="1">MIN(IF(($N$3:$N$32=1)*($T$3:$T$32=AY$5)*($V$3:$V$32&lt;=$AN17)*($W$3:$W$32&gt;$AN17)*($Z$3:$Z$32="No"),$K$3:$K$32,""))</f>
        <v>0</v>
      </c>
      <c r="AZ17" s="137">
        <f t="shared" ca="1" si="24"/>
        <v>0</v>
      </c>
      <c r="BA17" s="137" t="str">
        <f t="shared" ref="BA17:BA54" ca="1" si="60">IF(OR(AY17=AY16,BC17=""),"",IF(AY17&gt;0,INDEX($P$3:$P$32,AY17,1)&amp; IF(AZ17&gt;1," - " &amp; AZ17 &amp;" Events overlap!",""),""))</f>
        <v/>
      </c>
      <c r="BB17" s="137" t="str">
        <f t="shared" ref="BB17:BB54" ca="1" si="61">IF(LEN(BC17)&gt;0,INDEX($Q$3:$Q$32,AY17,1),"")</f>
        <v/>
      </c>
      <c r="BC17" s="137" t="str">
        <f t="shared" ref="BC17:BC54" ca="1" si="62">IF(AY17&gt;0,IF(importanceFilter="Show all",1,IF(INDEX($R$3:$R$32,AY17,1)=importanceFilter,1,"")),"")</f>
        <v/>
      </c>
      <c r="BD17" s="137">
        <f t="array" aca="1" ref="BD17" ca="1">MIN(IF(($N$3:$N$32=1)*($T$3:$T$32=BD$5)*($V$3:$V$32&lt;=$AN17)*($W$3:$W$32&gt;$AN17)*($Z$3:$Z$32="No"),$K$3:$K$32,""))</f>
        <v>0</v>
      </c>
      <c r="BE17" s="137">
        <f t="shared" ca="1" si="28"/>
        <v>0</v>
      </c>
      <c r="BF17" s="137" t="str">
        <f t="shared" ref="BF17:BF54" ca="1" si="63">IF(OR(BD17=BD16,BH17=""),"",IF(BD17&gt;0,INDEX($P$3:$P$32,BD17,1)&amp; IF(BE17&gt;1," - " &amp; BE17 &amp;" Events overlap!",""),""))</f>
        <v/>
      </c>
      <c r="BG17" s="137" t="str">
        <f t="shared" ref="BG17:BG54" ca="1" si="64">IF(LEN(BH17)&gt;0,INDEX($Q$3:$Q$32,BD17,1),"")</f>
        <v/>
      </c>
      <c r="BH17" s="137" t="str">
        <f t="shared" ref="BH17:BH54" ca="1" si="65">IF(BD17&gt;0,IF(importanceFilter="Show all",1,IF(INDEX($R$3:$R$32,BD17,1)=importanceFilter,1,"")),"")</f>
        <v/>
      </c>
      <c r="BI17" s="137">
        <f t="array" aca="1" ref="BI17" ca="1">MIN(IF(($N$3:$N$32=1)*($T$3:$T$32=BI$5)*($V$3:$V$32&lt;=$AN17)*($W$3:$W$32&gt;$AN17)*($Z$3:$Z$32="No"),$K$3:$K$32,""))</f>
        <v>0</v>
      </c>
      <c r="BJ17" s="137">
        <f t="shared" ca="1" si="32"/>
        <v>0</v>
      </c>
      <c r="BK17" s="137" t="str">
        <f t="shared" ref="BK17:BK54" ca="1" si="66">IF(OR(BI17=BI16,BM17=""),"",IF(BI17&gt;0,INDEX($P$3:$P$32,BI17,1)&amp; IF(BJ17&gt;1," - " &amp; BJ17 &amp;" Events overlap!",""),""))</f>
        <v/>
      </c>
      <c r="BL17" s="137" t="str">
        <f t="shared" ref="BL17:BL54" ca="1" si="67">IF(LEN(BM17)&gt;0,INDEX($Q$3:$Q$32,BI17,1),"")</f>
        <v/>
      </c>
      <c r="BM17" s="137" t="str">
        <f t="shared" ref="BM17:BM54" ca="1" si="68">IF(BI17&gt;0,IF(importanceFilter="Show all",1,IF(INDEX($R$3:$R$32,BI17,1)=importanceFilter,1,"")),"")</f>
        <v/>
      </c>
      <c r="BN17" s="137">
        <f t="array" aca="1" ref="BN17" ca="1">MIN(IF(($N$3:$N$32=1)*($T$3:$T$32=BN$5)*($V$3:$V$32&lt;=$AN17)*($W$3:$W$32&gt;$AN17)*($Z$3:$Z$32="No"),$K$3:$K$32,""))</f>
        <v>0</v>
      </c>
      <c r="BO17" s="137">
        <f t="shared" ca="1" si="36"/>
        <v>0</v>
      </c>
      <c r="BP17" s="137" t="str">
        <f t="shared" ref="BP17:BP54" ca="1" si="69">IF(OR(BN17=BN16,BR17=""),"",IF(BN17&gt;0,INDEX($P$3:$P$32,BN17,1)&amp; IF(BO17&gt;1," - " &amp; BO17 &amp;" Events overlap!",""),""))</f>
        <v/>
      </c>
      <c r="BQ17" s="137" t="str">
        <f t="shared" ref="BQ17:BQ54" ca="1" si="70">IF(LEN(BR17)&gt;0,INDEX($Q$3:$Q$32,BN17,1),"")</f>
        <v/>
      </c>
      <c r="BR17" s="137" t="str">
        <f t="shared" ref="BR17:BR54" ca="1" si="71">IF(BN17&gt;0,IF(importanceFilter="Show all",1,IF(INDEX($R$3:$R$32,BN17,1)=importanceFilter,1,"")),"")</f>
        <v/>
      </c>
      <c r="BS17" s="137">
        <f t="array" aca="1" ref="BS17" ca="1">MIN(IF(($N$3:$N$32=1)*($T$3:$T$32=BS$5)*($V$3:$V$32&lt;=$AN17)*($W$3:$W$32&gt;$AN17)*($Z$3:$Z$32="No"),$K$3:$K$32,""))</f>
        <v>0</v>
      </c>
      <c r="BT17" s="137">
        <f t="shared" ca="1" si="40"/>
        <v>0</v>
      </c>
      <c r="BU17" s="137" t="str">
        <f t="shared" ref="BU17:BU54" ca="1" si="72">IF(OR(BS17=BS16,BW17=""),"",IF(BS17&gt;0,INDEX($P$3:$P$32,BS17,1)&amp; IF(BT17&gt;1," - " &amp; BT17 &amp;" Events overlap!",""),""))</f>
        <v/>
      </c>
      <c r="BV17" s="137" t="str">
        <f t="shared" ref="BV17:BV54" ca="1" si="73">IF(LEN(BW17)&gt;0,INDEX($Q$3:$Q$32,BS17,1),"")</f>
        <v/>
      </c>
      <c r="BW17" s="137" t="str">
        <f t="shared" ref="BW17:BW54" ca="1" si="74">IF(BS17&gt;0,IF(importanceFilter="Show all",1,IF(INDEX($R$3:$R$32,BS17,1)=importanceFilter,1,"")),"")</f>
        <v/>
      </c>
      <c r="BY17" s="179">
        <v>12</v>
      </c>
      <c r="BZ17" s="174" t="str">
        <f t="shared" ref="BZ17:DD17" si="75">IF(BZ49="","",INDEX($P$3:$P$32,BZ49,1) &amp; IF(INDEX($Z$3:$Z$32,BZ49,1)="No", " - "&amp;HOUR(INDEX($V$3:$V$32,BZ49,1))&amp;":"&amp;IF(LEN(MINUTE(INDEX($V$3:$V$32,BZ49,1)))=1,"0"&amp;MINUTE(INDEX($V$3:$V$32,BZ49,1)),MINUTE(INDEX($V$3:$V$32,BZ49,1)))," - All day"))</f>
        <v/>
      </c>
      <c r="CA17" s="174" t="str">
        <f t="shared" si="75"/>
        <v/>
      </c>
      <c r="CB17" s="174" t="str">
        <f t="shared" si="75"/>
        <v/>
      </c>
      <c r="CC17" s="174" t="str">
        <f t="shared" si="75"/>
        <v/>
      </c>
      <c r="CD17" s="174" t="str">
        <f t="shared" si="75"/>
        <v/>
      </c>
      <c r="CE17" s="174" t="str">
        <f t="shared" si="75"/>
        <v/>
      </c>
      <c r="CF17" s="174" t="str">
        <f t="shared" si="75"/>
        <v/>
      </c>
      <c r="CG17" s="174" t="str">
        <f t="shared" si="75"/>
        <v/>
      </c>
      <c r="CH17" s="174" t="str">
        <f t="shared" si="75"/>
        <v/>
      </c>
      <c r="CI17" s="174" t="str">
        <f t="shared" si="75"/>
        <v/>
      </c>
      <c r="CJ17" s="174" t="str">
        <f t="shared" si="75"/>
        <v/>
      </c>
      <c r="CK17" s="174" t="str">
        <f t="shared" si="75"/>
        <v/>
      </c>
      <c r="CL17" s="174" t="str">
        <f t="shared" si="75"/>
        <v/>
      </c>
      <c r="CM17" s="174" t="str">
        <f t="shared" si="75"/>
        <v/>
      </c>
      <c r="CN17" s="174" t="str">
        <f t="shared" si="75"/>
        <v/>
      </c>
      <c r="CO17" s="174" t="str">
        <f t="shared" si="75"/>
        <v/>
      </c>
      <c r="CP17" s="174" t="str">
        <f t="shared" si="75"/>
        <v/>
      </c>
      <c r="CQ17" s="174" t="str">
        <f t="shared" si="75"/>
        <v/>
      </c>
      <c r="CR17" s="174" t="str">
        <f t="shared" si="75"/>
        <v/>
      </c>
      <c r="CS17" s="174" t="str">
        <f t="shared" si="75"/>
        <v/>
      </c>
      <c r="CT17" s="174" t="str">
        <f t="shared" si="75"/>
        <v/>
      </c>
      <c r="CU17" s="174" t="str">
        <f t="shared" si="75"/>
        <v/>
      </c>
      <c r="CV17" s="174" t="str">
        <f t="shared" si="75"/>
        <v/>
      </c>
      <c r="CW17" s="174" t="str">
        <f t="shared" si="75"/>
        <v/>
      </c>
      <c r="CX17" s="174" t="str">
        <f t="shared" si="75"/>
        <v/>
      </c>
      <c r="CY17" s="174" t="str">
        <f t="shared" si="75"/>
        <v/>
      </c>
      <c r="CZ17" s="174" t="str">
        <f t="shared" si="75"/>
        <v/>
      </c>
      <c r="DA17" s="174" t="str">
        <f t="shared" si="75"/>
        <v/>
      </c>
      <c r="DB17" s="174" t="str">
        <f t="shared" si="75"/>
        <v/>
      </c>
      <c r="DC17" s="174" t="str">
        <f t="shared" si="75"/>
        <v/>
      </c>
      <c r="DD17" s="180" t="str">
        <f t="shared" si="75"/>
        <v/>
      </c>
    </row>
    <row r="18" spans="2:108" x14ac:dyDescent="0.25">
      <c r="B18" s="48">
        <v>2034</v>
      </c>
      <c r="D18" s="48">
        <v>15</v>
      </c>
      <c r="I18" s="139">
        <f t="shared" si="11"/>
        <v>0.29166666666666718</v>
      </c>
      <c r="J18" s="51"/>
      <c r="K18" s="48">
        <v>16</v>
      </c>
      <c r="L18" s="143">
        <f t="shared" si="3"/>
        <v>24.015999999999998</v>
      </c>
      <c r="M18" s="144">
        <f t="shared" si="0"/>
        <v>0</v>
      </c>
      <c r="N18" s="144">
        <f t="shared" ca="1" si="1"/>
        <v>0</v>
      </c>
      <c r="O18" s="144">
        <f t="shared" ca="1" si="2"/>
        <v>0</v>
      </c>
      <c r="P18" s="137" t="str">
        <f>INDEX(EventsList!C$7:C$36,$K18,1)&amp;""</f>
        <v>Day Off</v>
      </c>
      <c r="Q18" s="137" t="str">
        <f>IFERROR(IF(L18="","",INDEX(EventsList!H$7:H$36,$K18,1)&amp;""),"")</f>
        <v>Day off</v>
      </c>
      <c r="R18" s="137" t="str">
        <f>IFERROR(IF(L18="","",INDEX(EventsList!I$7:I$36,$K18,1)),0)</f>
        <v>Medium</v>
      </c>
      <c r="S18" s="137" t="str">
        <f ca="1">IFERROR(IF(O18=0,"",IF(INDEX(EventsList!M$7:M$36,$K18,1)="Yes", P18 &amp; IF(U18&lt;&gt;T18,"| from ", "| on ") &amp; INDEX(weekDays,WEEKDAY(T18,weekOffset+1),1)&amp; IF(U18&lt;&gt;T18," till "&amp; INDEX(weekDays,WEEKDAY(U18,weekOffset+1),1), "")  &amp; IF(V18="","", "| at " &amp; HOUR(V18)&amp;":"&amp;IF(LEN(MINUTE(V18))=1,"0"&amp;MINUTE(V18),MINUTE(V18))),"")),"")</f>
        <v/>
      </c>
      <c r="T18" s="145">
        <f>IF(ISNUMBER(INDEX(EventsList!D$7:D$36,$K18,1)),INDEX(EventsList!D$7:D$36,$K18,1),"")</f>
        <v>45090</v>
      </c>
      <c r="U18" s="145">
        <f>IF(ISNUMBER(INDEX(EventsList!E$7:E$36,$K18,1)),INDEX(EventsList!E$7:E$36,$K18,1),T18)</f>
        <v>45097</v>
      </c>
      <c r="V18" s="141" t="str">
        <f>IF(ISNUMBER(INDEX(EventsList!F$7:F$36,$K18,1)),INDEX(EventsList!F$7:F$36,$K18,1),"")</f>
        <v/>
      </c>
      <c r="W18" s="141" t="str">
        <f>IF(ISNUMBER(INDEX(EventsList!G$7:G$36,$K18,1)),INDEX(EventsList!G$7:G$36,$K18,1),"")</f>
        <v/>
      </c>
      <c r="X18" s="146">
        <f t="shared" si="4"/>
        <v>45090</v>
      </c>
      <c r="Y18" s="146">
        <f t="shared" si="5"/>
        <v>45097.999988425923</v>
      </c>
      <c r="Z18" s="144" t="str">
        <f t="shared" si="6"/>
        <v>Yes</v>
      </c>
      <c r="AA18" s="147" t="str">
        <f t="shared" si="7"/>
        <v/>
      </c>
      <c r="AB18" s="144">
        <f t="array" ref="AB18">IF(Z18="","",SUM(IF((X18&gt;=$X$3:$X$32)*(X18&lt;=$Y$3:$Y$32),1,0))+SUM(IF((Y18&gt;=$X$3:$X$32)*(Y18&lt;=$Y$3:$Y$32),1,0))-2)</f>
        <v>0</v>
      </c>
      <c r="AC18" s="144" t="str">
        <f t="shared" si="8"/>
        <v/>
      </c>
      <c r="AE18" s="139">
        <f t="shared" si="15"/>
        <v>0.25000000000000044</v>
      </c>
      <c r="AF18" s="137">
        <f t="array" aca="1" ref="AF18" ca="1">MIN(IF(($O$3:$O$32=1)*($T$3:$T$32=AF$5)*($V$3:$V$32&lt;=$AE18)*($W$3:$W$32&gt;$AE18)*($Z$3:$Z$32="No"),$K$3:$K$32,""))</f>
        <v>0</v>
      </c>
      <c r="AG18" s="137">
        <f t="array" aca="1" ref="AG18" ca="1">MIN(IF(($O$3:$O$32=1)*($T$3:$T$32=AG$5)*($V$3:$V$32&lt;=$AE18)*($W$3:$W$32&gt;$AE18)*($Z$3:$Z$32="No"),$K$3:$K$32,""))</f>
        <v>0</v>
      </c>
      <c r="AH18" s="137">
        <f t="array" aca="1" ref="AH18" ca="1">MIN(IF(($O$3:$O$32=1)*($T$3:$T$32=AH$5)*($V$3:$V$32&lt;=$AE18)*($W$3:$W$32&gt;$AE18)*($Z$3:$Z$32="No"),$K$3:$K$32,""))</f>
        <v>0</v>
      </c>
      <c r="AI18" s="137">
        <f t="array" aca="1" ref="AI18" ca="1">MIN(IF(($O$3:$O$32=1)*($T$3:$T$32=AI$5)*($V$3:$V$32&lt;=$AE18)*($W$3:$W$32&gt;$AE18)*($Z$3:$Z$32="No"),$K$3:$K$32,""))</f>
        <v>0</v>
      </c>
      <c r="AJ18" s="137">
        <f t="array" aca="1" ref="AJ18" ca="1">MIN(IF(($O$3:$O$32=1)*($T$3:$T$32=AJ$5)*($V$3:$V$32&lt;=$AE18)*($W$3:$W$32&gt;$AE18)*($Z$3:$Z$32="No"),$K$3:$K$32,""))</f>
        <v>0</v>
      </c>
      <c r="AK18" s="137">
        <f t="array" aca="1" ref="AK18" ca="1">MIN(IF(($O$3:$O$32=1)*($T$3:$T$32=AK$5)*($V$3:$V$32&lt;=$AE18)*($W$3:$W$32&gt;$AE18)*($Z$3:$Z$32="No"),$K$3:$K$32,""))</f>
        <v>0</v>
      </c>
      <c r="AL18" s="137">
        <f t="array" aca="1" ref="AL18" ca="1">MIN(IF(($O$3:$O$32=1)*($T$3:$T$32=AL$5)*($V$3:$V$32&lt;=$AE18)*($W$3:$W$32&gt;$AE18)*($Z$3:$Z$32="No"),$K$3:$K$32,""))</f>
        <v>0</v>
      </c>
      <c r="AN18" s="139">
        <f>WeeklyView!C20</f>
        <v>0.562500000000001</v>
      </c>
      <c r="AO18" s="137">
        <f t="array" aca="1" ref="AO18" ca="1">MIN(IF(($N$3:$N$32=1)*($T$3:$T$32=AO$5)*($V$3:$V$32&lt;=$AN18)*($W$3:$W$32&gt;$AN18)*($Z$3:$Z$32="No"),$K$3:$K$32,""))</f>
        <v>0</v>
      </c>
      <c r="AP18" s="137">
        <f t="shared" ca="1" si="16"/>
        <v>0</v>
      </c>
      <c r="AQ18" s="137" t="str">
        <f t="shared" ca="1" si="54"/>
        <v/>
      </c>
      <c r="AR18" s="137" t="str">
        <f t="shared" ca="1" si="55"/>
        <v/>
      </c>
      <c r="AS18" s="137" t="str">
        <f t="shared" ca="1" si="56"/>
        <v/>
      </c>
      <c r="AT18" s="137">
        <f t="array" aca="1" ref="AT18" ca="1">MIN(IF(($N$3:$N$32=1)*($T$3:$T$32=AT$5)*($V$3:$V$32&lt;=$AN18)*($W$3:$W$32&gt;$AN18)*($Z$3:$Z$32="No"),$K$3:$K$32,""))</f>
        <v>0</v>
      </c>
      <c r="AU18" s="137">
        <f t="shared" ca="1" si="20"/>
        <v>0</v>
      </c>
      <c r="AV18" s="137" t="str">
        <f t="shared" ca="1" si="57"/>
        <v/>
      </c>
      <c r="AW18" s="137" t="str">
        <f t="shared" ca="1" si="58"/>
        <v/>
      </c>
      <c r="AX18" s="137" t="str">
        <f t="shared" ca="1" si="59"/>
        <v/>
      </c>
      <c r="AY18" s="137">
        <f t="array" aca="1" ref="AY18" ca="1">MIN(IF(($N$3:$N$32=1)*($T$3:$T$32=AY$5)*($V$3:$V$32&lt;=$AN18)*($W$3:$W$32&gt;$AN18)*($Z$3:$Z$32="No"),$K$3:$K$32,""))</f>
        <v>0</v>
      </c>
      <c r="AZ18" s="137">
        <f t="shared" ca="1" si="24"/>
        <v>0</v>
      </c>
      <c r="BA18" s="137" t="str">
        <f t="shared" ca="1" si="60"/>
        <v/>
      </c>
      <c r="BB18" s="137" t="str">
        <f t="shared" ca="1" si="61"/>
        <v/>
      </c>
      <c r="BC18" s="137" t="str">
        <f t="shared" ca="1" si="62"/>
        <v/>
      </c>
      <c r="BD18" s="137">
        <f t="array" aca="1" ref="BD18" ca="1">MIN(IF(($N$3:$N$32=1)*($T$3:$T$32=BD$5)*($V$3:$V$32&lt;=$AN18)*($W$3:$W$32&gt;$AN18)*($Z$3:$Z$32="No"),$K$3:$K$32,""))</f>
        <v>0</v>
      </c>
      <c r="BE18" s="137">
        <f t="shared" ca="1" si="28"/>
        <v>0</v>
      </c>
      <c r="BF18" s="137" t="str">
        <f t="shared" ca="1" si="63"/>
        <v/>
      </c>
      <c r="BG18" s="137" t="str">
        <f t="shared" ca="1" si="64"/>
        <v/>
      </c>
      <c r="BH18" s="137" t="str">
        <f t="shared" ca="1" si="65"/>
        <v/>
      </c>
      <c r="BI18" s="137">
        <f t="array" aca="1" ref="BI18" ca="1">MIN(IF(($N$3:$N$32=1)*($T$3:$T$32=BI$5)*($V$3:$V$32&lt;=$AN18)*($W$3:$W$32&gt;$AN18)*($Z$3:$Z$32="No"),$K$3:$K$32,""))</f>
        <v>0</v>
      </c>
      <c r="BJ18" s="137">
        <f t="shared" ca="1" si="32"/>
        <v>0</v>
      </c>
      <c r="BK18" s="137" t="str">
        <f t="shared" ca="1" si="66"/>
        <v/>
      </c>
      <c r="BL18" s="137" t="str">
        <f t="shared" ca="1" si="67"/>
        <v/>
      </c>
      <c r="BM18" s="137" t="str">
        <f t="shared" ca="1" si="68"/>
        <v/>
      </c>
      <c r="BN18" s="137">
        <f t="array" aca="1" ref="BN18" ca="1">MIN(IF(($N$3:$N$32=1)*($T$3:$T$32=BN$5)*($V$3:$V$32&lt;=$AN18)*($W$3:$W$32&gt;$AN18)*($Z$3:$Z$32="No"),$K$3:$K$32,""))</f>
        <v>0</v>
      </c>
      <c r="BO18" s="137">
        <f t="shared" ca="1" si="36"/>
        <v>0</v>
      </c>
      <c r="BP18" s="137" t="str">
        <f t="shared" ca="1" si="69"/>
        <v/>
      </c>
      <c r="BQ18" s="137" t="str">
        <f t="shared" ca="1" si="70"/>
        <v/>
      </c>
      <c r="BR18" s="137" t="str">
        <f t="shared" ca="1" si="71"/>
        <v/>
      </c>
      <c r="BS18" s="137">
        <f t="array" aca="1" ref="BS18" ca="1">MIN(IF(($N$3:$N$32=1)*($T$3:$T$32=BS$5)*($V$3:$V$32&lt;=$AN18)*($W$3:$W$32&gt;$AN18)*($Z$3:$Z$32="No"),$K$3:$K$32,""))</f>
        <v>0</v>
      </c>
      <c r="BT18" s="137">
        <f t="shared" ca="1" si="40"/>
        <v>0</v>
      </c>
      <c r="BU18" s="137" t="str">
        <f t="shared" ca="1" si="72"/>
        <v/>
      </c>
      <c r="BV18" s="137" t="str">
        <f t="shared" ca="1" si="73"/>
        <v/>
      </c>
      <c r="BW18" s="137" t="str">
        <f t="shared" ca="1" si="74"/>
        <v/>
      </c>
      <c r="BY18" s="179">
        <v>13</v>
      </c>
      <c r="BZ18" s="174" t="str">
        <f t="shared" ref="BZ18:DD18" si="76">IF(BZ50="","",INDEX($P$3:$P$32,BZ50,1) &amp; IF(INDEX($Z$3:$Z$32,BZ50,1)="No", " - "&amp;HOUR(INDEX($V$3:$V$32,BZ50,1))&amp;":"&amp;IF(LEN(MINUTE(INDEX($V$3:$V$32,BZ50,1)))=1,"0"&amp;MINUTE(INDEX($V$3:$V$32,BZ50,1)),MINUTE(INDEX($V$3:$V$32,BZ50,1)))," - All day"))</f>
        <v/>
      </c>
      <c r="CA18" s="174" t="str">
        <f t="shared" si="76"/>
        <v/>
      </c>
      <c r="CB18" s="174" t="str">
        <f t="shared" si="76"/>
        <v/>
      </c>
      <c r="CC18" s="174" t="str">
        <f t="shared" si="76"/>
        <v/>
      </c>
      <c r="CD18" s="174" t="str">
        <f t="shared" si="76"/>
        <v/>
      </c>
      <c r="CE18" s="174" t="str">
        <f t="shared" si="76"/>
        <v/>
      </c>
      <c r="CF18" s="174" t="str">
        <f t="shared" si="76"/>
        <v/>
      </c>
      <c r="CG18" s="174" t="str">
        <f t="shared" si="76"/>
        <v/>
      </c>
      <c r="CH18" s="174" t="str">
        <f t="shared" si="76"/>
        <v/>
      </c>
      <c r="CI18" s="174" t="str">
        <f t="shared" si="76"/>
        <v/>
      </c>
      <c r="CJ18" s="174" t="str">
        <f t="shared" si="76"/>
        <v/>
      </c>
      <c r="CK18" s="174" t="str">
        <f t="shared" si="76"/>
        <v/>
      </c>
      <c r="CL18" s="174" t="str">
        <f t="shared" si="76"/>
        <v/>
      </c>
      <c r="CM18" s="174" t="str">
        <f t="shared" si="76"/>
        <v/>
      </c>
      <c r="CN18" s="174" t="str">
        <f t="shared" si="76"/>
        <v/>
      </c>
      <c r="CO18" s="174" t="str">
        <f t="shared" si="76"/>
        <v/>
      </c>
      <c r="CP18" s="174" t="str">
        <f t="shared" si="76"/>
        <v/>
      </c>
      <c r="CQ18" s="174" t="str">
        <f t="shared" si="76"/>
        <v/>
      </c>
      <c r="CR18" s="174" t="str">
        <f t="shared" si="76"/>
        <v/>
      </c>
      <c r="CS18" s="174" t="str">
        <f t="shared" si="76"/>
        <v/>
      </c>
      <c r="CT18" s="174" t="str">
        <f t="shared" si="76"/>
        <v/>
      </c>
      <c r="CU18" s="174" t="str">
        <f t="shared" si="76"/>
        <v/>
      </c>
      <c r="CV18" s="174" t="str">
        <f t="shared" si="76"/>
        <v/>
      </c>
      <c r="CW18" s="174" t="str">
        <f t="shared" si="76"/>
        <v/>
      </c>
      <c r="CX18" s="174" t="str">
        <f t="shared" si="76"/>
        <v/>
      </c>
      <c r="CY18" s="174" t="str">
        <f t="shared" si="76"/>
        <v/>
      </c>
      <c r="CZ18" s="174" t="str">
        <f t="shared" si="76"/>
        <v/>
      </c>
      <c r="DA18" s="174" t="str">
        <f t="shared" si="76"/>
        <v/>
      </c>
      <c r="DB18" s="174" t="str">
        <f t="shared" si="76"/>
        <v/>
      </c>
      <c r="DC18" s="174" t="str">
        <f t="shared" si="76"/>
        <v/>
      </c>
      <c r="DD18" s="180" t="str">
        <f t="shared" si="76"/>
        <v/>
      </c>
    </row>
    <row r="19" spans="2:108" x14ac:dyDescent="0.25">
      <c r="B19" s="48">
        <v>2035</v>
      </c>
      <c r="D19" s="48">
        <v>16</v>
      </c>
      <c r="G19" t="s">
        <v>52</v>
      </c>
      <c r="I19" s="139">
        <f t="shared" si="11"/>
        <v>0.31250000000000056</v>
      </c>
      <c r="J19" s="51"/>
      <c r="K19" s="48">
        <v>17</v>
      </c>
      <c r="L19" s="143">
        <f t="shared" si="3"/>
        <v>25.016999999999999</v>
      </c>
      <c r="M19" s="144">
        <f t="shared" si="0"/>
        <v>0</v>
      </c>
      <c r="N19" s="144">
        <f t="shared" ca="1" si="1"/>
        <v>0</v>
      </c>
      <c r="O19" s="144">
        <f t="shared" ca="1" si="2"/>
        <v>0</v>
      </c>
      <c r="P19" s="137" t="str">
        <f>INDEX(EventsList!C$7:C$36,$K19,1)&amp;""</f>
        <v>Meeting with Alex</v>
      </c>
      <c r="Q19" s="137" t="str">
        <f>IFERROR(IF(L19="","",INDEX(EventsList!H$7:H$36,$K19,1)&amp;""),"")</f>
        <v>Meeting</v>
      </c>
      <c r="R19" s="137" t="str">
        <f>IFERROR(IF(L19="","",INDEX(EventsList!I$7:I$36,$K19,1)),0)</f>
        <v>High</v>
      </c>
      <c r="S19" s="137" t="str">
        <f ca="1">IFERROR(IF(O19=0,"",IF(INDEX(EventsList!M$7:M$36,$K19,1)="Yes", P19 &amp; IF(U19&lt;&gt;T19,"| from ", "| on ") &amp; INDEX(weekDays,WEEKDAY(T19,weekOffset+1),1)&amp; IF(U19&lt;&gt;T19," till "&amp; INDEX(weekDays,WEEKDAY(U19,weekOffset+1),1), "")  &amp; IF(V19="","", "| at " &amp; HOUR(V19)&amp;":"&amp;IF(LEN(MINUTE(V19))=1,"0"&amp;MINUTE(V19),MINUTE(V19))),"")),"")</f>
        <v/>
      </c>
      <c r="T19" s="145">
        <f>IF(ISNUMBER(INDEX(EventsList!D$7:D$36,$K19,1)),INDEX(EventsList!D$7:D$36,$K19,1),"")</f>
        <v>45090</v>
      </c>
      <c r="U19" s="145">
        <f>IF(ISNUMBER(INDEX(EventsList!E$7:E$36,$K19,1)),INDEX(EventsList!E$7:E$36,$K19,1),T19)</f>
        <v>45090</v>
      </c>
      <c r="V19" s="141">
        <f>IF(ISNUMBER(INDEX(EventsList!F$7:F$36,$K19,1)),INDEX(EventsList!F$7:F$36,$K19,1),"")</f>
        <v>0.58333333333333437</v>
      </c>
      <c r="W19" s="141">
        <f>IF(ISNUMBER(INDEX(EventsList!G$7:G$36,$K19,1)),INDEX(EventsList!G$7:G$36,$K19,1),"")</f>
        <v>0.68750000000000122</v>
      </c>
      <c r="X19" s="146">
        <f t="shared" si="4"/>
        <v>45090.583333333336</v>
      </c>
      <c r="Y19" s="146">
        <f t="shared" si="5"/>
        <v>45090.6875</v>
      </c>
      <c r="Z19" s="144" t="str">
        <f t="shared" si="6"/>
        <v>No</v>
      </c>
      <c r="AA19" s="147">
        <f t="shared" si="7"/>
        <v>0.10416666666424135</v>
      </c>
      <c r="AB19" s="144">
        <f t="array" ref="AB19">IF(Z19="","",SUM(IF((X19&gt;=$X$3:$X$32)*(X19&lt;=$Y$3:$Y$32),1,0))+SUM(IF((Y19&gt;=$X$3:$X$32)*(Y19&lt;=$Y$3:$Y$32),1,0))-2)</f>
        <v>2</v>
      </c>
      <c r="AC19" s="144" t="str">
        <f t="shared" si="8"/>
        <v>2 more events overlaping</v>
      </c>
      <c r="AE19" s="139">
        <f t="shared" si="15"/>
        <v>0.27083333333333381</v>
      </c>
      <c r="AF19" s="137">
        <f t="array" aca="1" ref="AF19" ca="1">MIN(IF(($O$3:$O$32=1)*($T$3:$T$32=AF$5)*($V$3:$V$32&lt;=$AE19)*($W$3:$W$32&gt;$AE19)*($Z$3:$Z$32="No"),$K$3:$K$32,""))</f>
        <v>0</v>
      </c>
      <c r="AG19" s="137">
        <f t="array" aca="1" ref="AG19" ca="1">MIN(IF(($O$3:$O$32=1)*($T$3:$T$32=AG$5)*($V$3:$V$32&lt;=$AE19)*($W$3:$W$32&gt;$AE19)*($Z$3:$Z$32="No"),$K$3:$K$32,""))</f>
        <v>0</v>
      </c>
      <c r="AH19" s="137">
        <f t="array" aca="1" ref="AH19" ca="1">MIN(IF(($O$3:$O$32=1)*($T$3:$T$32=AH$5)*($V$3:$V$32&lt;=$AE19)*($W$3:$W$32&gt;$AE19)*($Z$3:$Z$32="No"),$K$3:$K$32,""))</f>
        <v>0</v>
      </c>
      <c r="AI19" s="137">
        <f t="array" aca="1" ref="AI19" ca="1">MIN(IF(($O$3:$O$32=1)*($T$3:$T$32=AI$5)*($V$3:$V$32&lt;=$AE19)*($W$3:$W$32&gt;$AE19)*($Z$3:$Z$32="No"),$K$3:$K$32,""))</f>
        <v>0</v>
      </c>
      <c r="AJ19" s="137">
        <f t="array" aca="1" ref="AJ19" ca="1">MIN(IF(($O$3:$O$32=1)*($T$3:$T$32=AJ$5)*($V$3:$V$32&lt;=$AE19)*($W$3:$W$32&gt;$AE19)*($Z$3:$Z$32="No"),$K$3:$K$32,""))</f>
        <v>0</v>
      </c>
      <c r="AK19" s="137">
        <f t="array" aca="1" ref="AK19" ca="1">MIN(IF(($O$3:$O$32=1)*($T$3:$T$32=AK$5)*($V$3:$V$32&lt;=$AE19)*($W$3:$W$32&gt;$AE19)*($Z$3:$Z$32="No"),$K$3:$K$32,""))</f>
        <v>0</v>
      </c>
      <c r="AL19" s="137">
        <f t="array" aca="1" ref="AL19" ca="1">MIN(IF(($O$3:$O$32=1)*($T$3:$T$32=AL$5)*($V$3:$V$32&lt;=$AE19)*($W$3:$W$32&gt;$AE19)*($Z$3:$Z$32="No"),$K$3:$K$32,""))</f>
        <v>0</v>
      </c>
      <c r="AN19" s="139">
        <f>WeeklyView!C21</f>
        <v>0.58333333333333437</v>
      </c>
      <c r="AO19" s="137">
        <f t="array" aca="1" ref="AO19" ca="1">MIN(IF(($N$3:$N$32=1)*($T$3:$T$32=AO$5)*($V$3:$V$32&lt;=$AN19)*($W$3:$W$32&gt;$AN19)*($Z$3:$Z$32="No"),$K$3:$K$32,""))</f>
        <v>0</v>
      </c>
      <c r="AP19" s="137">
        <f t="shared" ca="1" si="16"/>
        <v>0</v>
      </c>
      <c r="AQ19" s="137" t="str">
        <f t="shared" ca="1" si="54"/>
        <v/>
      </c>
      <c r="AR19" s="137" t="str">
        <f t="shared" ca="1" si="55"/>
        <v/>
      </c>
      <c r="AS19" s="137" t="str">
        <f t="shared" ca="1" si="56"/>
        <v/>
      </c>
      <c r="AT19" s="137">
        <f t="array" aca="1" ref="AT19" ca="1">MIN(IF(($N$3:$N$32=1)*($T$3:$T$32=AT$5)*($V$3:$V$32&lt;=$AN19)*($W$3:$W$32&gt;$AN19)*($Z$3:$Z$32="No"),$K$3:$K$32,""))</f>
        <v>0</v>
      </c>
      <c r="AU19" s="137">
        <f t="shared" ca="1" si="20"/>
        <v>0</v>
      </c>
      <c r="AV19" s="137" t="str">
        <f t="shared" ca="1" si="57"/>
        <v/>
      </c>
      <c r="AW19" s="137" t="str">
        <f t="shared" ca="1" si="58"/>
        <v/>
      </c>
      <c r="AX19" s="137" t="str">
        <f t="shared" ca="1" si="59"/>
        <v/>
      </c>
      <c r="AY19" s="137">
        <f t="array" aca="1" ref="AY19" ca="1">MIN(IF(($N$3:$N$32=1)*($T$3:$T$32=AY$5)*($V$3:$V$32&lt;=$AN19)*($W$3:$W$32&gt;$AN19)*($Z$3:$Z$32="No"),$K$3:$K$32,""))</f>
        <v>0</v>
      </c>
      <c r="AZ19" s="137">
        <f t="shared" ca="1" si="24"/>
        <v>0</v>
      </c>
      <c r="BA19" s="137" t="str">
        <f t="shared" ca="1" si="60"/>
        <v/>
      </c>
      <c r="BB19" s="137" t="str">
        <f t="shared" ca="1" si="61"/>
        <v/>
      </c>
      <c r="BC19" s="137" t="str">
        <f t="shared" ca="1" si="62"/>
        <v/>
      </c>
      <c r="BD19" s="137">
        <f t="array" aca="1" ref="BD19" ca="1">MIN(IF(($N$3:$N$32=1)*($T$3:$T$32=BD$5)*($V$3:$V$32&lt;=$AN19)*($W$3:$W$32&gt;$AN19)*($Z$3:$Z$32="No"),$K$3:$K$32,""))</f>
        <v>0</v>
      </c>
      <c r="BE19" s="137">
        <f t="shared" ca="1" si="28"/>
        <v>0</v>
      </c>
      <c r="BF19" s="137" t="str">
        <f t="shared" ca="1" si="63"/>
        <v/>
      </c>
      <c r="BG19" s="137" t="str">
        <f t="shared" ca="1" si="64"/>
        <v/>
      </c>
      <c r="BH19" s="137" t="str">
        <f t="shared" ca="1" si="65"/>
        <v/>
      </c>
      <c r="BI19" s="137">
        <f t="array" aca="1" ref="BI19" ca="1">MIN(IF(($N$3:$N$32=1)*($T$3:$T$32=BI$5)*($V$3:$V$32&lt;=$AN19)*($W$3:$W$32&gt;$AN19)*($Z$3:$Z$32="No"),$K$3:$K$32,""))</f>
        <v>0</v>
      </c>
      <c r="BJ19" s="137">
        <f t="shared" ca="1" si="32"/>
        <v>0</v>
      </c>
      <c r="BK19" s="137" t="str">
        <f t="shared" ca="1" si="66"/>
        <v/>
      </c>
      <c r="BL19" s="137" t="str">
        <f t="shared" ca="1" si="67"/>
        <v/>
      </c>
      <c r="BM19" s="137" t="str">
        <f t="shared" ca="1" si="68"/>
        <v/>
      </c>
      <c r="BN19" s="137">
        <f t="array" aca="1" ref="BN19" ca="1">MIN(IF(($N$3:$N$32=1)*($T$3:$T$32=BN$5)*($V$3:$V$32&lt;=$AN19)*($W$3:$W$32&gt;$AN19)*($Z$3:$Z$32="No"),$K$3:$K$32,""))</f>
        <v>0</v>
      </c>
      <c r="BO19" s="137">
        <f t="shared" ca="1" si="36"/>
        <v>0</v>
      </c>
      <c r="BP19" s="137" t="str">
        <f t="shared" ca="1" si="69"/>
        <v/>
      </c>
      <c r="BQ19" s="137" t="str">
        <f t="shared" ca="1" si="70"/>
        <v/>
      </c>
      <c r="BR19" s="137" t="str">
        <f t="shared" ca="1" si="71"/>
        <v/>
      </c>
      <c r="BS19" s="137">
        <f t="array" aca="1" ref="BS19" ca="1">MIN(IF(($N$3:$N$32=1)*($T$3:$T$32=BS$5)*($V$3:$V$32&lt;=$AN19)*($W$3:$W$32&gt;$AN19)*($Z$3:$Z$32="No"),$K$3:$K$32,""))</f>
        <v>0</v>
      </c>
      <c r="BT19" s="137">
        <f t="shared" ca="1" si="40"/>
        <v>0</v>
      </c>
      <c r="BU19" s="137" t="str">
        <f t="shared" ca="1" si="72"/>
        <v/>
      </c>
      <c r="BV19" s="137" t="str">
        <f t="shared" ca="1" si="73"/>
        <v/>
      </c>
      <c r="BW19" s="137" t="str">
        <f t="shared" ca="1" si="74"/>
        <v/>
      </c>
      <c r="BY19" s="179">
        <v>14</v>
      </c>
      <c r="BZ19" s="174" t="str">
        <f t="shared" ref="BZ19:DD19" si="77">IF(BZ51="","",INDEX($P$3:$P$32,BZ51,1) &amp; IF(INDEX($Z$3:$Z$32,BZ51,1)="No", " - "&amp;HOUR(INDEX($V$3:$V$32,BZ51,1))&amp;":"&amp;IF(LEN(MINUTE(INDEX($V$3:$V$32,BZ51,1)))=1,"0"&amp;MINUTE(INDEX($V$3:$V$32,BZ51,1)),MINUTE(INDEX($V$3:$V$32,BZ51,1)))," - All day"))</f>
        <v/>
      </c>
      <c r="CA19" s="174" t="str">
        <f t="shared" si="77"/>
        <v/>
      </c>
      <c r="CB19" s="174" t="str">
        <f t="shared" si="77"/>
        <v/>
      </c>
      <c r="CC19" s="174" t="str">
        <f t="shared" si="77"/>
        <v/>
      </c>
      <c r="CD19" s="174" t="str">
        <f t="shared" si="77"/>
        <v/>
      </c>
      <c r="CE19" s="174" t="str">
        <f t="shared" si="77"/>
        <v/>
      </c>
      <c r="CF19" s="174" t="str">
        <f t="shared" si="77"/>
        <v/>
      </c>
      <c r="CG19" s="174" t="str">
        <f t="shared" si="77"/>
        <v/>
      </c>
      <c r="CH19" s="174" t="str">
        <f t="shared" si="77"/>
        <v/>
      </c>
      <c r="CI19" s="174" t="str">
        <f t="shared" si="77"/>
        <v/>
      </c>
      <c r="CJ19" s="174" t="str">
        <f t="shared" si="77"/>
        <v/>
      </c>
      <c r="CK19" s="174" t="str">
        <f t="shared" si="77"/>
        <v/>
      </c>
      <c r="CL19" s="174" t="str">
        <f t="shared" si="77"/>
        <v/>
      </c>
      <c r="CM19" s="174" t="str">
        <f t="shared" si="77"/>
        <v/>
      </c>
      <c r="CN19" s="174" t="str">
        <f t="shared" si="77"/>
        <v/>
      </c>
      <c r="CO19" s="174" t="str">
        <f t="shared" si="77"/>
        <v/>
      </c>
      <c r="CP19" s="174" t="str">
        <f t="shared" si="77"/>
        <v/>
      </c>
      <c r="CQ19" s="174" t="str">
        <f t="shared" si="77"/>
        <v/>
      </c>
      <c r="CR19" s="174" t="str">
        <f t="shared" si="77"/>
        <v/>
      </c>
      <c r="CS19" s="174" t="str">
        <f t="shared" si="77"/>
        <v/>
      </c>
      <c r="CT19" s="174" t="str">
        <f t="shared" si="77"/>
        <v/>
      </c>
      <c r="CU19" s="174" t="str">
        <f t="shared" si="77"/>
        <v/>
      </c>
      <c r="CV19" s="174" t="str">
        <f t="shared" si="77"/>
        <v/>
      </c>
      <c r="CW19" s="174" t="str">
        <f t="shared" si="77"/>
        <v/>
      </c>
      <c r="CX19" s="174" t="str">
        <f t="shared" si="77"/>
        <v/>
      </c>
      <c r="CY19" s="174" t="str">
        <f t="shared" si="77"/>
        <v/>
      </c>
      <c r="CZ19" s="174" t="str">
        <f t="shared" si="77"/>
        <v/>
      </c>
      <c r="DA19" s="174" t="str">
        <f t="shared" si="77"/>
        <v/>
      </c>
      <c r="DB19" s="174" t="str">
        <f t="shared" si="77"/>
        <v/>
      </c>
      <c r="DC19" s="174" t="str">
        <f t="shared" si="77"/>
        <v/>
      </c>
      <c r="DD19" s="180" t="str">
        <f t="shared" si="77"/>
        <v/>
      </c>
    </row>
    <row r="20" spans="2:108" x14ac:dyDescent="0.25">
      <c r="B20" s="48">
        <v>2036</v>
      </c>
      <c r="D20" s="48">
        <v>17</v>
      </c>
      <c r="G20" s="48" t="s">
        <v>134</v>
      </c>
      <c r="I20" s="139">
        <f t="shared" si="11"/>
        <v>0.33333333333333393</v>
      </c>
      <c r="J20" s="51"/>
      <c r="K20" s="48">
        <v>18</v>
      </c>
      <c r="L20" s="143">
        <f t="shared" si="3"/>
        <v>19.018000000000001</v>
      </c>
      <c r="M20" s="144">
        <f t="shared" si="0"/>
        <v>0</v>
      </c>
      <c r="N20" s="144">
        <f t="shared" ca="1" si="1"/>
        <v>0</v>
      </c>
      <c r="O20" s="144">
        <f t="shared" ca="1" si="2"/>
        <v>0</v>
      </c>
      <c r="P20" s="137" t="str">
        <f>INDEX(EventsList!C$7:C$36,$K20,1)&amp;""</f>
        <v>Call with Supplier</v>
      </c>
      <c r="Q20" s="137" t="str">
        <f>IFERROR(IF(L20="","",INDEX(EventsList!H$7:H$36,$K20,1)&amp;""),"")</f>
        <v>Call</v>
      </c>
      <c r="R20" s="137" t="str">
        <f>IFERROR(IF(L20="","",INDEX(EventsList!I$7:I$36,$K20,1)),0)</f>
        <v>Medium</v>
      </c>
      <c r="S20" s="137" t="str">
        <f ca="1">IFERROR(IF(O20=0,"",IF(INDEX(EventsList!M$7:M$36,$K20,1)="Yes", P20 &amp; IF(U20&lt;&gt;T20,"| from ", "| on ") &amp; INDEX(weekDays,WEEKDAY(T20,weekOffset+1),1)&amp; IF(U20&lt;&gt;T20," till "&amp; INDEX(weekDays,WEEKDAY(U20,weekOffset+1),1), "")  &amp; IF(V20="","", "| at " &amp; HOUR(V20)&amp;":"&amp;IF(LEN(MINUTE(V20))=1,"0"&amp;MINUTE(V20),MINUTE(V20))),"")),"")</f>
        <v/>
      </c>
      <c r="T20" s="145">
        <f>IF(ISNUMBER(INDEX(EventsList!D$7:D$36,$K20,1)),INDEX(EventsList!D$7:D$36,$K20,1),"")</f>
        <v>45078</v>
      </c>
      <c r="U20" s="145">
        <f>IF(ISNUMBER(INDEX(EventsList!E$7:E$36,$K20,1)),INDEX(EventsList!E$7:E$36,$K20,1),T20)</f>
        <v>45078</v>
      </c>
      <c r="V20" s="141">
        <f>IF(ISNUMBER(INDEX(EventsList!F$7:F$36,$K20,1)),INDEX(EventsList!F$7:F$36,$K20,1),"")</f>
        <v>0.47916666666666752</v>
      </c>
      <c r="W20" s="141">
        <f>IF(ISNUMBER(INDEX(EventsList!G$7:G$36,$K20,1)),INDEX(EventsList!G$7:G$36,$K20,1),"")</f>
        <v>0.50000000000000089</v>
      </c>
      <c r="X20" s="146">
        <f t="shared" si="4"/>
        <v>45078.479166666664</v>
      </c>
      <c r="Y20" s="146">
        <f t="shared" si="5"/>
        <v>45078.5</v>
      </c>
      <c r="Z20" s="144" t="str">
        <f t="shared" si="6"/>
        <v>No</v>
      </c>
      <c r="AA20" s="147">
        <f t="shared" si="7"/>
        <v>2.0833333335758653E-2</v>
      </c>
      <c r="AB20" s="144">
        <f t="array" ref="AB20">IF(Z20="","",SUM(IF((X20&gt;=$X$3:$X$32)*(X20&lt;=$Y$3:$Y$32),1,0))+SUM(IF((Y20&gt;=$X$3:$X$32)*(Y20&lt;=$Y$3:$Y$32),1,0))-2)</f>
        <v>2</v>
      </c>
      <c r="AC20" s="144" t="str">
        <f t="shared" si="8"/>
        <v>2 more events overlaping</v>
      </c>
      <c r="AE20" s="139">
        <f t="shared" si="15"/>
        <v>0.29166666666666718</v>
      </c>
      <c r="AF20" s="137">
        <f t="array" aca="1" ref="AF20" ca="1">MIN(IF(($O$3:$O$32=1)*($T$3:$T$32=AF$5)*($V$3:$V$32&lt;=$AE20)*($W$3:$W$32&gt;$AE20)*($Z$3:$Z$32="No"),$K$3:$K$32,""))</f>
        <v>0</v>
      </c>
      <c r="AG20" s="137">
        <f t="array" aca="1" ref="AG20" ca="1">MIN(IF(($O$3:$O$32=1)*($T$3:$T$32=AG$5)*($V$3:$V$32&lt;=$AE20)*($W$3:$W$32&gt;$AE20)*($Z$3:$Z$32="No"),$K$3:$K$32,""))</f>
        <v>0</v>
      </c>
      <c r="AH20" s="137">
        <f t="array" aca="1" ref="AH20" ca="1">MIN(IF(($O$3:$O$32=1)*($T$3:$T$32=AH$5)*($V$3:$V$32&lt;=$AE20)*($W$3:$W$32&gt;$AE20)*($Z$3:$Z$32="No"),$K$3:$K$32,""))</f>
        <v>0</v>
      </c>
      <c r="AI20" s="137">
        <f t="array" aca="1" ref="AI20" ca="1">MIN(IF(($O$3:$O$32=1)*($T$3:$T$32=AI$5)*($V$3:$V$32&lt;=$AE20)*($W$3:$W$32&gt;$AE20)*($Z$3:$Z$32="No"),$K$3:$K$32,""))</f>
        <v>0</v>
      </c>
      <c r="AJ20" s="137">
        <f t="array" aca="1" ref="AJ20" ca="1">MIN(IF(($O$3:$O$32=1)*($T$3:$T$32=AJ$5)*($V$3:$V$32&lt;=$AE20)*($W$3:$W$32&gt;$AE20)*($Z$3:$Z$32="No"),$K$3:$K$32,""))</f>
        <v>0</v>
      </c>
      <c r="AK20" s="137">
        <f t="array" aca="1" ref="AK20" ca="1">MIN(IF(($O$3:$O$32=1)*($T$3:$T$32=AK$5)*($V$3:$V$32&lt;=$AE20)*($W$3:$W$32&gt;$AE20)*($Z$3:$Z$32="No"),$K$3:$K$32,""))</f>
        <v>0</v>
      </c>
      <c r="AL20" s="137">
        <f t="array" aca="1" ref="AL20" ca="1">MIN(IF(($O$3:$O$32=1)*($T$3:$T$32=AL$5)*($V$3:$V$32&lt;=$AE20)*($W$3:$W$32&gt;$AE20)*($Z$3:$Z$32="No"),$K$3:$K$32,""))</f>
        <v>0</v>
      </c>
      <c r="AN20" s="139">
        <f>WeeklyView!C22</f>
        <v>0.60416666666666774</v>
      </c>
      <c r="AO20" s="137">
        <f t="array" aca="1" ref="AO20" ca="1">MIN(IF(($N$3:$N$32=1)*($T$3:$T$32=AO$5)*($V$3:$V$32&lt;=$AN20)*($W$3:$W$32&gt;$AN20)*($Z$3:$Z$32="No"),$K$3:$K$32,""))</f>
        <v>0</v>
      </c>
      <c r="AP20" s="137">
        <f t="shared" ca="1" si="16"/>
        <v>0</v>
      </c>
      <c r="AQ20" s="137" t="str">
        <f t="shared" ca="1" si="54"/>
        <v/>
      </c>
      <c r="AR20" s="137" t="str">
        <f t="shared" ca="1" si="55"/>
        <v/>
      </c>
      <c r="AS20" s="137" t="str">
        <f t="shared" ca="1" si="56"/>
        <v/>
      </c>
      <c r="AT20" s="137">
        <f t="array" aca="1" ref="AT20" ca="1">MIN(IF(($N$3:$N$32=1)*($T$3:$T$32=AT$5)*($V$3:$V$32&lt;=$AN20)*($W$3:$W$32&gt;$AN20)*($Z$3:$Z$32="No"),$K$3:$K$32,""))</f>
        <v>0</v>
      </c>
      <c r="AU20" s="137">
        <f t="shared" ca="1" si="20"/>
        <v>0</v>
      </c>
      <c r="AV20" s="137" t="str">
        <f t="shared" ca="1" si="57"/>
        <v/>
      </c>
      <c r="AW20" s="137" t="str">
        <f t="shared" ca="1" si="58"/>
        <v/>
      </c>
      <c r="AX20" s="137" t="str">
        <f t="shared" ca="1" si="59"/>
        <v/>
      </c>
      <c r="AY20" s="137">
        <f t="array" aca="1" ref="AY20" ca="1">MIN(IF(($N$3:$N$32=1)*($T$3:$T$32=AY$5)*($V$3:$V$32&lt;=$AN20)*($W$3:$W$32&gt;$AN20)*($Z$3:$Z$32="No"),$K$3:$K$32,""))</f>
        <v>0</v>
      </c>
      <c r="AZ20" s="137">
        <f t="shared" ca="1" si="24"/>
        <v>0</v>
      </c>
      <c r="BA20" s="137" t="str">
        <f t="shared" ca="1" si="60"/>
        <v/>
      </c>
      <c r="BB20" s="137" t="str">
        <f t="shared" ca="1" si="61"/>
        <v/>
      </c>
      <c r="BC20" s="137" t="str">
        <f t="shared" ca="1" si="62"/>
        <v/>
      </c>
      <c r="BD20" s="137">
        <f t="array" aca="1" ref="BD20" ca="1">MIN(IF(($N$3:$N$32=1)*($T$3:$T$32=BD$5)*($V$3:$V$32&lt;=$AN20)*($W$3:$W$32&gt;$AN20)*($Z$3:$Z$32="No"),$K$3:$K$32,""))</f>
        <v>0</v>
      </c>
      <c r="BE20" s="137">
        <f t="shared" ca="1" si="28"/>
        <v>0</v>
      </c>
      <c r="BF20" s="137" t="str">
        <f t="shared" ca="1" si="63"/>
        <v/>
      </c>
      <c r="BG20" s="137" t="str">
        <f t="shared" ca="1" si="64"/>
        <v/>
      </c>
      <c r="BH20" s="137" t="str">
        <f t="shared" ca="1" si="65"/>
        <v/>
      </c>
      <c r="BI20" s="137">
        <f t="array" aca="1" ref="BI20" ca="1">MIN(IF(($N$3:$N$32=1)*($T$3:$T$32=BI$5)*($V$3:$V$32&lt;=$AN20)*($W$3:$W$32&gt;$AN20)*($Z$3:$Z$32="No"),$K$3:$K$32,""))</f>
        <v>0</v>
      </c>
      <c r="BJ20" s="137">
        <f t="shared" ca="1" si="32"/>
        <v>0</v>
      </c>
      <c r="BK20" s="137" t="str">
        <f t="shared" ca="1" si="66"/>
        <v/>
      </c>
      <c r="BL20" s="137" t="str">
        <f t="shared" ca="1" si="67"/>
        <v/>
      </c>
      <c r="BM20" s="137" t="str">
        <f t="shared" ca="1" si="68"/>
        <v/>
      </c>
      <c r="BN20" s="137">
        <f t="array" aca="1" ref="BN20" ca="1">MIN(IF(($N$3:$N$32=1)*($T$3:$T$32=BN$5)*($V$3:$V$32&lt;=$AN20)*($W$3:$W$32&gt;$AN20)*($Z$3:$Z$32="No"),$K$3:$K$32,""))</f>
        <v>0</v>
      </c>
      <c r="BO20" s="137">
        <f t="shared" ca="1" si="36"/>
        <v>0</v>
      </c>
      <c r="BP20" s="137" t="str">
        <f t="shared" ca="1" si="69"/>
        <v/>
      </c>
      <c r="BQ20" s="137" t="str">
        <f t="shared" ca="1" si="70"/>
        <v/>
      </c>
      <c r="BR20" s="137" t="str">
        <f t="shared" ca="1" si="71"/>
        <v/>
      </c>
      <c r="BS20" s="137">
        <f t="array" aca="1" ref="BS20" ca="1">MIN(IF(($N$3:$N$32=1)*($T$3:$T$32=BS$5)*($V$3:$V$32&lt;=$AN20)*($W$3:$W$32&gt;$AN20)*($Z$3:$Z$32="No"),$K$3:$K$32,""))</f>
        <v>0</v>
      </c>
      <c r="BT20" s="137">
        <f t="shared" ca="1" si="40"/>
        <v>0</v>
      </c>
      <c r="BU20" s="137" t="str">
        <f t="shared" ca="1" si="72"/>
        <v/>
      </c>
      <c r="BV20" s="137" t="str">
        <f t="shared" ca="1" si="73"/>
        <v/>
      </c>
      <c r="BW20" s="137" t="str">
        <f t="shared" ca="1" si="74"/>
        <v/>
      </c>
      <c r="BY20" s="179">
        <v>15</v>
      </c>
      <c r="BZ20" s="174" t="str">
        <f t="shared" ref="BZ20:DD20" si="78">IF(BZ52="","",INDEX($P$3:$P$32,BZ52,1) &amp; IF(INDEX($Z$3:$Z$32,BZ52,1)="No", " - "&amp;HOUR(INDEX($V$3:$V$32,BZ52,1))&amp;":"&amp;IF(LEN(MINUTE(INDEX($V$3:$V$32,BZ52,1)))=1,"0"&amp;MINUTE(INDEX($V$3:$V$32,BZ52,1)),MINUTE(INDEX($V$3:$V$32,BZ52,1)))," - All day"))</f>
        <v/>
      </c>
      <c r="CA20" s="174" t="str">
        <f t="shared" si="78"/>
        <v/>
      </c>
      <c r="CB20" s="174" t="str">
        <f t="shared" si="78"/>
        <v/>
      </c>
      <c r="CC20" s="174" t="str">
        <f t="shared" si="78"/>
        <v/>
      </c>
      <c r="CD20" s="174" t="str">
        <f t="shared" si="78"/>
        <v/>
      </c>
      <c r="CE20" s="174" t="str">
        <f t="shared" si="78"/>
        <v/>
      </c>
      <c r="CF20" s="174" t="str">
        <f t="shared" si="78"/>
        <v/>
      </c>
      <c r="CG20" s="174" t="str">
        <f t="shared" si="78"/>
        <v/>
      </c>
      <c r="CH20" s="174" t="str">
        <f t="shared" si="78"/>
        <v/>
      </c>
      <c r="CI20" s="174" t="str">
        <f t="shared" si="78"/>
        <v/>
      </c>
      <c r="CJ20" s="174" t="str">
        <f t="shared" si="78"/>
        <v/>
      </c>
      <c r="CK20" s="174" t="str">
        <f t="shared" si="78"/>
        <v/>
      </c>
      <c r="CL20" s="174" t="str">
        <f t="shared" si="78"/>
        <v/>
      </c>
      <c r="CM20" s="174" t="str">
        <f t="shared" si="78"/>
        <v/>
      </c>
      <c r="CN20" s="174" t="str">
        <f t="shared" si="78"/>
        <v/>
      </c>
      <c r="CO20" s="174" t="str">
        <f t="shared" si="78"/>
        <v/>
      </c>
      <c r="CP20" s="174" t="str">
        <f t="shared" si="78"/>
        <v/>
      </c>
      <c r="CQ20" s="174" t="str">
        <f t="shared" si="78"/>
        <v/>
      </c>
      <c r="CR20" s="174" t="str">
        <f t="shared" si="78"/>
        <v/>
      </c>
      <c r="CS20" s="174" t="str">
        <f t="shared" si="78"/>
        <v/>
      </c>
      <c r="CT20" s="174" t="str">
        <f t="shared" si="78"/>
        <v/>
      </c>
      <c r="CU20" s="174" t="str">
        <f t="shared" si="78"/>
        <v/>
      </c>
      <c r="CV20" s="174" t="str">
        <f t="shared" si="78"/>
        <v/>
      </c>
      <c r="CW20" s="174" t="str">
        <f t="shared" si="78"/>
        <v/>
      </c>
      <c r="CX20" s="174" t="str">
        <f t="shared" si="78"/>
        <v/>
      </c>
      <c r="CY20" s="174" t="str">
        <f t="shared" si="78"/>
        <v/>
      </c>
      <c r="CZ20" s="174" t="str">
        <f t="shared" si="78"/>
        <v/>
      </c>
      <c r="DA20" s="174" t="str">
        <f t="shared" si="78"/>
        <v/>
      </c>
      <c r="DB20" s="174" t="str">
        <f t="shared" si="78"/>
        <v/>
      </c>
      <c r="DC20" s="174" t="str">
        <f t="shared" si="78"/>
        <v/>
      </c>
      <c r="DD20" s="180" t="str">
        <f t="shared" si="78"/>
        <v/>
      </c>
    </row>
    <row r="21" spans="2:108" ht="15.75" thickBot="1" x14ac:dyDescent="0.3">
      <c r="B21" s="48">
        <v>2037</v>
      </c>
      <c r="D21" s="48">
        <v>18</v>
      </c>
      <c r="G21" s="48" t="str">
        <f>Dashboard!J24&amp;""</f>
        <v>High</v>
      </c>
      <c r="I21" s="139">
        <f t="shared" si="11"/>
        <v>0.3541666666666673</v>
      </c>
      <c r="J21" s="51"/>
      <c r="K21" s="48">
        <v>19</v>
      </c>
      <c r="L21" s="143">
        <f t="shared" si="3"/>
        <v>9.0190000000000001</v>
      </c>
      <c r="M21" s="144">
        <f t="shared" si="0"/>
        <v>1</v>
      </c>
      <c r="N21" s="144">
        <f t="shared" ca="1" si="1"/>
        <v>0</v>
      </c>
      <c r="O21" s="144">
        <f t="shared" ca="1" si="2"/>
        <v>0</v>
      </c>
      <c r="P21" s="137" t="str">
        <f>INDEX(EventsList!C$7:C$36,$K21,1)&amp;""</f>
        <v>Project Deadline</v>
      </c>
      <c r="Q21" s="137" t="str">
        <f>IFERROR(IF(L21="","",INDEX(EventsList!H$7:H$36,$K21,1)&amp;""),"")</f>
        <v>Reminder</v>
      </c>
      <c r="R21" s="137" t="str">
        <f>IFERROR(IF(L21="","",INDEX(EventsList!I$7:I$36,$K21,1)),0)</f>
        <v>High</v>
      </c>
      <c r="S21" s="137" t="str">
        <f ca="1">IFERROR(IF(O21=0,"",IF(INDEX(EventsList!M$7:M$36,$K21,1)="Yes", P21 &amp; IF(U21&lt;&gt;T21,"| from ", "| on ") &amp; INDEX(weekDays,WEEKDAY(T21,weekOffset+1),1)&amp; IF(U21&lt;&gt;T21," till "&amp; INDEX(weekDays,WEEKDAY(U21,weekOffset+1),1), "")  &amp; IF(V21="","", "| at " &amp; HOUR(V21)&amp;":"&amp;IF(LEN(MINUTE(V21))=1,"0"&amp;MINUTE(V21),MINUTE(V21))),"")),"")</f>
        <v/>
      </c>
      <c r="T21" s="145">
        <f>IF(ISNUMBER(INDEX(EventsList!D$7:D$36,$K21,1)),INDEX(EventsList!D$7:D$36,$K21,1),"")</f>
        <v>45067</v>
      </c>
      <c r="U21" s="145">
        <f>IF(ISNUMBER(INDEX(EventsList!E$7:E$36,$K21,1)),INDEX(EventsList!E$7:E$36,$K21,1),T21)</f>
        <v>45067</v>
      </c>
      <c r="V21" s="141" t="str">
        <f>IF(ISNUMBER(INDEX(EventsList!F$7:F$36,$K21,1)),INDEX(EventsList!F$7:F$36,$K21,1),"")</f>
        <v/>
      </c>
      <c r="W21" s="141" t="str">
        <f>IF(ISNUMBER(INDEX(EventsList!G$7:G$36,$K21,1)),INDEX(EventsList!G$7:G$36,$K21,1),"")</f>
        <v/>
      </c>
      <c r="X21" s="146">
        <f t="shared" si="4"/>
        <v>45067</v>
      </c>
      <c r="Y21" s="146">
        <f t="shared" si="5"/>
        <v>45067.999988425923</v>
      </c>
      <c r="Z21" s="144" t="str">
        <f t="shared" si="6"/>
        <v>Yes</v>
      </c>
      <c r="AA21" s="147" t="str">
        <f t="shared" si="7"/>
        <v/>
      </c>
      <c r="AB21" s="144">
        <f t="array" ref="AB21">IF(Z21="","",SUM(IF((X21&gt;=$X$3:$X$32)*(X21&lt;=$Y$3:$Y$32),1,0))+SUM(IF((Y21&gt;=$X$3:$X$32)*(Y21&lt;=$Y$3:$Y$32),1,0))-2)</f>
        <v>0</v>
      </c>
      <c r="AC21" s="144" t="str">
        <f t="shared" si="8"/>
        <v/>
      </c>
      <c r="AE21" s="139">
        <f t="shared" si="15"/>
        <v>0.31250000000000056</v>
      </c>
      <c r="AF21" s="137">
        <f t="array" aca="1" ref="AF21" ca="1">MIN(IF(($O$3:$O$32=1)*($T$3:$T$32=AF$5)*($V$3:$V$32&lt;=$AE21)*($W$3:$W$32&gt;$AE21)*($Z$3:$Z$32="No"),$K$3:$K$32,""))</f>
        <v>0</v>
      </c>
      <c r="AG21" s="137">
        <f t="array" aca="1" ref="AG21" ca="1">MIN(IF(($O$3:$O$32=1)*($T$3:$T$32=AG$5)*($V$3:$V$32&lt;=$AE21)*($W$3:$W$32&gt;$AE21)*($Z$3:$Z$32="No"),$K$3:$K$32,""))</f>
        <v>0</v>
      </c>
      <c r="AH21" s="137">
        <f t="array" aca="1" ref="AH21" ca="1">MIN(IF(($O$3:$O$32=1)*($T$3:$T$32=AH$5)*($V$3:$V$32&lt;=$AE21)*($W$3:$W$32&gt;$AE21)*($Z$3:$Z$32="No"),$K$3:$K$32,""))</f>
        <v>0</v>
      </c>
      <c r="AI21" s="137">
        <f t="array" aca="1" ref="AI21" ca="1">MIN(IF(($O$3:$O$32=1)*($T$3:$T$32=AI$5)*($V$3:$V$32&lt;=$AE21)*($W$3:$W$32&gt;$AE21)*($Z$3:$Z$32="No"),$K$3:$K$32,""))</f>
        <v>0</v>
      </c>
      <c r="AJ21" s="137">
        <f t="array" aca="1" ref="AJ21" ca="1">MIN(IF(($O$3:$O$32=1)*($T$3:$T$32=AJ$5)*($V$3:$V$32&lt;=$AE21)*($W$3:$W$32&gt;$AE21)*($Z$3:$Z$32="No"),$K$3:$K$32,""))</f>
        <v>0</v>
      </c>
      <c r="AK21" s="137">
        <f t="array" aca="1" ref="AK21" ca="1">MIN(IF(($O$3:$O$32=1)*($T$3:$T$32=AK$5)*($V$3:$V$32&lt;=$AE21)*($W$3:$W$32&gt;$AE21)*($Z$3:$Z$32="No"),$K$3:$K$32,""))</f>
        <v>0</v>
      </c>
      <c r="AL21" s="137">
        <f t="array" aca="1" ref="AL21" ca="1">MIN(IF(($O$3:$O$32=1)*($T$3:$T$32=AL$5)*($V$3:$V$32&lt;=$AE21)*($W$3:$W$32&gt;$AE21)*($Z$3:$Z$32="No"),$K$3:$K$32,""))</f>
        <v>0</v>
      </c>
      <c r="AN21" s="139">
        <f>WeeklyView!C23</f>
        <v>0.62500000000000111</v>
      </c>
      <c r="AO21" s="137">
        <f t="array" aca="1" ref="AO21" ca="1">MIN(IF(($N$3:$N$32=1)*($T$3:$T$32=AO$5)*($V$3:$V$32&lt;=$AN21)*($W$3:$W$32&gt;$AN21)*($Z$3:$Z$32="No"),$K$3:$K$32,""))</f>
        <v>0</v>
      </c>
      <c r="AP21" s="137">
        <f t="shared" ca="1" si="16"/>
        <v>0</v>
      </c>
      <c r="AQ21" s="137" t="str">
        <f t="shared" ca="1" si="54"/>
        <v/>
      </c>
      <c r="AR21" s="137" t="str">
        <f t="shared" ca="1" si="55"/>
        <v/>
      </c>
      <c r="AS21" s="137" t="str">
        <f t="shared" ca="1" si="56"/>
        <v/>
      </c>
      <c r="AT21" s="137">
        <f t="array" aca="1" ref="AT21" ca="1">MIN(IF(($N$3:$N$32=1)*($T$3:$T$32=AT$5)*($V$3:$V$32&lt;=$AN21)*($W$3:$W$32&gt;$AN21)*($Z$3:$Z$32="No"),$K$3:$K$32,""))</f>
        <v>0</v>
      </c>
      <c r="AU21" s="137">
        <f t="shared" ca="1" si="20"/>
        <v>0</v>
      </c>
      <c r="AV21" s="137" t="str">
        <f t="shared" ca="1" si="57"/>
        <v/>
      </c>
      <c r="AW21" s="137" t="str">
        <f t="shared" ca="1" si="58"/>
        <v/>
      </c>
      <c r="AX21" s="137" t="str">
        <f t="shared" ca="1" si="59"/>
        <v/>
      </c>
      <c r="AY21" s="137">
        <f t="array" aca="1" ref="AY21" ca="1">MIN(IF(($N$3:$N$32=1)*($T$3:$T$32=AY$5)*($V$3:$V$32&lt;=$AN21)*($W$3:$W$32&gt;$AN21)*($Z$3:$Z$32="No"),$K$3:$K$32,""))</f>
        <v>0</v>
      </c>
      <c r="AZ21" s="137">
        <f t="shared" ca="1" si="24"/>
        <v>0</v>
      </c>
      <c r="BA21" s="137" t="str">
        <f t="shared" ca="1" si="60"/>
        <v/>
      </c>
      <c r="BB21" s="137" t="str">
        <f t="shared" ca="1" si="61"/>
        <v/>
      </c>
      <c r="BC21" s="137" t="str">
        <f t="shared" ca="1" si="62"/>
        <v/>
      </c>
      <c r="BD21" s="137">
        <f t="array" aca="1" ref="BD21" ca="1">MIN(IF(($N$3:$N$32=1)*($T$3:$T$32=BD$5)*($V$3:$V$32&lt;=$AN21)*($W$3:$W$32&gt;$AN21)*($Z$3:$Z$32="No"),$K$3:$K$32,""))</f>
        <v>0</v>
      </c>
      <c r="BE21" s="137">
        <f t="shared" ca="1" si="28"/>
        <v>0</v>
      </c>
      <c r="BF21" s="137" t="str">
        <f t="shared" ca="1" si="63"/>
        <v/>
      </c>
      <c r="BG21" s="137" t="str">
        <f t="shared" ca="1" si="64"/>
        <v/>
      </c>
      <c r="BH21" s="137" t="str">
        <f t="shared" ca="1" si="65"/>
        <v/>
      </c>
      <c r="BI21" s="137">
        <f t="array" aca="1" ref="BI21" ca="1">MIN(IF(($N$3:$N$32=1)*($T$3:$T$32=BI$5)*($V$3:$V$32&lt;=$AN21)*($W$3:$W$32&gt;$AN21)*($Z$3:$Z$32="No"),$K$3:$K$32,""))</f>
        <v>0</v>
      </c>
      <c r="BJ21" s="137">
        <f t="shared" ca="1" si="32"/>
        <v>0</v>
      </c>
      <c r="BK21" s="137" t="str">
        <f t="shared" ca="1" si="66"/>
        <v/>
      </c>
      <c r="BL21" s="137" t="str">
        <f t="shared" ca="1" si="67"/>
        <v/>
      </c>
      <c r="BM21" s="137" t="str">
        <f t="shared" ca="1" si="68"/>
        <v/>
      </c>
      <c r="BN21" s="137">
        <f t="array" aca="1" ref="BN21" ca="1">MIN(IF(($N$3:$N$32=1)*($T$3:$T$32=BN$5)*($V$3:$V$32&lt;=$AN21)*($W$3:$W$32&gt;$AN21)*($Z$3:$Z$32="No"),$K$3:$K$32,""))</f>
        <v>0</v>
      </c>
      <c r="BO21" s="137">
        <f t="shared" ca="1" si="36"/>
        <v>0</v>
      </c>
      <c r="BP21" s="137" t="str">
        <f t="shared" ca="1" si="69"/>
        <v/>
      </c>
      <c r="BQ21" s="137" t="str">
        <f t="shared" ca="1" si="70"/>
        <v/>
      </c>
      <c r="BR21" s="137" t="str">
        <f t="shared" ca="1" si="71"/>
        <v/>
      </c>
      <c r="BS21" s="137">
        <f t="array" aca="1" ref="BS21" ca="1">MIN(IF(($N$3:$N$32=1)*($T$3:$T$32=BS$5)*($V$3:$V$32&lt;=$AN21)*($W$3:$W$32&gt;$AN21)*($Z$3:$Z$32="No"),$K$3:$K$32,""))</f>
        <v>0</v>
      </c>
      <c r="BT21" s="137">
        <f t="shared" ca="1" si="40"/>
        <v>0</v>
      </c>
      <c r="BU21" s="137" t="str">
        <f t="shared" ca="1" si="72"/>
        <v/>
      </c>
      <c r="BV21" s="137" t="str">
        <f t="shared" ca="1" si="73"/>
        <v/>
      </c>
      <c r="BW21" s="137" t="str">
        <f t="shared" ca="1" si="74"/>
        <v/>
      </c>
      <c r="BY21" s="181">
        <v>16</v>
      </c>
      <c r="BZ21" s="182" t="str">
        <f t="shared" ref="BZ21:DD21" si="79">IF(BZ53="","",INDEX($P$3:$P$32,BZ53,1) &amp; IF(INDEX($Z$3:$Z$32,BZ53,1)="No", " - "&amp;HOUR(INDEX($V$3:$V$32,BZ53,1))&amp;":"&amp;IF(LEN(MINUTE(INDEX($V$3:$V$32,BZ53,1)))=1,"0"&amp;MINUTE(INDEX($V$3:$V$32,BZ53,1)),MINUTE(INDEX($V$3:$V$32,BZ53,1)))," - All day"))</f>
        <v/>
      </c>
      <c r="CA21" s="182" t="str">
        <f t="shared" si="79"/>
        <v/>
      </c>
      <c r="CB21" s="182" t="str">
        <f t="shared" si="79"/>
        <v/>
      </c>
      <c r="CC21" s="182" t="str">
        <f t="shared" si="79"/>
        <v/>
      </c>
      <c r="CD21" s="182" t="str">
        <f t="shared" si="79"/>
        <v/>
      </c>
      <c r="CE21" s="182" t="str">
        <f t="shared" si="79"/>
        <v/>
      </c>
      <c r="CF21" s="182" t="str">
        <f t="shared" si="79"/>
        <v/>
      </c>
      <c r="CG21" s="182" t="str">
        <f t="shared" si="79"/>
        <v/>
      </c>
      <c r="CH21" s="182" t="str">
        <f t="shared" si="79"/>
        <v/>
      </c>
      <c r="CI21" s="182" t="str">
        <f t="shared" si="79"/>
        <v/>
      </c>
      <c r="CJ21" s="182" t="str">
        <f t="shared" si="79"/>
        <v/>
      </c>
      <c r="CK21" s="182" t="str">
        <f t="shared" si="79"/>
        <v/>
      </c>
      <c r="CL21" s="182" t="str">
        <f t="shared" si="79"/>
        <v/>
      </c>
      <c r="CM21" s="182" t="str">
        <f t="shared" si="79"/>
        <v/>
      </c>
      <c r="CN21" s="182" t="str">
        <f t="shared" si="79"/>
        <v/>
      </c>
      <c r="CO21" s="182" t="str">
        <f t="shared" si="79"/>
        <v/>
      </c>
      <c r="CP21" s="182" t="str">
        <f t="shared" si="79"/>
        <v/>
      </c>
      <c r="CQ21" s="182" t="str">
        <f t="shared" si="79"/>
        <v/>
      </c>
      <c r="CR21" s="182" t="str">
        <f t="shared" si="79"/>
        <v/>
      </c>
      <c r="CS21" s="182" t="str">
        <f t="shared" si="79"/>
        <v/>
      </c>
      <c r="CT21" s="182" t="str">
        <f t="shared" si="79"/>
        <v/>
      </c>
      <c r="CU21" s="182" t="str">
        <f t="shared" si="79"/>
        <v/>
      </c>
      <c r="CV21" s="182" t="str">
        <f t="shared" si="79"/>
        <v/>
      </c>
      <c r="CW21" s="182" t="str">
        <f t="shared" si="79"/>
        <v/>
      </c>
      <c r="CX21" s="182" t="str">
        <f t="shared" si="79"/>
        <v/>
      </c>
      <c r="CY21" s="182" t="str">
        <f t="shared" si="79"/>
        <v/>
      </c>
      <c r="CZ21" s="182" t="str">
        <f t="shared" si="79"/>
        <v/>
      </c>
      <c r="DA21" s="182" t="str">
        <f t="shared" si="79"/>
        <v/>
      </c>
      <c r="DB21" s="182" t="str">
        <f t="shared" si="79"/>
        <v/>
      </c>
      <c r="DC21" s="182" t="str">
        <f t="shared" si="79"/>
        <v/>
      </c>
      <c r="DD21" s="183" t="str">
        <f t="shared" si="79"/>
        <v/>
      </c>
    </row>
    <row r="22" spans="2:108" x14ac:dyDescent="0.25">
      <c r="B22" s="48">
        <v>2038</v>
      </c>
      <c r="D22" s="48">
        <v>19</v>
      </c>
      <c r="G22" s="48" t="str">
        <f>Dashboard!J25&amp;""</f>
        <v>Low</v>
      </c>
      <c r="I22" s="139">
        <f t="shared" si="11"/>
        <v>0.37500000000000067</v>
      </c>
      <c r="J22" s="51"/>
      <c r="K22" s="48">
        <v>20</v>
      </c>
      <c r="L22" s="143">
        <f t="shared" si="3"/>
        <v>10.02</v>
      </c>
      <c r="M22" s="144">
        <f t="shared" si="0"/>
        <v>1</v>
      </c>
      <c r="N22" s="144">
        <f t="shared" ca="1" si="1"/>
        <v>0</v>
      </c>
      <c r="O22" s="144">
        <f t="shared" ca="1" si="2"/>
        <v>0</v>
      </c>
      <c r="P22" s="137" t="str">
        <f>INDEX(EventsList!C$7:C$36,$K22,1)&amp;""</f>
        <v>Team Lunch</v>
      </c>
      <c r="Q22" s="137" t="str">
        <f>IFERROR(IF(L22="","",INDEX(EventsList!H$7:H$36,$K22,1)&amp;""),"")</f>
        <v>Meeting</v>
      </c>
      <c r="R22" s="137" t="str">
        <f>IFERROR(IF(L22="","",INDEX(EventsList!I$7:I$36,$K22,1)),0)</f>
        <v>Medium</v>
      </c>
      <c r="S22" s="137" t="str">
        <f ca="1">IFERROR(IF(O22=0,"",IF(INDEX(EventsList!M$7:M$36,$K22,1)="Yes", P22 &amp; IF(U22&lt;&gt;T22,"| from ", "| on ") &amp; INDEX(weekDays,WEEKDAY(T22,weekOffset+1),1)&amp; IF(U22&lt;&gt;T22," till "&amp; INDEX(weekDays,WEEKDAY(U22,weekOffset+1),1), "")  &amp; IF(V22="","", "| at " &amp; HOUR(V22)&amp;":"&amp;IF(LEN(MINUTE(V22))=1,"0"&amp;MINUTE(V22),MINUTE(V22))),"")),"")</f>
        <v/>
      </c>
      <c r="T22" s="145">
        <f>IF(ISNUMBER(INDEX(EventsList!D$7:D$36,$K22,1)),INDEX(EventsList!D$7:D$36,$K22,1),"")</f>
        <v>45068</v>
      </c>
      <c r="U22" s="145">
        <f>IF(ISNUMBER(INDEX(EventsList!E$7:E$36,$K22,1)),INDEX(EventsList!E$7:E$36,$K22,1),T22)</f>
        <v>45068</v>
      </c>
      <c r="V22" s="141">
        <f>IF(ISNUMBER(INDEX(EventsList!F$7:F$36,$K22,1)),INDEX(EventsList!F$7:F$36,$K22,1),"")</f>
        <v>0.5</v>
      </c>
      <c r="W22" s="141">
        <f>IF(ISNUMBER(INDEX(EventsList!G$7:G$36,$K22,1)),INDEX(EventsList!G$7:G$36,$K22,1),"")</f>
        <v>0.54166666666666663</v>
      </c>
      <c r="X22" s="146">
        <f t="shared" si="4"/>
        <v>45068.5</v>
      </c>
      <c r="Y22" s="146">
        <f t="shared" si="5"/>
        <v>45068.541666666664</v>
      </c>
      <c r="Z22" s="144" t="str">
        <f t="shared" si="6"/>
        <v>No</v>
      </c>
      <c r="AA22" s="147">
        <f t="shared" si="7"/>
        <v>4.1666666664241347E-2</v>
      </c>
      <c r="AB22" s="144">
        <f t="array" ref="AB22">IF(Z22="","",SUM(IF((X22&gt;=$X$3:$X$32)*(X22&lt;=$Y$3:$Y$32),1,0))+SUM(IF((Y22&gt;=$X$3:$X$32)*(Y22&lt;=$Y$3:$Y$32),1,0))-2)</f>
        <v>0</v>
      </c>
      <c r="AC22" s="144" t="str">
        <f t="shared" si="8"/>
        <v/>
      </c>
      <c r="AE22" s="139">
        <f t="shared" si="15"/>
        <v>0.33333333333333393</v>
      </c>
      <c r="AF22" s="137">
        <f t="array" aca="1" ref="AF22" ca="1">MIN(IF(($O$3:$O$32=1)*($T$3:$T$32=AF$5)*($V$3:$V$32&lt;=$AE22)*($W$3:$W$32&gt;$AE22)*($Z$3:$Z$32="No"),$K$3:$K$32,""))</f>
        <v>0</v>
      </c>
      <c r="AG22" s="137">
        <f t="array" aca="1" ref="AG22" ca="1">MIN(IF(($O$3:$O$32=1)*($T$3:$T$32=AG$5)*($V$3:$V$32&lt;=$AE22)*($W$3:$W$32&gt;$AE22)*($Z$3:$Z$32="No"),$K$3:$K$32,""))</f>
        <v>0</v>
      </c>
      <c r="AH22" s="137">
        <f t="array" aca="1" ref="AH22" ca="1">MIN(IF(($O$3:$O$32=1)*($T$3:$T$32=AH$5)*($V$3:$V$32&lt;=$AE22)*($W$3:$W$32&gt;$AE22)*($Z$3:$Z$32="No"),$K$3:$K$32,""))</f>
        <v>0</v>
      </c>
      <c r="AI22" s="137">
        <f t="array" aca="1" ref="AI22" ca="1">MIN(IF(($O$3:$O$32=1)*($T$3:$T$32=AI$5)*($V$3:$V$32&lt;=$AE22)*($W$3:$W$32&gt;$AE22)*($Z$3:$Z$32="No"),$K$3:$K$32,""))</f>
        <v>0</v>
      </c>
      <c r="AJ22" s="137">
        <f t="array" aca="1" ref="AJ22" ca="1">MIN(IF(($O$3:$O$32=1)*($T$3:$T$32=AJ$5)*($V$3:$V$32&lt;=$AE22)*($W$3:$W$32&gt;$AE22)*($Z$3:$Z$32="No"),$K$3:$K$32,""))</f>
        <v>0</v>
      </c>
      <c r="AK22" s="137">
        <f t="array" aca="1" ref="AK22" ca="1">MIN(IF(($O$3:$O$32=1)*($T$3:$T$32=AK$5)*($V$3:$V$32&lt;=$AE22)*($W$3:$W$32&gt;$AE22)*($Z$3:$Z$32="No"),$K$3:$K$32,""))</f>
        <v>0</v>
      </c>
      <c r="AL22" s="137">
        <f t="array" aca="1" ref="AL22" ca="1">MIN(IF(($O$3:$O$32=1)*($T$3:$T$32=AL$5)*($V$3:$V$32&lt;=$AE22)*($W$3:$W$32&gt;$AE22)*($Z$3:$Z$32="No"),$K$3:$K$32,""))</f>
        <v>0</v>
      </c>
      <c r="AN22" s="139">
        <f>WeeklyView!C24</f>
        <v>0.64583333333333448</v>
      </c>
      <c r="AO22" s="137">
        <f t="array" aca="1" ref="AO22" ca="1">MIN(IF(($N$3:$N$32=1)*($T$3:$T$32=AO$5)*($V$3:$V$32&lt;=$AN22)*($W$3:$W$32&gt;$AN22)*($Z$3:$Z$32="No"),$K$3:$K$32,""))</f>
        <v>0</v>
      </c>
      <c r="AP22" s="137">
        <f t="shared" ca="1" si="16"/>
        <v>0</v>
      </c>
      <c r="AQ22" s="137" t="str">
        <f t="shared" ca="1" si="54"/>
        <v/>
      </c>
      <c r="AR22" s="137" t="str">
        <f t="shared" ca="1" si="55"/>
        <v/>
      </c>
      <c r="AS22" s="137" t="str">
        <f t="shared" ca="1" si="56"/>
        <v/>
      </c>
      <c r="AT22" s="137">
        <f t="array" aca="1" ref="AT22" ca="1">MIN(IF(($N$3:$N$32=1)*($T$3:$T$32=AT$5)*($V$3:$V$32&lt;=$AN22)*($W$3:$W$32&gt;$AN22)*($Z$3:$Z$32="No"),$K$3:$K$32,""))</f>
        <v>0</v>
      </c>
      <c r="AU22" s="137">
        <f t="shared" ca="1" si="20"/>
        <v>0</v>
      </c>
      <c r="AV22" s="137" t="str">
        <f t="shared" ca="1" si="57"/>
        <v/>
      </c>
      <c r="AW22" s="137" t="str">
        <f t="shared" ca="1" si="58"/>
        <v/>
      </c>
      <c r="AX22" s="137" t="str">
        <f t="shared" ca="1" si="59"/>
        <v/>
      </c>
      <c r="AY22" s="137">
        <f t="array" aca="1" ref="AY22" ca="1">MIN(IF(($N$3:$N$32=1)*($T$3:$T$32=AY$5)*($V$3:$V$32&lt;=$AN22)*($W$3:$W$32&gt;$AN22)*($Z$3:$Z$32="No"),$K$3:$K$32,""))</f>
        <v>0</v>
      </c>
      <c r="AZ22" s="137">
        <f t="shared" ca="1" si="24"/>
        <v>0</v>
      </c>
      <c r="BA22" s="137" t="str">
        <f t="shared" ca="1" si="60"/>
        <v/>
      </c>
      <c r="BB22" s="137" t="str">
        <f t="shared" ca="1" si="61"/>
        <v/>
      </c>
      <c r="BC22" s="137" t="str">
        <f t="shared" ca="1" si="62"/>
        <v/>
      </c>
      <c r="BD22" s="137">
        <f t="array" aca="1" ref="BD22" ca="1">MIN(IF(($N$3:$N$32=1)*($T$3:$T$32=BD$5)*($V$3:$V$32&lt;=$AN22)*($W$3:$W$32&gt;$AN22)*($Z$3:$Z$32="No"),$K$3:$K$32,""))</f>
        <v>0</v>
      </c>
      <c r="BE22" s="137">
        <f t="shared" ca="1" si="28"/>
        <v>0</v>
      </c>
      <c r="BF22" s="137" t="str">
        <f t="shared" ca="1" si="63"/>
        <v/>
      </c>
      <c r="BG22" s="137" t="str">
        <f t="shared" ca="1" si="64"/>
        <v/>
      </c>
      <c r="BH22" s="137" t="str">
        <f t="shared" ca="1" si="65"/>
        <v/>
      </c>
      <c r="BI22" s="137">
        <f t="array" aca="1" ref="BI22" ca="1">MIN(IF(($N$3:$N$32=1)*($T$3:$T$32=BI$5)*($V$3:$V$32&lt;=$AN22)*($W$3:$W$32&gt;$AN22)*($Z$3:$Z$32="No"),$K$3:$K$32,""))</f>
        <v>0</v>
      </c>
      <c r="BJ22" s="137">
        <f t="shared" ca="1" si="32"/>
        <v>0</v>
      </c>
      <c r="BK22" s="137" t="str">
        <f t="shared" ca="1" si="66"/>
        <v/>
      </c>
      <c r="BL22" s="137" t="str">
        <f t="shared" ca="1" si="67"/>
        <v/>
      </c>
      <c r="BM22" s="137" t="str">
        <f t="shared" ca="1" si="68"/>
        <v/>
      </c>
      <c r="BN22" s="137">
        <f t="array" aca="1" ref="BN22" ca="1">MIN(IF(($N$3:$N$32=1)*($T$3:$T$32=BN$5)*($V$3:$V$32&lt;=$AN22)*($W$3:$W$32&gt;$AN22)*($Z$3:$Z$32="No"),$K$3:$K$32,""))</f>
        <v>0</v>
      </c>
      <c r="BO22" s="137">
        <f t="shared" ca="1" si="36"/>
        <v>0</v>
      </c>
      <c r="BP22" s="137" t="str">
        <f t="shared" ca="1" si="69"/>
        <v/>
      </c>
      <c r="BQ22" s="137" t="str">
        <f t="shared" ca="1" si="70"/>
        <v/>
      </c>
      <c r="BR22" s="137" t="str">
        <f t="shared" ca="1" si="71"/>
        <v/>
      </c>
      <c r="BS22" s="137">
        <f t="array" aca="1" ref="BS22" ca="1">MIN(IF(($N$3:$N$32=1)*($T$3:$T$32=BS$5)*($V$3:$V$32&lt;=$AN22)*($W$3:$W$32&gt;$AN22)*($Z$3:$Z$32="No"),$K$3:$K$32,""))</f>
        <v>0</v>
      </c>
      <c r="BT22" s="137">
        <f t="shared" ca="1" si="40"/>
        <v>0</v>
      </c>
      <c r="BU22" s="137" t="str">
        <f t="shared" ca="1" si="72"/>
        <v/>
      </c>
      <c r="BV22" s="137" t="str">
        <f t="shared" ca="1" si="73"/>
        <v/>
      </c>
      <c r="BW22" s="137" t="str">
        <f t="shared" ca="1" si="74"/>
        <v/>
      </c>
      <c r="BZ22" s="175" t="str">
        <f t="shared" ref="BZ22:DD22" si="80">IF(BZ38="","",INDEX($Q$3:$Q$32,BZ38,1))</f>
        <v/>
      </c>
      <c r="CA22" s="175" t="str">
        <f t="shared" si="80"/>
        <v/>
      </c>
      <c r="CB22" s="175" t="str">
        <f t="shared" si="80"/>
        <v/>
      </c>
      <c r="CC22" s="175" t="str">
        <f t="shared" si="80"/>
        <v/>
      </c>
      <c r="CD22" s="175" t="str">
        <f t="shared" si="80"/>
        <v/>
      </c>
      <c r="CE22" s="175" t="str">
        <f t="shared" si="80"/>
        <v/>
      </c>
      <c r="CF22" s="175" t="str">
        <f t="shared" si="80"/>
        <v/>
      </c>
      <c r="CG22" s="175" t="str">
        <f t="shared" si="80"/>
        <v/>
      </c>
      <c r="CH22" s="175" t="str">
        <f t="shared" si="80"/>
        <v/>
      </c>
      <c r="CI22" s="175" t="str">
        <f t="shared" si="80"/>
        <v/>
      </c>
      <c r="CJ22" s="175" t="str">
        <f t="shared" si="80"/>
        <v/>
      </c>
      <c r="CK22" s="175" t="str">
        <f t="shared" si="80"/>
        <v/>
      </c>
      <c r="CL22" s="175" t="str">
        <f t="shared" si="80"/>
        <v/>
      </c>
      <c r="CM22" s="175" t="str">
        <f t="shared" si="80"/>
        <v>Birthday</v>
      </c>
      <c r="CN22" s="175" t="str">
        <f t="shared" si="80"/>
        <v>Meeting</v>
      </c>
      <c r="CO22" s="175" t="str">
        <f t="shared" si="80"/>
        <v>Reminder</v>
      </c>
      <c r="CP22" s="175" t="str">
        <f t="shared" si="80"/>
        <v>Meeting</v>
      </c>
      <c r="CQ22" s="175" t="str">
        <f t="shared" si="80"/>
        <v/>
      </c>
      <c r="CR22" s="175" t="str">
        <f t="shared" si="80"/>
        <v>Reminder</v>
      </c>
      <c r="CS22" s="175" t="str">
        <f t="shared" si="80"/>
        <v>Day off</v>
      </c>
      <c r="CT22" s="175" t="str">
        <f t="shared" si="80"/>
        <v>Reminder</v>
      </c>
      <c r="CU22" s="175" t="str">
        <f t="shared" si="80"/>
        <v>Meeting</v>
      </c>
      <c r="CV22" s="175" t="str">
        <f t="shared" si="80"/>
        <v>Meeting</v>
      </c>
      <c r="CW22" s="175" t="str">
        <f t="shared" si="80"/>
        <v>Meeting</v>
      </c>
      <c r="CX22" s="175" t="str">
        <f t="shared" si="80"/>
        <v>Meeting</v>
      </c>
      <c r="CY22" s="175" t="str">
        <f t="shared" si="80"/>
        <v>Reminder</v>
      </c>
      <c r="CZ22" s="175" t="str">
        <f t="shared" si="80"/>
        <v>Reminder</v>
      </c>
      <c r="DA22" s="175" t="str">
        <f t="shared" si="80"/>
        <v>Meeting</v>
      </c>
      <c r="DB22" s="175" t="str">
        <f t="shared" si="80"/>
        <v>Reminder</v>
      </c>
      <c r="DC22" s="175" t="str">
        <f t="shared" si="80"/>
        <v>Reminder</v>
      </c>
      <c r="DD22" s="175" t="str">
        <f t="shared" si="80"/>
        <v>Reminder</v>
      </c>
    </row>
    <row r="23" spans="2:108" x14ac:dyDescent="0.25">
      <c r="B23" s="48">
        <v>2039</v>
      </c>
      <c r="D23" s="48">
        <v>20</v>
      </c>
      <c r="G23" s="48" t="str">
        <f>Dashboard!J26&amp;""</f>
        <v>Medium</v>
      </c>
      <c r="I23" s="139">
        <f t="shared" si="11"/>
        <v>0.39583333333333404</v>
      </c>
      <c r="J23" s="51"/>
      <c r="K23" s="48">
        <v>21</v>
      </c>
      <c r="L23" s="143">
        <f t="shared" si="3"/>
        <v>11.021000000000001</v>
      </c>
      <c r="M23" s="144">
        <f t="shared" si="0"/>
        <v>1</v>
      </c>
      <c r="N23" s="144">
        <f t="shared" ca="1" si="1"/>
        <v>0</v>
      </c>
      <c r="O23" s="144">
        <f t="shared" ca="1" si="2"/>
        <v>0</v>
      </c>
      <c r="P23" s="137" t="str">
        <f>INDEX(EventsList!C$7:C$36,$K23,1)&amp;""</f>
        <v>Training Session</v>
      </c>
      <c r="Q23" s="137" t="str">
        <f>IFERROR(IF(L23="","",INDEX(EventsList!H$7:H$36,$K23,1)&amp;""),"")</f>
        <v>Meeting</v>
      </c>
      <c r="R23" s="137" t="str">
        <f>IFERROR(IF(L23="","",INDEX(EventsList!I$7:I$36,$K23,1)),0)</f>
        <v>High</v>
      </c>
      <c r="S23" s="137" t="str">
        <f ca="1">IFERROR(IF(O23=0,"",IF(INDEX(EventsList!M$7:M$36,$K23,1)="Yes", P23 &amp; IF(U23&lt;&gt;T23,"| from ", "| on ") &amp; INDEX(weekDays,WEEKDAY(T23,weekOffset+1),1)&amp; IF(U23&lt;&gt;T23," till "&amp; INDEX(weekDays,WEEKDAY(U23,weekOffset+1),1), "")  &amp; IF(V23="","", "| at " &amp; HOUR(V23)&amp;":"&amp;IF(LEN(MINUTE(V23))=1,"0"&amp;MINUTE(V23),MINUTE(V23))),"")),"")</f>
        <v/>
      </c>
      <c r="T23" s="145">
        <f>IF(ISNUMBER(INDEX(EventsList!D$7:D$36,$K23,1)),INDEX(EventsList!D$7:D$36,$K23,1),"")</f>
        <v>45069</v>
      </c>
      <c r="U23" s="145">
        <f>IF(ISNUMBER(INDEX(EventsList!E$7:E$36,$K23,1)),INDEX(EventsList!E$7:E$36,$K23,1),T23)</f>
        <v>45071</v>
      </c>
      <c r="V23" s="141">
        <f>IF(ISNUMBER(INDEX(EventsList!F$7:F$36,$K23,1)),INDEX(EventsList!F$7:F$36,$K23,1),"")</f>
        <v>0.375</v>
      </c>
      <c r="W23" s="141">
        <f>IF(ISNUMBER(INDEX(EventsList!G$7:G$36,$K23,1)),INDEX(EventsList!G$7:G$36,$K23,1),"")</f>
        <v>0.70833333333333337</v>
      </c>
      <c r="X23" s="146">
        <f t="shared" si="4"/>
        <v>45069</v>
      </c>
      <c r="Y23" s="146">
        <f t="shared" si="5"/>
        <v>45071.999988425923</v>
      </c>
      <c r="Z23" s="144" t="str">
        <f t="shared" si="6"/>
        <v>Yes</v>
      </c>
      <c r="AA23" s="147" t="str">
        <f t="shared" si="7"/>
        <v/>
      </c>
      <c r="AB23" s="144">
        <f t="array" ref="AB23">IF(Z23="","",SUM(IF((X23&gt;=$X$3:$X$32)*(X23&lt;=$Y$3:$Y$32),1,0))+SUM(IF((Y23&gt;=$X$3:$X$32)*(Y23&lt;=$Y$3:$Y$32),1,0))-2)</f>
        <v>1</v>
      </c>
      <c r="AC23" s="144" t="str">
        <f t="shared" si="8"/>
        <v>1 event overlap</v>
      </c>
      <c r="AE23" s="139">
        <f t="shared" si="15"/>
        <v>0.3541666666666673</v>
      </c>
      <c r="AF23" s="137">
        <f t="array" aca="1" ref="AF23" ca="1">MIN(IF(($O$3:$O$32=1)*($T$3:$T$32=AF$5)*($V$3:$V$32&lt;=$AE23)*($W$3:$W$32&gt;$AE23)*($Z$3:$Z$32="No"),$K$3:$K$32,""))</f>
        <v>0</v>
      </c>
      <c r="AG23" s="137">
        <f t="array" aca="1" ref="AG23" ca="1">MIN(IF(($O$3:$O$32=1)*($T$3:$T$32=AG$5)*($V$3:$V$32&lt;=$AE23)*($W$3:$W$32&gt;$AE23)*($Z$3:$Z$32="No"),$K$3:$K$32,""))</f>
        <v>0</v>
      </c>
      <c r="AH23" s="137">
        <f t="array" aca="1" ref="AH23" ca="1">MIN(IF(($O$3:$O$32=1)*($T$3:$T$32=AH$5)*($V$3:$V$32&lt;=$AE23)*($W$3:$W$32&gt;$AE23)*($Z$3:$Z$32="No"),$K$3:$K$32,""))</f>
        <v>0</v>
      </c>
      <c r="AI23" s="137">
        <f t="array" aca="1" ref="AI23" ca="1">MIN(IF(($O$3:$O$32=1)*($T$3:$T$32=AI$5)*($V$3:$V$32&lt;=$AE23)*($W$3:$W$32&gt;$AE23)*($Z$3:$Z$32="No"),$K$3:$K$32,""))</f>
        <v>0</v>
      </c>
      <c r="AJ23" s="137">
        <f t="array" aca="1" ref="AJ23" ca="1">MIN(IF(($O$3:$O$32=1)*($T$3:$T$32=AJ$5)*($V$3:$V$32&lt;=$AE23)*($W$3:$W$32&gt;$AE23)*($Z$3:$Z$32="No"),$K$3:$K$32,""))</f>
        <v>0</v>
      </c>
      <c r="AK23" s="137">
        <f t="array" aca="1" ref="AK23" ca="1">MIN(IF(($O$3:$O$32=1)*($T$3:$T$32=AK$5)*($V$3:$V$32&lt;=$AE23)*($W$3:$W$32&gt;$AE23)*($Z$3:$Z$32="No"),$K$3:$K$32,""))</f>
        <v>0</v>
      </c>
      <c r="AL23" s="137">
        <f t="array" aca="1" ref="AL23" ca="1">MIN(IF(($O$3:$O$32=1)*($T$3:$T$32=AL$5)*($V$3:$V$32&lt;=$AE23)*($W$3:$W$32&gt;$AE23)*($Z$3:$Z$32="No"),$K$3:$K$32,""))</f>
        <v>0</v>
      </c>
      <c r="AN23" s="139">
        <f>WeeklyView!C25</f>
        <v>0.66666666666666785</v>
      </c>
      <c r="AO23" s="137">
        <f t="array" aca="1" ref="AO23" ca="1">MIN(IF(($N$3:$N$32=1)*($T$3:$T$32=AO$5)*($V$3:$V$32&lt;=$AN23)*($W$3:$W$32&gt;$AN23)*($Z$3:$Z$32="No"),$K$3:$K$32,""))</f>
        <v>0</v>
      </c>
      <c r="AP23" s="137">
        <f t="shared" ca="1" si="16"/>
        <v>0</v>
      </c>
      <c r="AQ23" s="137" t="str">
        <f t="shared" ca="1" si="54"/>
        <v/>
      </c>
      <c r="AR23" s="137" t="str">
        <f t="shared" ca="1" si="55"/>
        <v/>
      </c>
      <c r="AS23" s="137" t="str">
        <f t="shared" ca="1" si="56"/>
        <v/>
      </c>
      <c r="AT23" s="137">
        <f t="array" aca="1" ref="AT23" ca="1">MIN(IF(($N$3:$N$32=1)*($T$3:$T$32=AT$5)*($V$3:$V$32&lt;=$AN23)*($W$3:$W$32&gt;$AN23)*($Z$3:$Z$32="No"),$K$3:$K$32,""))</f>
        <v>0</v>
      </c>
      <c r="AU23" s="137">
        <f t="shared" ca="1" si="20"/>
        <v>0</v>
      </c>
      <c r="AV23" s="137" t="str">
        <f t="shared" ca="1" si="57"/>
        <v/>
      </c>
      <c r="AW23" s="137" t="str">
        <f t="shared" ca="1" si="58"/>
        <v/>
      </c>
      <c r="AX23" s="137" t="str">
        <f t="shared" ca="1" si="59"/>
        <v/>
      </c>
      <c r="AY23" s="137">
        <f t="array" aca="1" ref="AY23" ca="1">MIN(IF(($N$3:$N$32=1)*($T$3:$T$32=AY$5)*($V$3:$V$32&lt;=$AN23)*($W$3:$W$32&gt;$AN23)*($Z$3:$Z$32="No"),$K$3:$K$32,""))</f>
        <v>0</v>
      </c>
      <c r="AZ23" s="137">
        <f t="shared" ca="1" si="24"/>
        <v>0</v>
      </c>
      <c r="BA23" s="137" t="str">
        <f t="shared" ca="1" si="60"/>
        <v/>
      </c>
      <c r="BB23" s="137" t="str">
        <f t="shared" ca="1" si="61"/>
        <v/>
      </c>
      <c r="BC23" s="137" t="str">
        <f t="shared" ca="1" si="62"/>
        <v/>
      </c>
      <c r="BD23" s="137">
        <f t="array" aca="1" ref="BD23" ca="1">MIN(IF(($N$3:$N$32=1)*($T$3:$T$32=BD$5)*($V$3:$V$32&lt;=$AN23)*($W$3:$W$32&gt;$AN23)*($Z$3:$Z$32="No"),$K$3:$K$32,""))</f>
        <v>0</v>
      </c>
      <c r="BE23" s="137">
        <f t="shared" ca="1" si="28"/>
        <v>0</v>
      </c>
      <c r="BF23" s="137" t="str">
        <f t="shared" ca="1" si="63"/>
        <v/>
      </c>
      <c r="BG23" s="137" t="str">
        <f t="shared" ca="1" si="64"/>
        <v/>
      </c>
      <c r="BH23" s="137" t="str">
        <f t="shared" ca="1" si="65"/>
        <v/>
      </c>
      <c r="BI23" s="137">
        <f t="array" aca="1" ref="BI23" ca="1">MIN(IF(($N$3:$N$32=1)*($T$3:$T$32=BI$5)*($V$3:$V$32&lt;=$AN23)*($W$3:$W$32&gt;$AN23)*($Z$3:$Z$32="No"),$K$3:$K$32,""))</f>
        <v>0</v>
      </c>
      <c r="BJ23" s="137">
        <f t="shared" ca="1" si="32"/>
        <v>0</v>
      </c>
      <c r="BK23" s="137" t="str">
        <f t="shared" ca="1" si="66"/>
        <v/>
      </c>
      <c r="BL23" s="137" t="str">
        <f t="shared" ca="1" si="67"/>
        <v/>
      </c>
      <c r="BM23" s="137" t="str">
        <f t="shared" ca="1" si="68"/>
        <v/>
      </c>
      <c r="BN23" s="137">
        <f t="array" aca="1" ref="BN23" ca="1">MIN(IF(($N$3:$N$32=1)*($T$3:$T$32=BN$5)*($V$3:$V$32&lt;=$AN23)*($W$3:$W$32&gt;$AN23)*($Z$3:$Z$32="No"),$K$3:$K$32,""))</f>
        <v>0</v>
      </c>
      <c r="BO23" s="137">
        <f t="shared" ca="1" si="36"/>
        <v>0</v>
      </c>
      <c r="BP23" s="137" t="str">
        <f t="shared" ca="1" si="69"/>
        <v/>
      </c>
      <c r="BQ23" s="137" t="str">
        <f t="shared" ca="1" si="70"/>
        <v/>
      </c>
      <c r="BR23" s="137" t="str">
        <f t="shared" ca="1" si="71"/>
        <v/>
      </c>
      <c r="BS23" s="137">
        <f t="array" aca="1" ref="BS23" ca="1">MIN(IF(($N$3:$N$32=1)*($T$3:$T$32=BS$5)*($V$3:$V$32&lt;=$AN23)*($W$3:$W$32&gt;$AN23)*($Z$3:$Z$32="No"),$K$3:$K$32,""))</f>
        <v>0</v>
      </c>
      <c r="BT23" s="137">
        <f t="shared" ca="1" si="40"/>
        <v>0</v>
      </c>
      <c r="BU23" s="137" t="str">
        <f t="shared" ca="1" si="72"/>
        <v/>
      </c>
      <c r="BV23" s="137" t="str">
        <f t="shared" ca="1" si="73"/>
        <v/>
      </c>
      <c r="BW23" s="137" t="str">
        <f t="shared" ca="1" si="74"/>
        <v/>
      </c>
      <c r="BZ23" s="174" t="str">
        <f t="shared" ref="BZ23:DD23" si="81">IF(BZ39="","",INDEX($Q$3:$Q$32,BZ39,1))</f>
        <v/>
      </c>
      <c r="CA23" s="174" t="str">
        <f t="shared" si="81"/>
        <v/>
      </c>
      <c r="CB23" s="174" t="str">
        <f t="shared" si="81"/>
        <v/>
      </c>
      <c r="CC23" s="174" t="str">
        <f t="shared" si="81"/>
        <v/>
      </c>
      <c r="CD23" s="174" t="str">
        <f t="shared" si="81"/>
        <v/>
      </c>
      <c r="CE23" s="174" t="str">
        <f t="shared" si="81"/>
        <v/>
      </c>
      <c r="CF23" s="174" t="str">
        <f t="shared" si="81"/>
        <v/>
      </c>
      <c r="CG23" s="174" t="str">
        <f t="shared" si="81"/>
        <v/>
      </c>
      <c r="CH23" s="174" t="str">
        <f t="shared" si="81"/>
        <v/>
      </c>
      <c r="CI23" s="174" t="str">
        <f t="shared" si="81"/>
        <v/>
      </c>
      <c r="CJ23" s="174" t="str">
        <f t="shared" si="81"/>
        <v/>
      </c>
      <c r="CK23" s="174" t="str">
        <f t="shared" si="81"/>
        <v/>
      </c>
      <c r="CL23" s="174" t="str">
        <f t="shared" si="81"/>
        <v/>
      </c>
      <c r="CM23" s="174" t="str">
        <f t="shared" si="81"/>
        <v>Call</v>
      </c>
      <c r="CN23" s="174" t="str">
        <f t="shared" si="81"/>
        <v/>
      </c>
      <c r="CO23" s="174" t="str">
        <f t="shared" si="81"/>
        <v/>
      </c>
      <c r="CP23" s="174" t="str">
        <f t="shared" si="81"/>
        <v/>
      </c>
      <c r="CQ23" s="174" t="str">
        <f t="shared" si="81"/>
        <v/>
      </c>
      <c r="CR23" s="174" t="str">
        <f t="shared" si="81"/>
        <v>Call</v>
      </c>
      <c r="CS23" s="174" t="str">
        <f t="shared" si="81"/>
        <v/>
      </c>
      <c r="CT23" s="174" t="str">
        <f t="shared" si="81"/>
        <v/>
      </c>
      <c r="CU23" s="174" t="str">
        <f t="shared" si="81"/>
        <v/>
      </c>
      <c r="CV23" s="174" t="str">
        <f t="shared" si="81"/>
        <v/>
      </c>
      <c r="CW23" s="174" t="str">
        <f t="shared" si="81"/>
        <v>Reminder</v>
      </c>
      <c r="CX23" s="174" t="str">
        <f t="shared" si="81"/>
        <v>Reminder</v>
      </c>
      <c r="CY23" s="174" t="str">
        <f t="shared" si="81"/>
        <v>Call</v>
      </c>
      <c r="CZ23" s="174" t="str">
        <f t="shared" si="81"/>
        <v/>
      </c>
      <c r="DA23" s="174" t="str">
        <f t="shared" si="81"/>
        <v>Meeting</v>
      </c>
      <c r="DB23" s="174" t="str">
        <f t="shared" si="81"/>
        <v/>
      </c>
      <c r="DC23" s="174" t="str">
        <f t="shared" si="81"/>
        <v/>
      </c>
      <c r="DD23" s="174" t="str">
        <f t="shared" si="81"/>
        <v/>
      </c>
    </row>
    <row r="24" spans="2:108" x14ac:dyDescent="0.25">
      <c r="B24" s="48">
        <v>2040</v>
      </c>
      <c r="D24" s="48">
        <v>21</v>
      </c>
      <c r="G24" s="48" t="str">
        <f>Dashboard!J27&amp;""</f>
        <v/>
      </c>
      <c r="I24" s="139">
        <f t="shared" si="11"/>
        <v>0.41666666666666741</v>
      </c>
      <c r="J24" s="51"/>
      <c r="K24" s="48">
        <v>22</v>
      </c>
      <c r="L24" s="143">
        <f t="shared" si="3"/>
        <v>12.022</v>
      </c>
      <c r="M24" s="144">
        <f t="shared" si="0"/>
        <v>1</v>
      </c>
      <c r="N24" s="144">
        <f t="shared" ca="1" si="1"/>
        <v>0</v>
      </c>
      <c r="O24" s="144">
        <f t="shared" ca="1" si="2"/>
        <v>0</v>
      </c>
      <c r="P24" s="137" t="str">
        <f>INDEX(EventsList!C$7:C$36,$K24,1)&amp;""</f>
        <v>Conference</v>
      </c>
      <c r="Q24" s="137" t="str">
        <f>IFERROR(IF(L24="","",INDEX(EventsList!H$7:H$36,$K24,1)&amp;""),"")</f>
        <v>Reminder</v>
      </c>
      <c r="R24" s="137" t="str">
        <f>IFERROR(IF(L24="","",INDEX(EventsList!I$7:I$36,$K24,1)),0)</f>
        <v>Low</v>
      </c>
      <c r="S24" s="137" t="str">
        <f ca="1">IFERROR(IF(O24=0,"",IF(INDEX(EventsList!M$7:M$36,$K24,1)="Yes", P24 &amp; IF(U24&lt;&gt;T24,"| from ", "| on ") &amp; INDEX(weekDays,WEEKDAY(T24,weekOffset+1),1)&amp; IF(U24&lt;&gt;T24," till "&amp; INDEX(weekDays,WEEKDAY(U24,weekOffset+1),1), "")  &amp; IF(V24="","", "| at " &amp; HOUR(V24)&amp;":"&amp;IF(LEN(MINUTE(V24))=1,"0"&amp;MINUTE(V24),MINUTE(V24))),"")),"")</f>
        <v/>
      </c>
      <c r="T24" s="145">
        <f>IF(ISNUMBER(INDEX(EventsList!D$7:D$36,$K24,1)),INDEX(EventsList!D$7:D$36,$K24,1),"")</f>
        <v>45070</v>
      </c>
      <c r="U24" s="145">
        <f>IF(ISNUMBER(INDEX(EventsList!E$7:E$36,$K24,1)),INDEX(EventsList!E$7:E$36,$K24,1),T24)</f>
        <v>45072</v>
      </c>
      <c r="V24" s="141" t="str">
        <f>IF(ISNUMBER(INDEX(EventsList!F$7:F$36,$K24,1)),INDEX(EventsList!F$7:F$36,$K24,1),"")</f>
        <v/>
      </c>
      <c r="W24" s="141" t="str">
        <f>IF(ISNUMBER(INDEX(EventsList!G$7:G$36,$K24,1)),INDEX(EventsList!G$7:G$36,$K24,1),"")</f>
        <v/>
      </c>
      <c r="X24" s="146">
        <f t="shared" si="4"/>
        <v>45070</v>
      </c>
      <c r="Y24" s="146">
        <f t="shared" si="5"/>
        <v>45072.999988425923</v>
      </c>
      <c r="Z24" s="144" t="str">
        <f t="shared" si="6"/>
        <v>Yes</v>
      </c>
      <c r="AA24" s="147" t="str">
        <f t="shared" si="7"/>
        <v/>
      </c>
      <c r="AB24" s="144">
        <f t="array" ref="AB24">IF(Z24="","",SUM(IF((X24&gt;=$X$3:$X$32)*(X24&lt;=$Y$3:$Y$32),1,0))+SUM(IF((Y24&gt;=$X$3:$X$32)*(Y24&lt;=$Y$3:$Y$32),1,0))-2)</f>
        <v>1</v>
      </c>
      <c r="AC24" s="144" t="str">
        <f t="shared" si="8"/>
        <v>1 event overlap</v>
      </c>
      <c r="AE24" s="139">
        <f t="shared" si="15"/>
        <v>0.37500000000000067</v>
      </c>
      <c r="AF24" s="137">
        <f t="array" aca="1" ref="AF24" ca="1">MIN(IF(($O$3:$O$32=1)*($T$3:$T$32=AF$5)*($V$3:$V$32&lt;=$AE24)*($W$3:$W$32&gt;$AE24)*($Z$3:$Z$32="No"),$K$3:$K$32,""))</f>
        <v>0</v>
      </c>
      <c r="AG24" s="137">
        <f t="array" aca="1" ref="AG24" ca="1">MIN(IF(($O$3:$O$32=1)*($T$3:$T$32=AG$5)*($V$3:$V$32&lt;=$AE24)*($W$3:$W$32&gt;$AE24)*($Z$3:$Z$32="No"),$K$3:$K$32,""))</f>
        <v>0</v>
      </c>
      <c r="AH24" s="137">
        <f t="array" aca="1" ref="AH24" ca="1">MIN(IF(($O$3:$O$32=1)*($T$3:$T$32=AH$5)*($V$3:$V$32&lt;=$AE24)*($W$3:$W$32&gt;$AE24)*($Z$3:$Z$32="No"),$K$3:$K$32,""))</f>
        <v>0</v>
      </c>
      <c r="AI24" s="137">
        <f t="array" aca="1" ref="AI24" ca="1">MIN(IF(($O$3:$O$32=1)*($T$3:$T$32=AI$5)*($V$3:$V$32&lt;=$AE24)*($W$3:$W$32&gt;$AE24)*($Z$3:$Z$32="No"),$K$3:$K$32,""))</f>
        <v>0</v>
      </c>
      <c r="AJ24" s="137">
        <f t="array" aca="1" ref="AJ24" ca="1">MIN(IF(($O$3:$O$32=1)*($T$3:$T$32=AJ$5)*($V$3:$V$32&lt;=$AE24)*($W$3:$W$32&gt;$AE24)*($Z$3:$Z$32="No"),$K$3:$K$32,""))</f>
        <v>0</v>
      </c>
      <c r="AK24" s="137">
        <f t="array" aca="1" ref="AK24" ca="1">MIN(IF(($O$3:$O$32=1)*($T$3:$T$32=AK$5)*($V$3:$V$32&lt;=$AE24)*($W$3:$W$32&gt;$AE24)*($Z$3:$Z$32="No"),$K$3:$K$32,""))</f>
        <v>0</v>
      </c>
      <c r="AL24" s="137">
        <f t="array" aca="1" ref="AL24" ca="1">MIN(IF(($O$3:$O$32=1)*($T$3:$T$32=AL$5)*($V$3:$V$32&lt;=$AE24)*($W$3:$W$32&gt;$AE24)*($Z$3:$Z$32="No"),$K$3:$K$32,""))</f>
        <v>0</v>
      </c>
      <c r="AN24" s="139">
        <f>WeeklyView!C26</f>
        <v>0.68750000000000122</v>
      </c>
      <c r="AO24" s="137">
        <f t="array" aca="1" ref="AO24" ca="1">MIN(IF(($N$3:$N$32=1)*($T$3:$T$32=AO$5)*($V$3:$V$32&lt;=$AN24)*($W$3:$W$32&gt;$AN24)*($Z$3:$Z$32="No"),$K$3:$K$32,""))</f>
        <v>0</v>
      </c>
      <c r="AP24" s="137">
        <f t="shared" ca="1" si="16"/>
        <v>0</v>
      </c>
      <c r="AQ24" s="137" t="str">
        <f t="shared" ca="1" si="54"/>
        <v/>
      </c>
      <c r="AR24" s="137" t="str">
        <f t="shared" ca="1" si="55"/>
        <v/>
      </c>
      <c r="AS24" s="137" t="str">
        <f t="shared" ca="1" si="56"/>
        <v/>
      </c>
      <c r="AT24" s="137">
        <f t="array" aca="1" ref="AT24" ca="1">MIN(IF(($N$3:$N$32=1)*($T$3:$T$32=AT$5)*($V$3:$V$32&lt;=$AN24)*($W$3:$W$32&gt;$AN24)*($Z$3:$Z$32="No"),$K$3:$K$32,""))</f>
        <v>0</v>
      </c>
      <c r="AU24" s="137">
        <f t="shared" ca="1" si="20"/>
        <v>0</v>
      </c>
      <c r="AV24" s="137" t="str">
        <f t="shared" ca="1" si="57"/>
        <v/>
      </c>
      <c r="AW24" s="137" t="str">
        <f t="shared" ca="1" si="58"/>
        <v/>
      </c>
      <c r="AX24" s="137" t="str">
        <f t="shared" ca="1" si="59"/>
        <v/>
      </c>
      <c r="AY24" s="137">
        <f t="array" aca="1" ref="AY24" ca="1">MIN(IF(($N$3:$N$32=1)*($T$3:$T$32=AY$5)*($V$3:$V$32&lt;=$AN24)*($W$3:$W$32&gt;$AN24)*($Z$3:$Z$32="No"),$K$3:$K$32,""))</f>
        <v>0</v>
      </c>
      <c r="AZ24" s="137">
        <f t="shared" ca="1" si="24"/>
        <v>0</v>
      </c>
      <c r="BA24" s="137" t="str">
        <f t="shared" ca="1" si="60"/>
        <v/>
      </c>
      <c r="BB24" s="137" t="str">
        <f t="shared" ca="1" si="61"/>
        <v/>
      </c>
      <c r="BC24" s="137" t="str">
        <f t="shared" ca="1" si="62"/>
        <v/>
      </c>
      <c r="BD24" s="137">
        <f t="array" aca="1" ref="BD24" ca="1">MIN(IF(($N$3:$N$32=1)*($T$3:$T$32=BD$5)*($V$3:$V$32&lt;=$AN24)*($W$3:$W$32&gt;$AN24)*($Z$3:$Z$32="No"),$K$3:$K$32,""))</f>
        <v>0</v>
      </c>
      <c r="BE24" s="137">
        <f t="shared" ca="1" si="28"/>
        <v>0</v>
      </c>
      <c r="BF24" s="137" t="str">
        <f t="shared" ca="1" si="63"/>
        <v/>
      </c>
      <c r="BG24" s="137" t="str">
        <f t="shared" ca="1" si="64"/>
        <v/>
      </c>
      <c r="BH24" s="137" t="str">
        <f t="shared" ca="1" si="65"/>
        <v/>
      </c>
      <c r="BI24" s="137">
        <f t="array" aca="1" ref="BI24" ca="1">MIN(IF(($N$3:$N$32=1)*($T$3:$T$32=BI$5)*($V$3:$V$32&lt;=$AN24)*($W$3:$W$32&gt;$AN24)*($Z$3:$Z$32="No"),$K$3:$K$32,""))</f>
        <v>0</v>
      </c>
      <c r="BJ24" s="137">
        <f t="shared" ca="1" si="32"/>
        <v>0</v>
      </c>
      <c r="BK24" s="137" t="str">
        <f t="shared" ca="1" si="66"/>
        <v/>
      </c>
      <c r="BL24" s="137" t="str">
        <f t="shared" ca="1" si="67"/>
        <v/>
      </c>
      <c r="BM24" s="137" t="str">
        <f t="shared" ca="1" si="68"/>
        <v/>
      </c>
      <c r="BN24" s="137">
        <f t="array" aca="1" ref="BN24" ca="1">MIN(IF(($N$3:$N$32=1)*($T$3:$T$32=BN$5)*($V$3:$V$32&lt;=$AN24)*($W$3:$W$32&gt;$AN24)*($Z$3:$Z$32="No"),$K$3:$K$32,""))</f>
        <v>0</v>
      </c>
      <c r="BO24" s="137">
        <f t="shared" ca="1" si="36"/>
        <v>0</v>
      </c>
      <c r="BP24" s="137" t="str">
        <f t="shared" ca="1" si="69"/>
        <v/>
      </c>
      <c r="BQ24" s="137" t="str">
        <f t="shared" ca="1" si="70"/>
        <v/>
      </c>
      <c r="BR24" s="137" t="str">
        <f t="shared" ca="1" si="71"/>
        <v/>
      </c>
      <c r="BS24" s="137">
        <f t="array" aca="1" ref="BS24" ca="1">MIN(IF(($N$3:$N$32=1)*($T$3:$T$32=BS$5)*($V$3:$V$32&lt;=$AN24)*($W$3:$W$32&gt;$AN24)*($Z$3:$Z$32="No"),$K$3:$K$32,""))</f>
        <v>0</v>
      </c>
      <c r="BT24" s="137">
        <f t="shared" ca="1" si="40"/>
        <v>0</v>
      </c>
      <c r="BU24" s="137" t="str">
        <f t="shared" ca="1" si="72"/>
        <v/>
      </c>
      <c r="BV24" s="137" t="str">
        <f t="shared" ca="1" si="73"/>
        <v/>
      </c>
      <c r="BW24" s="137" t="str">
        <f t="shared" ca="1" si="74"/>
        <v/>
      </c>
      <c r="BZ24" s="174" t="str">
        <f t="shared" ref="BZ24:DD24" si="82">IF(BZ40="","",INDEX($Q$3:$Q$32,BZ40,1))</f>
        <v/>
      </c>
      <c r="CA24" s="174" t="str">
        <f t="shared" si="82"/>
        <v/>
      </c>
      <c r="CB24" s="174" t="str">
        <f t="shared" si="82"/>
        <v/>
      </c>
      <c r="CC24" s="174" t="str">
        <f t="shared" si="82"/>
        <v/>
      </c>
      <c r="CD24" s="174" t="str">
        <f t="shared" si="82"/>
        <v/>
      </c>
      <c r="CE24" s="174" t="str">
        <f t="shared" si="82"/>
        <v/>
      </c>
      <c r="CF24" s="174" t="str">
        <f t="shared" si="82"/>
        <v/>
      </c>
      <c r="CG24" s="174" t="str">
        <f t="shared" si="82"/>
        <v/>
      </c>
      <c r="CH24" s="174" t="str">
        <f t="shared" si="82"/>
        <v/>
      </c>
      <c r="CI24" s="174" t="str">
        <f t="shared" si="82"/>
        <v/>
      </c>
      <c r="CJ24" s="174" t="str">
        <f t="shared" si="82"/>
        <v/>
      </c>
      <c r="CK24" s="174" t="str">
        <f t="shared" si="82"/>
        <v/>
      </c>
      <c r="CL24" s="174" t="str">
        <f t="shared" si="82"/>
        <v/>
      </c>
      <c r="CM24" s="174" t="str">
        <f t="shared" si="82"/>
        <v/>
      </c>
      <c r="CN24" s="174" t="str">
        <f t="shared" si="82"/>
        <v/>
      </c>
      <c r="CO24" s="174" t="str">
        <f t="shared" si="82"/>
        <v/>
      </c>
      <c r="CP24" s="174" t="str">
        <f t="shared" si="82"/>
        <v/>
      </c>
      <c r="CQ24" s="174" t="str">
        <f t="shared" si="82"/>
        <v/>
      </c>
      <c r="CR24" s="174" t="str">
        <f t="shared" si="82"/>
        <v/>
      </c>
      <c r="CS24" s="174" t="str">
        <f t="shared" si="82"/>
        <v/>
      </c>
      <c r="CT24" s="174" t="str">
        <f t="shared" si="82"/>
        <v/>
      </c>
      <c r="CU24" s="174" t="str">
        <f t="shared" si="82"/>
        <v/>
      </c>
      <c r="CV24" s="174" t="str">
        <f t="shared" si="82"/>
        <v/>
      </c>
      <c r="CW24" s="174" t="str">
        <f t="shared" si="82"/>
        <v/>
      </c>
      <c r="CX24" s="174" t="str">
        <f t="shared" si="82"/>
        <v/>
      </c>
      <c r="CY24" s="174" t="str">
        <f t="shared" si="82"/>
        <v/>
      </c>
      <c r="CZ24" s="174" t="str">
        <f t="shared" si="82"/>
        <v/>
      </c>
      <c r="DA24" s="174" t="str">
        <f t="shared" si="82"/>
        <v/>
      </c>
      <c r="DB24" s="174" t="str">
        <f t="shared" si="82"/>
        <v/>
      </c>
      <c r="DC24" s="174" t="str">
        <f t="shared" si="82"/>
        <v/>
      </c>
      <c r="DD24" s="174" t="str">
        <f t="shared" si="82"/>
        <v/>
      </c>
    </row>
    <row r="25" spans="2:108" x14ac:dyDescent="0.25">
      <c r="D25" s="48">
        <v>22</v>
      </c>
      <c r="G25" s="48" t="str">
        <f>Dashboard!J28&amp;""</f>
        <v/>
      </c>
      <c r="I25" s="139">
        <f t="shared" si="11"/>
        <v>0.43750000000000078</v>
      </c>
      <c r="J25" s="51"/>
      <c r="K25" s="48">
        <v>23</v>
      </c>
      <c r="L25" s="143">
        <f t="shared" si="3"/>
        <v>13.023</v>
      </c>
      <c r="M25" s="144">
        <f t="shared" si="0"/>
        <v>1</v>
      </c>
      <c r="N25" s="144">
        <f t="shared" ca="1" si="1"/>
        <v>0</v>
      </c>
      <c r="O25" s="144">
        <f t="shared" ca="1" si="2"/>
        <v>0</v>
      </c>
      <c r="P25" s="137" t="str">
        <f>INDEX(EventsList!C$7:C$36,$K25,1)&amp;""</f>
        <v>Call with Supplier</v>
      </c>
      <c r="Q25" s="137" t="str">
        <f>IFERROR(IF(L25="","",INDEX(EventsList!H$7:H$36,$K25,1)&amp;""),"")</f>
        <v>Call</v>
      </c>
      <c r="R25" s="137" t="str">
        <f>IFERROR(IF(L25="","",INDEX(EventsList!I$7:I$36,$K25,1)),0)</f>
        <v>Medium</v>
      </c>
      <c r="S25" s="137" t="str">
        <f ca="1">IFERROR(IF(O25=0,"",IF(INDEX(EventsList!M$7:M$36,$K25,1)="Yes", P25 &amp; IF(U25&lt;&gt;T25,"| from ", "| on ") &amp; INDEX(weekDays,WEEKDAY(T25,weekOffset+1),1)&amp; IF(U25&lt;&gt;T25," till "&amp; INDEX(weekDays,WEEKDAY(U25,weekOffset+1),1), "")  &amp; IF(V25="","", "| at " &amp; HOUR(V25)&amp;":"&amp;IF(LEN(MINUTE(V25))=1,"0"&amp;MINUTE(V25),MINUTE(V25))),"")),"")</f>
        <v/>
      </c>
      <c r="T25" s="145">
        <f>IF(ISNUMBER(INDEX(EventsList!D$7:D$36,$K25,1)),INDEX(EventsList!D$7:D$36,$K25,1),"")</f>
        <v>45072</v>
      </c>
      <c r="U25" s="145">
        <f>IF(ISNUMBER(INDEX(EventsList!E$7:E$36,$K25,1)),INDEX(EventsList!E$7:E$36,$K25,1),T25)</f>
        <v>45072</v>
      </c>
      <c r="V25" s="141">
        <f>IF(ISNUMBER(INDEX(EventsList!F$7:F$36,$K25,1)),INDEX(EventsList!F$7:F$36,$K25,1),"")</f>
        <v>0.64583333333333337</v>
      </c>
      <c r="W25" s="141">
        <f>IF(ISNUMBER(INDEX(EventsList!G$7:G$36,$K25,1)),INDEX(EventsList!G$7:G$36,$K25,1),"")</f>
        <v>0.66666666666666663</v>
      </c>
      <c r="X25" s="146">
        <f t="shared" si="4"/>
        <v>45072.645833333336</v>
      </c>
      <c r="Y25" s="146">
        <f t="shared" si="5"/>
        <v>45072.666666666664</v>
      </c>
      <c r="Z25" s="144" t="str">
        <f t="shared" si="6"/>
        <v>No</v>
      </c>
      <c r="AA25" s="147">
        <f t="shared" si="7"/>
        <v>2.0833333328482695E-2</v>
      </c>
      <c r="AB25" s="144">
        <f t="array" ref="AB25">IF(Z25="","",SUM(IF((X25&gt;=$X$3:$X$32)*(X25&lt;=$Y$3:$Y$32),1,0))+SUM(IF((Y25&gt;=$X$3:$X$32)*(Y25&lt;=$Y$3:$Y$32),1,0))-2)</f>
        <v>2</v>
      </c>
      <c r="AC25" s="144" t="str">
        <f t="shared" si="8"/>
        <v>2 more events overlaping</v>
      </c>
      <c r="AE25" s="139">
        <f t="shared" si="15"/>
        <v>0.39583333333333404</v>
      </c>
      <c r="AF25" s="137">
        <f t="array" aca="1" ref="AF25" ca="1">MIN(IF(($O$3:$O$32=1)*($T$3:$T$32=AF$5)*($V$3:$V$32&lt;=$AE25)*($W$3:$W$32&gt;$AE25)*($Z$3:$Z$32="No"),$K$3:$K$32,""))</f>
        <v>0</v>
      </c>
      <c r="AG25" s="137">
        <f t="array" aca="1" ref="AG25" ca="1">MIN(IF(($O$3:$O$32=1)*($T$3:$T$32=AG$5)*($V$3:$V$32&lt;=$AE25)*($W$3:$W$32&gt;$AE25)*($Z$3:$Z$32="No"),$K$3:$K$32,""))</f>
        <v>0</v>
      </c>
      <c r="AH25" s="137">
        <f t="array" aca="1" ref="AH25" ca="1">MIN(IF(($O$3:$O$32=1)*($T$3:$T$32=AH$5)*($V$3:$V$32&lt;=$AE25)*($W$3:$W$32&gt;$AE25)*($Z$3:$Z$32="No"),$K$3:$K$32,""))</f>
        <v>0</v>
      </c>
      <c r="AI25" s="137">
        <f t="array" aca="1" ref="AI25" ca="1">MIN(IF(($O$3:$O$32=1)*($T$3:$T$32=AI$5)*($V$3:$V$32&lt;=$AE25)*($W$3:$W$32&gt;$AE25)*($Z$3:$Z$32="No"),$K$3:$K$32,""))</f>
        <v>0</v>
      </c>
      <c r="AJ25" s="137">
        <f t="array" aca="1" ref="AJ25" ca="1">MIN(IF(($O$3:$O$32=1)*($T$3:$T$32=AJ$5)*($V$3:$V$32&lt;=$AE25)*($W$3:$W$32&gt;$AE25)*($Z$3:$Z$32="No"),$K$3:$K$32,""))</f>
        <v>0</v>
      </c>
      <c r="AK25" s="137">
        <f t="array" aca="1" ref="AK25" ca="1">MIN(IF(($O$3:$O$32=1)*($T$3:$T$32=AK$5)*($V$3:$V$32&lt;=$AE25)*($W$3:$W$32&gt;$AE25)*($Z$3:$Z$32="No"),$K$3:$K$32,""))</f>
        <v>0</v>
      </c>
      <c r="AL25" s="137">
        <f t="array" aca="1" ref="AL25" ca="1">MIN(IF(($O$3:$O$32=1)*($T$3:$T$32=AL$5)*($V$3:$V$32&lt;=$AE25)*($W$3:$W$32&gt;$AE25)*($Z$3:$Z$32="No"),$K$3:$K$32,""))</f>
        <v>0</v>
      </c>
      <c r="AN25" s="139">
        <f>WeeklyView!C27</f>
        <v>0.70833333333333459</v>
      </c>
      <c r="AO25" s="137">
        <f t="array" aca="1" ref="AO25" ca="1">MIN(IF(($N$3:$N$32=1)*($T$3:$T$32=AO$5)*($V$3:$V$32&lt;=$AN25)*($W$3:$W$32&gt;$AN25)*($Z$3:$Z$32="No"),$K$3:$K$32,""))</f>
        <v>0</v>
      </c>
      <c r="AP25" s="137">
        <f t="shared" ca="1" si="16"/>
        <v>0</v>
      </c>
      <c r="AQ25" s="137" t="str">
        <f t="shared" ca="1" si="54"/>
        <v/>
      </c>
      <c r="AR25" s="137" t="str">
        <f t="shared" ca="1" si="55"/>
        <v/>
      </c>
      <c r="AS25" s="137" t="str">
        <f t="shared" ca="1" si="56"/>
        <v/>
      </c>
      <c r="AT25" s="137">
        <f t="array" aca="1" ref="AT25" ca="1">MIN(IF(($N$3:$N$32=1)*($T$3:$T$32=AT$5)*($V$3:$V$32&lt;=$AN25)*($W$3:$W$32&gt;$AN25)*($Z$3:$Z$32="No"),$K$3:$K$32,""))</f>
        <v>0</v>
      </c>
      <c r="AU25" s="137">
        <f t="shared" ca="1" si="20"/>
        <v>0</v>
      </c>
      <c r="AV25" s="137" t="str">
        <f t="shared" ca="1" si="57"/>
        <v/>
      </c>
      <c r="AW25" s="137" t="str">
        <f t="shared" ca="1" si="58"/>
        <v/>
      </c>
      <c r="AX25" s="137" t="str">
        <f t="shared" ca="1" si="59"/>
        <v/>
      </c>
      <c r="AY25" s="137">
        <f t="array" aca="1" ref="AY25" ca="1">MIN(IF(($N$3:$N$32=1)*($T$3:$T$32=AY$5)*($V$3:$V$32&lt;=$AN25)*($W$3:$W$32&gt;$AN25)*($Z$3:$Z$32="No"),$K$3:$K$32,""))</f>
        <v>0</v>
      </c>
      <c r="AZ25" s="137">
        <f t="shared" ca="1" si="24"/>
        <v>0</v>
      </c>
      <c r="BA25" s="137" t="str">
        <f t="shared" ca="1" si="60"/>
        <v/>
      </c>
      <c r="BB25" s="137" t="str">
        <f t="shared" ca="1" si="61"/>
        <v/>
      </c>
      <c r="BC25" s="137" t="str">
        <f t="shared" ca="1" si="62"/>
        <v/>
      </c>
      <c r="BD25" s="137">
        <f t="array" aca="1" ref="BD25" ca="1">MIN(IF(($N$3:$N$32=1)*($T$3:$T$32=BD$5)*($V$3:$V$32&lt;=$AN25)*($W$3:$W$32&gt;$AN25)*($Z$3:$Z$32="No"),$K$3:$K$32,""))</f>
        <v>0</v>
      </c>
      <c r="BE25" s="137">
        <f t="shared" ca="1" si="28"/>
        <v>0</v>
      </c>
      <c r="BF25" s="137" t="str">
        <f t="shared" ca="1" si="63"/>
        <v/>
      </c>
      <c r="BG25" s="137" t="str">
        <f t="shared" ca="1" si="64"/>
        <v/>
      </c>
      <c r="BH25" s="137" t="str">
        <f t="shared" ca="1" si="65"/>
        <v/>
      </c>
      <c r="BI25" s="137">
        <f t="array" aca="1" ref="BI25" ca="1">MIN(IF(($N$3:$N$32=1)*($T$3:$T$32=BI$5)*($V$3:$V$32&lt;=$AN25)*($W$3:$W$32&gt;$AN25)*($Z$3:$Z$32="No"),$K$3:$K$32,""))</f>
        <v>0</v>
      </c>
      <c r="BJ25" s="137">
        <f t="shared" ca="1" si="32"/>
        <v>0</v>
      </c>
      <c r="BK25" s="137" t="str">
        <f t="shared" ca="1" si="66"/>
        <v/>
      </c>
      <c r="BL25" s="137" t="str">
        <f t="shared" ca="1" si="67"/>
        <v/>
      </c>
      <c r="BM25" s="137" t="str">
        <f t="shared" ca="1" si="68"/>
        <v/>
      </c>
      <c r="BN25" s="137">
        <f t="array" aca="1" ref="BN25" ca="1">MIN(IF(($N$3:$N$32=1)*($T$3:$T$32=BN$5)*($V$3:$V$32&lt;=$AN25)*($W$3:$W$32&gt;$AN25)*($Z$3:$Z$32="No"),$K$3:$K$32,""))</f>
        <v>0</v>
      </c>
      <c r="BO25" s="137">
        <f t="shared" ca="1" si="36"/>
        <v>0</v>
      </c>
      <c r="BP25" s="137" t="str">
        <f t="shared" ca="1" si="69"/>
        <v/>
      </c>
      <c r="BQ25" s="137" t="str">
        <f t="shared" ca="1" si="70"/>
        <v/>
      </c>
      <c r="BR25" s="137" t="str">
        <f t="shared" ca="1" si="71"/>
        <v/>
      </c>
      <c r="BS25" s="137">
        <f t="array" aca="1" ref="BS25" ca="1">MIN(IF(($N$3:$N$32=1)*($T$3:$T$32=BS$5)*($V$3:$V$32&lt;=$AN25)*($W$3:$W$32&gt;$AN25)*($Z$3:$Z$32="No"),$K$3:$K$32,""))</f>
        <v>0</v>
      </c>
      <c r="BT25" s="137">
        <f t="shared" ca="1" si="40"/>
        <v>0</v>
      </c>
      <c r="BU25" s="137" t="str">
        <f t="shared" ca="1" si="72"/>
        <v/>
      </c>
      <c r="BV25" s="137" t="str">
        <f t="shared" ca="1" si="73"/>
        <v/>
      </c>
      <c r="BW25" s="137" t="str">
        <f t="shared" ca="1" si="74"/>
        <v/>
      </c>
      <c r="BZ25" s="174" t="str">
        <f t="shared" ref="BZ25:DD25" si="83">IF(BZ41="","",INDEX($Q$3:$Q$32,BZ41,1))</f>
        <v/>
      </c>
      <c r="CA25" s="174" t="str">
        <f t="shared" si="83"/>
        <v/>
      </c>
      <c r="CB25" s="174" t="str">
        <f t="shared" si="83"/>
        <v/>
      </c>
      <c r="CC25" s="174" t="str">
        <f t="shared" si="83"/>
        <v/>
      </c>
      <c r="CD25" s="174" t="str">
        <f t="shared" si="83"/>
        <v/>
      </c>
      <c r="CE25" s="174" t="str">
        <f t="shared" si="83"/>
        <v/>
      </c>
      <c r="CF25" s="174" t="str">
        <f t="shared" si="83"/>
        <v/>
      </c>
      <c r="CG25" s="174" t="str">
        <f t="shared" si="83"/>
        <v/>
      </c>
      <c r="CH25" s="174" t="str">
        <f t="shared" si="83"/>
        <v/>
      </c>
      <c r="CI25" s="174" t="str">
        <f t="shared" si="83"/>
        <v/>
      </c>
      <c r="CJ25" s="174" t="str">
        <f t="shared" si="83"/>
        <v/>
      </c>
      <c r="CK25" s="174" t="str">
        <f t="shared" si="83"/>
        <v/>
      </c>
      <c r="CL25" s="174" t="str">
        <f t="shared" si="83"/>
        <v/>
      </c>
      <c r="CM25" s="174" t="str">
        <f t="shared" si="83"/>
        <v/>
      </c>
      <c r="CN25" s="174" t="str">
        <f t="shared" si="83"/>
        <v/>
      </c>
      <c r="CO25" s="174" t="str">
        <f t="shared" si="83"/>
        <v/>
      </c>
      <c r="CP25" s="174" t="str">
        <f t="shared" si="83"/>
        <v/>
      </c>
      <c r="CQ25" s="174" t="str">
        <f t="shared" si="83"/>
        <v/>
      </c>
      <c r="CR25" s="174" t="str">
        <f t="shared" si="83"/>
        <v/>
      </c>
      <c r="CS25" s="174" t="str">
        <f t="shared" si="83"/>
        <v/>
      </c>
      <c r="CT25" s="174" t="str">
        <f t="shared" si="83"/>
        <v/>
      </c>
      <c r="CU25" s="174" t="str">
        <f t="shared" si="83"/>
        <v/>
      </c>
      <c r="CV25" s="174" t="str">
        <f t="shared" si="83"/>
        <v/>
      </c>
      <c r="CW25" s="174" t="str">
        <f t="shared" si="83"/>
        <v/>
      </c>
      <c r="CX25" s="174" t="str">
        <f t="shared" si="83"/>
        <v/>
      </c>
      <c r="CY25" s="174" t="str">
        <f t="shared" si="83"/>
        <v/>
      </c>
      <c r="CZ25" s="174" t="str">
        <f t="shared" si="83"/>
        <v/>
      </c>
      <c r="DA25" s="174" t="str">
        <f t="shared" si="83"/>
        <v/>
      </c>
      <c r="DB25" s="174" t="str">
        <f t="shared" si="83"/>
        <v/>
      </c>
      <c r="DC25" s="174" t="str">
        <f t="shared" si="83"/>
        <v/>
      </c>
      <c r="DD25" s="174" t="str">
        <f t="shared" si="83"/>
        <v/>
      </c>
    </row>
    <row r="26" spans="2:108" x14ac:dyDescent="0.25">
      <c r="D26" s="48">
        <v>23</v>
      </c>
      <c r="G26" t="s">
        <v>135</v>
      </c>
      <c r="I26" s="139">
        <f t="shared" si="11"/>
        <v>0.45833333333333415</v>
      </c>
      <c r="J26" s="51"/>
      <c r="K26" s="48">
        <v>24</v>
      </c>
      <c r="L26" s="143">
        <f t="shared" si="3"/>
        <v>14.023999999999999</v>
      </c>
      <c r="M26" s="144">
        <f t="shared" si="0"/>
        <v>1</v>
      </c>
      <c r="N26" s="144">
        <f t="shared" ca="1" si="1"/>
        <v>0</v>
      </c>
      <c r="O26" s="144">
        <f t="shared" ca="1" si="2"/>
        <v>0</v>
      </c>
      <c r="P26" s="137" t="str">
        <f>INDEX(EventsList!C$7:C$36,$K26,1)&amp;""</f>
        <v>Family BBQ</v>
      </c>
      <c r="Q26" s="137" t="str">
        <f>IFERROR(IF(L26="","",INDEX(EventsList!H$7:H$36,$K26,1)&amp;""),"")</f>
        <v>Reminder</v>
      </c>
      <c r="R26" s="137" t="str">
        <f>IFERROR(IF(L26="","",INDEX(EventsList!I$7:I$36,$K26,1)),0)</f>
        <v>High</v>
      </c>
      <c r="S26" s="137" t="str">
        <f ca="1">IFERROR(IF(O26=0,"",IF(INDEX(EventsList!M$7:M$36,$K26,1)="Yes", P26 &amp; IF(U26&lt;&gt;T26,"| from ", "| on ") &amp; INDEX(weekDays,WEEKDAY(T26,weekOffset+1),1)&amp; IF(U26&lt;&gt;T26," till "&amp; INDEX(weekDays,WEEKDAY(U26,weekOffset+1),1), "")  &amp; IF(V26="","", "| at " &amp; HOUR(V26)&amp;":"&amp;IF(LEN(MINUTE(V26))=1,"0"&amp;MINUTE(V26),MINUTE(V26))),"")),"")</f>
        <v/>
      </c>
      <c r="T26" s="145">
        <f>IF(ISNUMBER(INDEX(EventsList!D$7:D$36,$K26,1)),INDEX(EventsList!D$7:D$36,$K26,1),"")</f>
        <v>45073</v>
      </c>
      <c r="U26" s="145">
        <f>IF(ISNUMBER(INDEX(EventsList!E$7:E$36,$K26,1)),INDEX(EventsList!E$7:E$36,$K26,1),T26)</f>
        <v>45073</v>
      </c>
      <c r="V26" s="141" t="str">
        <f>IF(ISNUMBER(INDEX(EventsList!F$7:F$36,$K26,1)),INDEX(EventsList!F$7:F$36,$K26,1),"")</f>
        <v/>
      </c>
      <c r="W26" s="141" t="str">
        <f>IF(ISNUMBER(INDEX(EventsList!G$7:G$36,$K26,1)),INDEX(EventsList!G$7:G$36,$K26,1),"")</f>
        <v/>
      </c>
      <c r="X26" s="146">
        <f t="shared" si="4"/>
        <v>45073</v>
      </c>
      <c r="Y26" s="146">
        <f t="shared" si="5"/>
        <v>45073.999988425923</v>
      </c>
      <c r="Z26" s="144" t="str">
        <f t="shared" si="6"/>
        <v>Yes</v>
      </c>
      <c r="AA26" s="147" t="str">
        <f t="shared" si="7"/>
        <v/>
      </c>
      <c r="AB26" s="144">
        <f t="array" ref="AB26">IF(Z26="","",SUM(IF((X26&gt;=$X$3:$X$32)*(X26&lt;=$Y$3:$Y$32),1,0))+SUM(IF((Y26&gt;=$X$3:$X$32)*(Y26&lt;=$Y$3:$Y$32),1,0))-2)</f>
        <v>0</v>
      </c>
      <c r="AC26" s="144" t="str">
        <f t="shared" si="8"/>
        <v/>
      </c>
      <c r="AE26" s="139">
        <f t="shared" si="15"/>
        <v>0.41666666666666741</v>
      </c>
      <c r="AF26" s="137">
        <f t="array" aca="1" ref="AF26" ca="1">MIN(IF(($O$3:$O$32=1)*($T$3:$T$32=AF$5)*($V$3:$V$32&lt;=$AE26)*($W$3:$W$32&gt;$AE26)*($Z$3:$Z$32="No"),$K$3:$K$32,""))</f>
        <v>0</v>
      </c>
      <c r="AG26" s="137">
        <f t="array" aca="1" ref="AG26" ca="1">MIN(IF(($O$3:$O$32=1)*($T$3:$T$32=AG$5)*($V$3:$V$32&lt;=$AE26)*($W$3:$W$32&gt;$AE26)*($Z$3:$Z$32="No"),$K$3:$K$32,""))</f>
        <v>0</v>
      </c>
      <c r="AH26" s="137">
        <f t="array" aca="1" ref="AH26" ca="1">MIN(IF(($O$3:$O$32=1)*($T$3:$T$32=AH$5)*($V$3:$V$32&lt;=$AE26)*($W$3:$W$32&gt;$AE26)*($Z$3:$Z$32="No"),$K$3:$K$32,""))</f>
        <v>0</v>
      </c>
      <c r="AI26" s="137">
        <f t="array" aca="1" ref="AI26" ca="1">MIN(IF(($O$3:$O$32=1)*($T$3:$T$32=AI$5)*($V$3:$V$32&lt;=$AE26)*($W$3:$W$32&gt;$AE26)*($Z$3:$Z$32="No"),$K$3:$K$32,""))</f>
        <v>0</v>
      </c>
      <c r="AJ26" s="137">
        <f t="array" aca="1" ref="AJ26" ca="1">MIN(IF(($O$3:$O$32=1)*($T$3:$T$32=AJ$5)*($V$3:$V$32&lt;=$AE26)*($W$3:$W$32&gt;$AE26)*($Z$3:$Z$32="No"),$K$3:$K$32,""))</f>
        <v>0</v>
      </c>
      <c r="AK26" s="137">
        <f t="array" aca="1" ref="AK26" ca="1">MIN(IF(($O$3:$O$32=1)*($T$3:$T$32=AK$5)*($V$3:$V$32&lt;=$AE26)*($W$3:$W$32&gt;$AE26)*($Z$3:$Z$32="No"),$K$3:$K$32,""))</f>
        <v>0</v>
      </c>
      <c r="AL26" s="137">
        <f t="array" aca="1" ref="AL26" ca="1">MIN(IF(($O$3:$O$32=1)*($T$3:$T$32=AL$5)*($V$3:$V$32&lt;=$AE26)*($W$3:$W$32&gt;$AE26)*($Z$3:$Z$32="No"),$K$3:$K$32,""))</f>
        <v>0</v>
      </c>
      <c r="AN26" s="139">
        <f>WeeklyView!C28</f>
        <v>0.72916666666666796</v>
      </c>
      <c r="AO26" s="137">
        <f t="array" aca="1" ref="AO26" ca="1">MIN(IF(($N$3:$N$32=1)*($T$3:$T$32=AO$5)*($V$3:$V$32&lt;=$AN26)*($W$3:$W$32&gt;$AN26)*($Z$3:$Z$32="No"),$K$3:$K$32,""))</f>
        <v>0</v>
      </c>
      <c r="AP26" s="137">
        <f t="shared" ca="1" si="16"/>
        <v>0</v>
      </c>
      <c r="AQ26" s="137" t="str">
        <f t="shared" ca="1" si="54"/>
        <v/>
      </c>
      <c r="AR26" s="137" t="str">
        <f t="shared" ca="1" si="55"/>
        <v/>
      </c>
      <c r="AS26" s="137" t="str">
        <f t="shared" ca="1" si="56"/>
        <v/>
      </c>
      <c r="AT26" s="137">
        <f t="array" aca="1" ref="AT26" ca="1">MIN(IF(($N$3:$N$32=1)*($T$3:$T$32=AT$5)*($V$3:$V$32&lt;=$AN26)*($W$3:$W$32&gt;$AN26)*($Z$3:$Z$32="No"),$K$3:$K$32,""))</f>
        <v>0</v>
      </c>
      <c r="AU26" s="137">
        <f t="shared" ca="1" si="20"/>
        <v>0</v>
      </c>
      <c r="AV26" s="137" t="str">
        <f t="shared" ca="1" si="57"/>
        <v/>
      </c>
      <c r="AW26" s="137" t="str">
        <f t="shared" ca="1" si="58"/>
        <v/>
      </c>
      <c r="AX26" s="137" t="str">
        <f t="shared" ca="1" si="59"/>
        <v/>
      </c>
      <c r="AY26" s="137">
        <f t="array" aca="1" ref="AY26" ca="1">MIN(IF(($N$3:$N$32=1)*($T$3:$T$32=AY$5)*($V$3:$V$32&lt;=$AN26)*($W$3:$W$32&gt;$AN26)*($Z$3:$Z$32="No"),$K$3:$K$32,""))</f>
        <v>0</v>
      </c>
      <c r="AZ26" s="137">
        <f t="shared" ca="1" si="24"/>
        <v>0</v>
      </c>
      <c r="BA26" s="137" t="str">
        <f t="shared" ca="1" si="60"/>
        <v/>
      </c>
      <c r="BB26" s="137" t="str">
        <f t="shared" ca="1" si="61"/>
        <v/>
      </c>
      <c r="BC26" s="137" t="str">
        <f t="shared" ca="1" si="62"/>
        <v/>
      </c>
      <c r="BD26" s="137">
        <f t="array" aca="1" ref="BD26" ca="1">MIN(IF(($N$3:$N$32=1)*($T$3:$T$32=BD$5)*($V$3:$V$32&lt;=$AN26)*($W$3:$W$32&gt;$AN26)*($Z$3:$Z$32="No"),$K$3:$K$32,""))</f>
        <v>0</v>
      </c>
      <c r="BE26" s="137">
        <f t="shared" ca="1" si="28"/>
        <v>0</v>
      </c>
      <c r="BF26" s="137" t="str">
        <f t="shared" ca="1" si="63"/>
        <v/>
      </c>
      <c r="BG26" s="137" t="str">
        <f t="shared" ca="1" si="64"/>
        <v/>
      </c>
      <c r="BH26" s="137" t="str">
        <f t="shared" ca="1" si="65"/>
        <v/>
      </c>
      <c r="BI26" s="137">
        <f t="array" aca="1" ref="BI26" ca="1">MIN(IF(($N$3:$N$32=1)*($T$3:$T$32=BI$5)*($V$3:$V$32&lt;=$AN26)*($W$3:$W$32&gt;$AN26)*($Z$3:$Z$32="No"),$K$3:$K$32,""))</f>
        <v>0</v>
      </c>
      <c r="BJ26" s="137">
        <f t="shared" ca="1" si="32"/>
        <v>0</v>
      </c>
      <c r="BK26" s="137" t="str">
        <f t="shared" ca="1" si="66"/>
        <v/>
      </c>
      <c r="BL26" s="137" t="str">
        <f t="shared" ca="1" si="67"/>
        <v/>
      </c>
      <c r="BM26" s="137" t="str">
        <f t="shared" ca="1" si="68"/>
        <v/>
      </c>
      <c r="BN26" s="137">
        <f t="array" aca="1" ref="BN26" ca="1">MIN(IF(($N$3:$N$32=1)*($T$3:$T$32=BN$5)*($V$3:$V$32&lt;=$AN26)*($W$3:$W$32&gt;$AN26)*($Z$3:$Z$32="No"),$K$3:$K$32,""))</f>
        <v>0</v>
      </c>
      <c r="BO26" s="137">
        <f t="shared" ca="1" si="36"/>
        <v>0</v>
      </c>
      <c r="BP26" s="137" t="str">
        <f t="shared" ca="1" si="69"/>
        <v/>
      </c>
      <c r="BQ26" s="137" t="str">
        <f t="shared" ca="1" si="70"/>
        <v/>
      </c>
      <c r="BR26" s="137" t="str">
        <f t="shared" ca="1" si="71"/>
        <v/>
      </c>
      <c r="BS26" s="137">
        <f t="array" aca="1" ref="BS26" ca="1">MIN(IF(($N$3:$N$32=1)*($T$3:$T$32=BS$5)*($V$3:$V$32&lt;=$AN26)*($W$3:$W$32&gt;$AN26)*($Z$3:$Z$32="No"),$K$3:$K$32,""))</f>
        <v>0</v>
      </c>
      <c r="BT26" s="137">
        <f t="shared" ca="1" si="40"/>
        <v>0</v>
      </c>
      <c r="BU26" s="137" t="str">
        <f t="shared" ca="1" si="72"/>
        <v/>
      </c>
      <c r="BV26" s="137" t="str">
        <f t="shared" ca="1" si="73"/>
        <v/>
      </c>
      <c r="BW26" s="137" t="str">
        <f t="shared" ca="1" si="74"/>
        <v/>
      </c>
      <c r="BZ26" s="174" t="str">
        <f t="shared" ref="BZ26:DD26" si="84">IF(BZ42="","",INDEX($Q$3:$Q$32,BZ42,1))</f>
        <v/>
      </c>
      <c r="CA26" s="174" t="str">
        <f t="shared" si="84"/>
        <v/>
      </c>
      <c r="CB26" s="174" t="str">
        <f t="shared" si="84"/>
        <v/>
      </c>
      <c r="CC26" s="174" t="str">
        <f t="shared" si="84"/>
        <v/>
      </c>
      <c r="CD26" s="174" t="str">
        <f t="shared" si="84"/>
        <v/>
      </c>
      <c r="CE26" s="174" t="str">
        <f t="shared" si="84"/>
        <v/>
      </c>
      <c r="CF26" s="174" t="str">
        <f t="shared" si="84"/>
        <v/>
      </c>
      <c r="CG26" s="174" t="str">
        <f t="shared" si="84"/>
        <v/>
      </c>
      <c r="CH26" s="174" t="str">
        <f t="shared" si="84"/>
        <v/>
      </c>
      <c r="CI26" s="174" t="str">
        <f t="shared" si="84"/>
        <v/>
      </c>
      <c r="CJ26" s="174" t="str">
        <f t="shared" si="84"/>
        <v/>
      </c>
      <c r="CK26" s="174" t="str">
        <f t="shared" si="84"/>
        <v/>
      </c>
      <c r="CL26" s="174" t="str">
        <f t="shared" si="84"/>
        <v/>
      </c>
      <c r="CM26" s="174" t="str">
        <f t="shared" si="84"/>
        <v/>
      </c>
      <c r="CN26" s="174" t="str">
        <f t="shared" si="84"/>
        <v/>
      </c>
      <c r="CO26" s="174" t="str">
        <f t="shared" si="84"/>
        <v/>
      </c>
      <c r="CP26" s="174" t="str">
        <f t="shared" si="84"/>
        <v/>
      </c>
      <c r="CQ26" s="174" t="str">
        <f t="shared" si="84"/>
        <v/>
      </c>
      <c r="CR26" s="174" t="str">
        <f t="shared" si="84"/>
        <v/>
      </c>
      <c r="CS26" s="174" t="str">
        <f t="shared" si="84"/>
        <v/>
      </c>
      <c r="CT26" s="174" t="str">
        <f t="shared" si="84"/>
        <v/>
      </c>
      <c r="CU26" s="174" t="str">
        <f t="shared" si="84"/>
        <v/>
      </c>
      <c r="CV26" s="174" t="str">
        <f t="shared" si="84"/>
        <v/>
      </c>
      <c r="CW26" s="174" t="str">
        <f t="shared" si="84"/>
        <v/>
      </c>
      <c r="CX26" s="174" t="str">
        <f t="shared" si="84"/>
        <v/>
      </c>
      <c r="CY26" s="174" t="str">
        <f t="shared" si="84"/>
        <v/>
      </c>
      <c r="CZ26" s="174" t="str">
        <f t="shared" si="84"/>
        <v/>
      </c>
      <c r="DA26" s="174" t="str">
        <f t="shared" si="84"/>
        <v/>
      </c>
      <c r="DB26" s="174" t="str">
        <f t="shared" si="84"/>
        <v/>
      </c>
      <c r="DC26" s="174" t="str">
        <f t="shared" si="84"/>
        <v/>
      </c>
      <c r="DD26" s="174" t="str">
        <f t="shared" si="84"/>
        <v/>
      </c>
    </row>
    <row r="27" spans="2:108" x14ac:dyDescent="0.25">
      <c r="B27" t="s">
        <v>118</v>
      </c>
      <c r="D27" s="48">
        <v>24</v>
      </c>
      <c r="G27">
        <f>COUNTA(G20:G25)-COUNTBLANK(G20:G25)</f>
        <v>4</v>
      </c>
      <c r="I27" s="139">
        <f t="shared" si="11"/>
        <v>0.47916666666666752</v>
      </c>
      <c r="J27" s="51"/>
      <c r="K27" s="48">
        <v>25</v>
      </c>
      <c r="L27" s="143">
        <f t="shared" si="3"/>
        <v>15.025</v>
      </c>
      <c r="M27" s="144">
        <f t="shared" si="0"/>
        <v>1</v>
      </c>
      <c r="N27" s="144">
        <f t="shared" ca="1" si="1"/>
        <v>0</v>
      </c>
      <c r="O27" s="144">
        <f t="shared" ca="1" si="2"/>
        <v>0</v>
      </c>
      <c r="P27" s="137" t="str">
        <f>INDEX(EventsList!C$7:C$36,$K27,1)&amp;""</f>
        <v>Meeting with David</v>
      </c>
      <c r="Q27" s="137" t="str">
        <f>IFERROR(IF(L27="","",INDEX(EventsList!H$7:H$36,$K27,1)&amp;""),"")</f>
        <v>Meeting</v>
      </c>
      <c r="R27" s="137" t="str">
        <f>IFERROR(IF(L27="","",INDEX(EventsList!I$7:I$36,$K27,1)),0)</f>
        <v>Low</v>
      </c>
      <c r="S27" s="137" t="str">
        <f ca="1">IFERROR(IF(O27=0,"",IF(INDEX(EventsList!M$7:M$36,$K27,1)="Yes", P27 &amp; IF(U27&lt;&gt;T27,"| from ", "| on ") &amp; INDEX(weekDays,WEEKDAY(T27,weekOffset+1),1)&amp; IF(U27&lt;&gt;T27," till "&amp; INDEX(weekDays,WEEKDAY(U27,weekOffset+1),1), "")  &amp; IF(V27="","", "| at " &amp; HOUR(V27)&amp;":"&amp;IF(LEN(MINUTE(V27))=1,"0"&amp;MINUTE(V27),MINUTE(V27))),"")),"")</f>
        <v/>
      </c>
      <c r="T27" s="145">
        <f>IF(ISNUMBER(INDEX(EventsList!D$7:D$36,$K27,1)),INDEX(EventsList!D$7:D$36,$K27,1),"")</f>
        <v>45074</v>
      </c>
      <c r="U27" s="145">
        <f>IF(ISNUMBER(INDEX(EventsList!E$7:E$36,$K27,1)),INDEX(EventsList!E$7:E$36,$K27,1),T27)</f>
        <v>45074</v>
      </c>
      <c r="V27" s="141">
        <f>IF(ISNUMBER(INDEX(EventsList!F$7:F$36,$K27,1)),INDEX(EventsList!F$7:F$36,$K27,1),"")</f>
        <v>0.45833333333333331</v>
      </c>
      <c r="W27" s="141">
        <f>IF(ISNUMBER(INDEX(EventsList!G$7:G$36,$K27,1)),INDEX(EventsList!G$7:G$36,$K27,1),"")</f>
        <v>0.5</v>
      </c>
      <c r="X27" s="146">
        <f t="shared" si="4"/>
        <v>45074.458333333336</v>
      </c>
      <c r="Y27" s="146">
        <f t="shared" si="5"/>
        <v>45074.5</v>
      </c>
      <c r="Z27" s="144" t="str">
        <f t="shared" si="6"/>
        <v>No</v>
      </c>
      <c r="AA27" s="147">
        <f t="shared" si="7"/>
        <v>4.1666666664241347E-2</v>
      </c>
      <c r="AB27" s="144">
        <f t="array" ref="AB27">IF(Z27="","",SUM(IF((X27&gt;=$X$3:$X$32)*(X27&lt;=$Y$3:$Y$32),1,0))+SUM(IF((Y27&gt;=$X$3:$X$32)*(Y27&lt;=$Y$3:$Y$32),1,0))-2)</f>
        <v>0</v>
      </c>
      <c r="AC27" s="144" t="str">
        <f t="shared" si="8"/>
        <v/>
      </c>
      <c r="AE27" s="139">
        <f t="shared" si="15"/>
        <v>0.43750000000000078</v>
      </c>
      <c r="AF27" s="137">
        <f t="array" aca="1" ref="AF27" ca="1">MIN(IF(($O$3:$O$32=1)*($T$3:$T$32=AF$5)*($V$3:$V$32&lt;=$AE27)*($W$3:$W$32&gt;$AE27)*($Z$3:$Z$32="No"),$K$3:$K$32,""))</f>
        <v>0</v>
      </c>
      <c r="AG27" s="137">
        <f t="array" aca="1" ref="AG27" ca="1">MIN(IF(($O$3:$O$32=1)*($T$3:$T$32=AG$5)*($V$3:$V$32&lt;=$AE27)*($W$3:$W$32&gt;$AE27)*($Z$3:$Z$32="No"),$K$3:$K$32,""))</f>
        <v>0</v>
      </c>
      <c r="AH27" s="137">
        <f t="array" aca="1" ref="AH27" ca="1">MIN(IF(($O$3:$O$32=1)*($T$3:$T$32=AH$5)*($V$3:$V$32&lt;=$AE27)*($W$3:$W$32&gt;$AE27)*($Z$3:$Z$32="No"),$K$3:$K$32,""))</f>
        <v>0</v>
      </c>
      <c r="AI27" s="137">
        <f t="array" aca="1" ref="AI27" ca="1">MIN(IF(($O$3:$O$32=1)*($T$3:$T$32=AI$5)*($V$3:$V$32&lt;=$AE27)*($W$3:$W$32&gt;$AE27)*($Z$3:$Z$32="No"),$K$3:$K$32,""))</f>
        <v>0</v>
      </c>
      <c r="AJ27" s="137">
        <f t="array" aca="1" ref="AJ27" ca="1">MIN(IF(($O$3:$O$32=1)*($T$3:$T$32=AJ$5)*($V$3:$V$32&lt;=$AE27)*($W$3:$W$32&gt;$AE27)*($Z$3:$Z$32="No"),$K$3:$K$32,""))</f>
        <v>0</v>
      </c>
      <c r="AK27" s="137">
        <f t="array" aca="1" ref="AK27" ca="1">MIN(IF(($O$3:$O$32=1)*($T$3:$T$32=AK$5)*($V$3:$V$32&lt;=$AE27)*($W$3:$W$32&gt;$AE27)*($Z$3:$Z$32="No"),$K$3:$K$32,""))</f>
        <v>0</v>
      </c>
      <c r="AL27" s="137">
        <f t="array" aca="1" ref="AL27" ca="1">MIN(IF(($O$3:$O$32=1)*($T$3:$T$32=AL$5)*($V$3:$V$32&lt;=$AE27)*($W$3:$W$32&gt;$AE27)*($Z$3:$Z$32="No"),$K$3:$K$32,""))</f>
        <v>0</v>
      </c>
      <c r="AN27" s="139">
        <f>WeeklyView!C29</f>
        <v>0.75000000000000133</v>
      </c>
      <c r="AO27" s="137">
        <f t="array" aca="1" ref="AO27" ca="1">MIN(IF(($N$3:$N$32=1)*($T$3:$T$32=AO$5)*($V$3:$V$32&lt;=$AN27)*($W$3:$W$32&gt;$AN27)*($Z$3:$Z$32="No"),$K$3:$K$32,""))</f>
        <v>0</v>
      </c>
      <c r="AP27" s="137">
        <f t="shared" ca="1" si="16"/>
        <v>0</v>
      </c>
      <c r="AQ27" s="137" t="str">
        <f t="shared" ca="1" si="54"/>
        <v/>
      </c>
      <c r="AR27" s="137" t="str">
        <f t="shared" ca="1" si="55"/>
        <v/>
      </c>
      <c r="AS27" s="137" t="str">
        <f t="shared" ca="1" si="56"/>
        <v/>
      </c>
      <c r="AT27" s="137">
        <f t="array" aca="1" ref="AT27" ca="1">MIN(IF(($N$3:$N$32=1)*($T$3:$T$32=AT$5)*($V$3:$V$32&lt;=$AN27)*($W$3:$W$32&gt;$AN27)*($Z$3:$Z$32="No"),$K$3:$K$32,""))</f>
        <v>0</v>
      </c>
      <c r="AU27" s="137">
        <f t="shared" ca="1" si="20"/>
        <v>0</v>
      </c>
      <c r="AV27" s="137" t="str">
        <f t="shared" ca="1" si="57"/>
        <v/>
      </c>
      <c r="AW27" s="137" t="str">
        <f t="shared" ca="1" si="58"/>
        <v/>
      </c>
      <c r="AX27" s="137" t="str">
        <f t="shared" ca="1" si="59"/>
        <v/>
      </c>
      <c r="AY27" s="137">
        <f t="array" aca="1" ref="AY27" ca="1">MIN(IF(($N$3:$N$32=1)*($T$3:$T$32=AY$5)*($V$3:$V$32&lt;=$AN27)*($W$3:$W$32&gt;$AN27)*($Z$3:$Z$32="No"),$K$3:$K$32,""))</f>
        <v>0</v>
      </c>
      <c r="AZ27" s="137">
        <f t="shared" ca="1" si="24"/>
        <v>0</v>
      </c>
      <c r="BA27" s="137" t="str">
        <f t="shared" ca="1" si="60"/>
        <v/>
      </c>
      <c r="BB27" s="137" t="str">
        <f t="shared" ca="1" si="61"/>
        <v/>
      </c>
      <c r="BC27" s="137" t="str">
        <f t="shared" ca="1" si="62"/>
        <v/>
      </c>
      <c r="BD27" s="137">
        <f t="array" aca="1" ref="BD27" ca="1">MIN(IF(($N$3:$N$32=1)*($T$3:$T$32=BD$5)*($V$3:$V$32&lt;=$AN27)*($W$3:$W$32&gt;$AN27)*($Z$3:$Z$32="No"),$K$3:$K$32,""))</f>
        <v>0</v>
      </c>
      <c r="BE27" s="137">
        <f t="shared" ca="1" si="28"/>
        <v>0</v>
      </c>
      <c r="BF27" s="137" t="str">
        <f t="shared" ca="1" si="63"/>
        <v/>
      </c>
      <c r="BG27" s="137" t="str">
        <f t="shared" ca="1" si="64"/>
        <v/>
      </c>
      <c r="BH27" s="137" t="str">
        <f t="shared" ca="1" si="65"/>
        <v/>
      </c>
      <c r="BI27" s="137">
        <f t="array" aca="1" ref="BI27" ca="1">MIN(IF(($N$3:$N$32=1)*($T$3:$T$32=BI$5)*($V$3:$V$32&lt;=$AN27)*($W$3:$W$32&gt;$AN27)*($Z$3:$Z$32="No"),$K$3:$K$32,""))</f>
        <v>0</v>
      </c>
      <c r="BJ27" s="137">
        <f t="shared" ca="1" si="32"/>
        <v>0</v>
      </c>
      <c r="BK27" s="137" t="str">
        <f t="shared" ca="1" si="66"/>
        <v/>
      </c>
      <c r="BL27" s="137" t="str">
        <f t="shared" ca="1" si="67"/>
        <v/>
      </c>
      <c r="BM27" s="137" t="str">
        <f t="shared" ca="1" si="68"/>
        <v/>
      </c>
      <c r="BN27" s="137">
        <f t="array" aca="1" ref="BN27" ca="1">MIN(IF(($N$3:$N$32=1)*($T$3:$T$32=BN$5)*($V$3:$V$32&lt;=$AN27)*($W$3:$W$32&gt;$AN27)*($Z$3:$Z$32="No"),$K$3:$K$32,""))</f>
        <v>0</v>
      </c>
      <c r="BO27" s="137">
        <f t="shared" ca="1" si="36"/>
        <v>0</v>
      </c>
      <c r="BP27" s="137" t="str">
        <f t="shared" ca="1" si="69"/>
        <v/>
      </c>
      <c r="BQ27" s="137" t="str">
        <f t="shared" ca="1" si="70"/>
        <v/>
      </c>
      <c r="BR27" s="137" t="str">
        <f t="shared" ca="1" si="71"/>
        <v/>
      </c>
      <c r="BS27" s="137">
        <f t="array" aca="1" ref="BS27" ca="1">MIN(IF(($N$3:$N$32=1)*($T$3:$T$32=BS$5)*($V$3:$V$32&lt;=$AN27)*($W$3:$W$32&gt;$AN27)*($Z$3:$Z$32="No"),$K$3:$K$32,""))</f>
        <v>0</v>
      </c>
      <c r="BT27" s="137">
        <f t="shared" ca="1" si="40"/>
        <v>0</v>
      </c>
      <c r="BU27" s="137" t="str">
        <f t="shared" ca="1" si="72"/>
        <v/>
      </c>
      <c r="BV27" s="137" t="str">
        <f t="shared" ca="1" si="73"/>
        <v/>
      </c>
      <c r="BW27" s="137" t="str">
        <f t="shared" ca="1" si="74"/>
        <v/>
      </c>
      <c r="BZ27" s="174" t="str">
        <f t="shared" ref="BZ27:DD27" si="85">IF(BZ43="","",INDEX($Q$3:$Q$32,BZ43,1))</f>
        <v/>
      </c>
      <c r="CA27" s="174" t="str">
        <f t="shared" si="85"/>
        <v/>
      </c>
      <c r="CB27" s="174" t="str">
        <f t="shared" si="85"/>
        <v/>
      </c>
      <c r="CC27" s="174" t="str">
        <f t="shared" si="85"/>
        <v/>
      </c>
      <c r="CD27" s="174" t="str">
        <f t="shared" si="85"/>
        <v/>
      </c>
      <c r="CE27" s="174" t="str">
        <f t="shared" si="85"/>
        <v/>
      </c>
      <c r="CF27" s="174" t="str">
        <f t="shared" si="85"/>
        <v/>
      </c>
      <c r="CG27" s="174" t="str">
        <f t="shared" si="85"/>
        <v/>
      </c>
      <c r="CH27" s="174" t="str">
        <f t="shared" si="85"/>
        <v/>
      </c>
      <c r="CI27" s="174" t="str">
        <f t="shared" si="85"/>
        <v/>
      </c>
      <c r="CJ27" s="174" t="str">
        <f t="shared" si="85"/>
        <v/>
      </c>
      <c r="CK27" s="174" t="str">
        <f t="shared" si="85"/>
        <v/>
      </c>
      <c r="CL27" s="174" t="str">
        <f t="shared" si="85"/>
        <v/>
      </c>
      <c r="CM27" s="174" t="str">
        <f t="shared" si="85"/>
        <v/>
      </c>
      <c r="CN27" s="174" t="str">
        <f t="shared" si="85"/>
        <v/>
      </c>
      <c r="CO27" s="174" t="str">
        <f t="shared" si="85"/>
        <v/>
      </c>
      <c r="CP27" s="174" t="str">
        <f t="shared" si="85"/>
        <v/>
      </c>
      <c r="CQ27" s="174" t="str">
        <f t="shared" si="85"/>
        <v/>
      </c>
      <c r="CR27" s="174" t="str">
        <f t="shared" si="85"/>
        <v/>
      </c>
      <c r="CS27" s="174" t="str">
        <f t="shared" si="85"/>
        <v/>
      </c>
      <c r="CT27" s="174" t="str">
        <f t="shared" si="85"/>
        <v/>
      </c>
      <c r="CU27" s="174" t="str">
        <f t="shared" si="85"/>
        <v/>
      </c>
      <c r="CV27" s="174" t="str">
        <f t="shared" si="85"/>
        <v/>
      </c>
      <c r="CW27" s="174" t="str">
        <f t="shared" si="85"/>
        <v/>
      </c>
      <c r="CX27" s="174" t="str">
        <f t="shared" si="85"/>
        <v/>
      </c>
      <c r="CY27" s="174" t="str">
        <f t="shared" si="85"/>
        <v/>
      </c>
      <c r="CZ27" s="174" t="str">
        <f t="shared" si="85"/>
        <v/>
      </c>
      <c r="DA27" s="174" t="str">
        <f t="shared" si="85"/>
        <v/>
      </c>
      <c r="DB27" s="174" t="str">
        <f t="shared" si="85"/>
        <v/>
      </c>
      <c r="DC27" s="174" t="str">
        <f t="shared" si="85"/>
        <v/>
      </c>
      <c r="DD27" s="174" t="str">
        <f t="shared" si="85"/>
        <v/>
      </c>
    </row>
    <row r="28" spans="2:108" x14ac:dyDescent="0.25">
      <c r="B28" t="s">
        <v>119</v>
      </c>
      <c r="D28" s="48">
        <v>25</v>
      </c>
      <c r="I28" s="139">
        <f t="shared" si="11"/>
        <v>0.50000000000000089</v>
      </c>
      <c r="J28" s="51"/>
      <c r="K28" s="48">
        <v>26</v>
      </c>
      <c r="L28" s="143" t="str">
        <f t="shared" si="3"/>
        <v/>
      </c>
      <c r="M28" s="144">
        <f t="shared" si="0"/>
        <v>0</v>
      </c>
      <c r="N28" s="144">
        <f t="shared" si="1"/>
        <v>0</v>
      </c>
      <c r="O28" s="144">
        <f t="shared" ca="1" si="2"/>
        <v>0</v>
      </c>
      <c r="P28" s="137" t="str">
        <f>INDEX(EventsList!C$7:C$36,$K28,1)&amp;""</f>
        <v/>
      </c>
      <c r="Q28" s="137" t="str">
        <f>IFERROR(IF(L28="","",INDEX(EventsList!H$7:H$36,$K28,1)&amp;""),"")</f>
        <v/>
      </c>
      <c r="R28" s="137" t="str">
        <f>IFERROR(IF(L28="","",INDEX(EventsList!I$7:I$36,$K28,1)),0)</f>
        <v/>
      </c>
      <c r="S28" s="137" t="str">
        <f ca="1">IFERROR(IF(O28=0,"",IF(INDEX(EventsList!M$7:M$36,$K28,1)="Yes", P28 &amp; IF(U28&lt;&gt;T28,"| from ", "| on ") &amp; INDEX(weekDays,WEEKDAY(T28,weekOffset+1),1)&amp; IF(U28&lt;&gt;T28," till "&amp; INDEX(weekDays,WEEKDAY(U28,weekOffset+1),1), "")  &amp; IF(V28="","", "| at " &amp; HOUR(V28)&amp;":"&amp;IF(LEN(MINUTE(V28))=1,"0"&amp;MINUTE(V28),MINUTE(V28))),"")),"")</f>
        <v/>
      </c>
      <c r="T28" s="145" t="str">
        <f>IF(ISNUMBER(INDEX(EventsList!D$7:D$36,$K28,1)),INDEX(EventsList!D$7:D$36,$K28,1),"")</f>
        <v/>
      </c>
      <c r="U28" s="145" t="str">
        <f>IF(ISNUMBER(INDEX(EventsList!E$7:E$36,$K28,1)),INDEX(EventsList!E$7:E$36,$K28,1),T28)</f>
        <v/>
      </c>
      <c r="V28" s="141" t="str">
        <f>IF(ISNUMBER(INDEX(EventsList!F$7:F$36,$K28,1)),INDEX(EventsList!F$7:F$36,$K28,1),"")</f>
        <v/>
      </c>
      <c r="W28" s="141" t="str">
        <f>IF(ISNUMBER(INDEX(EventsList!G$7:G$36,$K28,1)),INDEX(EventsList!G$7:G$36,$K28,1),"")</f>
        <v/>
      </c>
      <c r="X28" s="146" t="str">
        <f t="shared" si="4"/>
        <v/>
      </c>
      <c r="Y28" s="146" t="str">
        <f t="shared" si="5"/>
        <v/>
      </c>
      <c r="Z28" s="144" t="str">
        <f t="shared" si="6"/>
        <v/>
      </c>
      <c r="AA28" s="147" t="str">
        <f t="shared" si="7"/>
        <v/>
      </c>
      <c r="AB28" s="144" t="str">
        <f t="array" ref="AB28">IF(Z28="","",SUM(IF((X28&gt;=$X$3:$X$32)*(X28&lt;=$Y$3:$Y$32),1,0))+SUM(IF((Y28&gt;=$X$3:$X$32)*(Y28&lt;=$Y$3:$Y$32),1,0))-2)</f>
        <v/>
      </c>
      <c r="AC28" s="144" t="str">
        <f t="shared" si="8"/>
        <v/>
      </c>
      <c r="AE28" s="139">
        <f t="shared" si="15"/>
        <v>0.45833333333333415</v>
      </c>
      <c r="AF28" s="137">
        <f t="array" aca="1" ref="AF28" ca="1">MIN(IF(($O$3:$O$32=1)*($T$3:$T$32=AF$5)*($V$3:$V$32&lt;=$AE28)*($W$3:$W$32&gt;$AE28)*($Z$3:$Z$32="No"),$K$3:$K$32,""))</f>
        <v>0</v>
      </c>
      <c r="AG28" s="137">
        <f t="array" aca="1" ref="AG28" ca="1">MIN(IF(($O$3:$O$32=1)*($T$3:$T$32=AG$5)*($V$3:$V$32&lt;=$AE28)*($W$3:$W$32&gt;$AE28)*($Z$3:$Z$32="No"),$K$3:$K$32,""))</f>
        <v>0</v>
      </c>
      <c r="AH28" s="137">
        <f t="array" aca="1" ref="AH28" ca="1">MIN(IF(($O$3:$O$32=1)*($T$3:$T$32=AH$5)*($V$3:$V$32&lt;=$AE28)*($W$3:$W$32&gt;$AE28)*($Z$3:$Z$32="No"),$K$3:$K$32,""))</f>
        <v>0</v>
      </c>
      <c r="AI28" s="137">
        <f t="array" aca="1" ref="AI28" ca="1">MIN(IF(($O$3:$O$32=1)*($T$3:$T$32=AI$5)*($V$3:$V$32&lt;=$AE28)*($W$3:$W$32&gt;$AE28)*($Z$3:$Z$32="No"),$K$3:$K$32,""))</f>
        <v>0</v>
      </c>
      <c r="AJ28" s="137">
        <f t="array" aca="1" ref="AJ28" ca="1">MIN(IF(($O$3:$O$32=1)*($T$3:$T$32=AJ$5)*($V$3:$V$32&lt;=$AE28)*($W$3:$W$32&gt;$AE28)*($Z$3:$Z$32="No"),$K$3:$K$32,""))</f>
        <v>0</v>
      </c>
      <c r="AK28" s="137">
        <f t="array" aca="1" ref="AK28" ca="1">MIN(IF(($O$3:$O$32=1)*($T$3:$T$32=AK$5)*($V$3:$V$32&lt;=$AE28)*($W$3:$W$32&gt;$AE28)*($Z$3:$Z$32="No"),$K$3:$K$32,""))</f>
        <v>0</v>
      </c>
      <c r="AL28" s="137">
        <f t="array" aca="1" ref="AL28" ca="1">MIN(IF(($O$3:$O$32=1)*($T$3:$T$32=AL$5)*($V$3:$V$32&lt;=$AE28)*($W$3:$W$32&gt;$AE28)*($Z$3:$Z$32="No"),$K$3:$K$32,""))</f>
        <v>0</v>
      </c>
      <c r="AN28" s="139">
        <f>WeeklyView!C30</f>
        <v>0.7708333333333347</v>
      </c>
      <c r="AO28" s="137">
        <f t="array" aca="1" ref="AO28" ca="1">MIN(IF(($N$3:$N$32=1)*($T$3:$T$32=AO$5)*($V$3:$V$32&lt;=$AN28)*($W$3:$W$32&gt;$AN28)*($Z$3:$Z$32="No"),$K$3:$K$32,""))</f>
        <v>0</v>
      </c>
      <c r="AP28" s="137">
        <f t="shared" ca="1" si="16"/>
        <v>0</v>
      </c>
      <c r="AQ28" s="137" t="str">
        <f t="shared" ca="1" si="54"/>
        <v/>
      </c>
      <c r="AR28" s="137" t="str">
        <f t="shared" ca="1" si="55"/>
        <v/>
      </c>
      <c r="AS28" s="137" t="str">
        <f t="shared" ca="1" si="56"/>
        <v/>
      </c>
      <c r="AT28" s="137">
        <f t="array" aca="1" ref="AT28" ca="1">MIN(IF(($N$3:$N$32=1)*($T$3:$T$32=AT$5)*($V$3:$V$32&lt;=$AN28)*($W$3:$W$32&gt;$AN28)*($Z$3:$Z$32="No"),$K$3:$K$32,""))</f>
        <v>0</v>
      </c>
      <c r="AU28" s="137">
        <f t="shared" ca="1" si="20"/>
        <v>0</v>
      </c>
      <c r="AV28" s="137" t="str">
        <f t="shared" ca="1" si="57"/>
        <v/>
      </c>
      <c r="AW28" s="137" t="str">
        <f t="shared" ca="1" si="58"/>
        <v/>
      </c>
      <c r="AX28" s="137" t="str">
        <f t="shared" ca="1" si="59"/>
        <v/>
      </c>
      <c r="AY28" s="137">
        <f t="array" aca="1" ref="AY28" ca="1">MIN(IF(($N$3:$N$32=1)*($T$3:$T$32=AY$5)*($V$3:$V$32&lt;=$AN28)*($W$3:$W$32&gt;$AN28)*($Z$3:$Z$32="No"),$K$3:$K$32,""))</f>
        <v>0</v>
      </c>
      <c r="AZ28" s="137">
        <f t="shared" ca="1" si="24"/>
        <v>0</v>
      </c>
      <c r="BA28" s="137" t="str">
        <f t="shared" ca="1" si="60"/>
        <v/>
      </c>
      <c r="BB28" s="137" t="str">
        <f t="shared" ca="1" si="61"/>
        <v/>
      </c>
      <c r="BC28" s="137" t="str">
        <f t="shared" ca="1" si="62"/>
        <v/>
      </c>
      <c r="BD28" s="137">
        <f t="array" aca="1" ref="BD28" ca="1">MIN(IF(($N$3:$N$32=1)*($T$3:$T$32=BD$5)*($V$3:$V$32&lt;=$AN28)*($W$3:$W$32&gt;$AN28)*($Z$3:$Z$32="No"),$K$3:$K$32,""))</f>
        <v>0</v>
      </c>
      <c r="BE28" s="137">
        <f t="shared" ca="1" si="28"/>
        <v>0</v>
      </c>
      <c r="BF28" s="137" t="str">
        <f t="shared" ca="1" si="63"/>
        <v/>
      </c>
      <c r="BG28" s="137" t="str">
        <f t="shared" ca="1" si="64"/>
        <v/>
      </c>
      <c r="BH28" s="137" t="str">
        <f t="shared" ca="1" si="65"/>
        <v/>
      </c>
      <c r="BI28" s="137">
        <f t="array" aca="1" ref="BI28" ca="1">MIN(IF(($N$3:$N$32=1)*($T$3:$T$32=BI$5)*($V$3:$V$32&lt;=$AN28)*($W$3:$W$32&gt;$AN28)*($Z$3:$Z$32="No"),$K$3:$K$32,""))</f>
        <v>0</v>
      </c>
      <c r="BJ28" s="137">
        <f t="shared" ca="1" si="32"/>
        <v>0</v>
      </c>
      <c r="BK28" s="137" t="str">
        <f t="shared" ca="1" si="66"/>
        <v/>
      </c>
      <c r="BL28" s="137" t="str">
        <f t="shared" ca="1" si="67"/>
        <v/>
      </c>
      <c r="BM28" s="137" t="str">
        <f t="shared" ca="1" si="68"/>
        <v/>
      </c>
      <c r="BN28" s="137">
        <f t="array" aca="1" ref="BN28" ca="1">MIN(IF(($N$3:$N$32=1)*($T$3:$T$32=BN$5)*($V$3:$V$32&lt;=$AN28)*($W$3:$W$32&gt;$AN28)*($Z$3:$Z$32="No"),$K$3:$K$32,""))</f>
        <v>0</v>
      </c>
      <c r="BO28" s="137">
        <f t="shared" ca="1" si="36"/>
        <v>0</v>
      </c>
      <c r="BP28" s="137" t="str">
        <f t="shared" ca="1" si="69"/>
        <v/>
      </c>
      <c r="BQ28" s="137" t="str">
        <f t="shared" ca="1" si="70"/>
        <v/>
      </c>
      <c r="BR28" s="137" t="str">
        <f t="shared" ca="1" si="71"/>
        <v/>
      </c>
      <c r="BS28" s="137">
        <f t="array" aca="1" ref="BS28" ca="1">MIN(IF(($N$3:$N$32=1)*($T$3:$T$32=BS$5)*($V$3:$V$32&lt;=$AN28)*($W$3:$W$32&gt;$AN28)*($Z$3:$Z$32="No"),$K$3:$K$32,""))</f>
        <v>0</v>
      </c>
      <c r="BT28" s="137">
        <f t="shared" ca="1" si="40"/>
        <v>0</v>
      </c>
      <c r="BU28" s="137" t="str">
        <f t="shared" ca="1" si="72"/>
        <v/>
      </c>
      <c r="BV28" s="137" t="str">
        <f t="shared" ca="1" si="73"/>
        <v/>
      </c>
      <c r="BW28" s="137" t="str">
        <f t="shared" ca="1" si="74"/>
        <v/>
      </c>
      <c r="BZ28" s="174" t="str">
        <f t="shared" ref="BZ28:DD28" si="86">IF(BZ44="","",INDEX($Q$3:$Q$32,BZ44,1))</f>
        <v/>
      </c>
      <c r="CA28" s="174" t="str">
        <f t="shared" si="86"/>
        <v/>
      </c>
      <c r="CB28" s="174" t="str">
        <f t="shared" si="86"/>
        <v/>
      </c>
      <c r="CC28" s="174" t="str">
        <f t="shared" si="86"/>
        <v/>
      </c>
      <c r="CD28" s="174" t="str">
        <f t="shared" si="86"/>
        <v/>
      </c>
      <c r="CE28" s="174" t="str">
        <f t="shared" si="86"/>
        <v/>
      </c>
      <c r="CF28" s="174" t="str">
        <f t="shared" si="86"/>
        <v/>
      </c>
      <c r="CG28" s="174" t="str">
        <f t="shared" si="86"/>
        <v/>
      </c>
      <c r="CH28" s="174" t="str">
        <f t="shared" si="86"/>
        <v/>
      </c>
      <c r="CI28" s="174" t="str">
        <f t="shared" si="86"/>
        <v/>
      </c>
      <c r="CJ28" s="174" t="str">
        <f t="shared" si="86"/>
        <v/>
      </c>
      <c r="CK28" s="174" t="str">
        <f t="shared" si="86"/>
        <v/>
      </c>
      <c r="CL28" s="174" t="str">
        <f t="shared" si="86"/>
        <v/>
      </c>
      <c r="CM28" s="174" t="str">
        <f t="shared" si="86"/>
        <v/>
      </c>
      <c r="CN28" s="174" t="str">
        <f t="shared" si="86"/>
        <v/>
      </c>
      <c r="CO28" s="174" t="str">
        <f t="shared" si="86"/>
        <v/>
      </c>
      <c r="CP28" s="174" t="str">
        <f t="shared" si="86"/>
        <v/>
      </c>
      <c r="CQ28" s="174" t="str">
        <f t="shared" si="86"/>
        <v/>
      </c>
      <c r="CR28" s="174" t="str">
        <f t="shared" si="86"/>
        <v/>
      </c>
      <c r="CS28" s="174" t="str">
        <f t="shared" si="86"/>
        <v/>
      </c>
      <c r="CT28" s="174" t="str">
        <f t="shared" si="86"/>
        <v/>
      </c>
      <c r="CU28" s="174" t="str">
        <f t="shared" si="86"/>
        <v/>
      </c>
      <c r="CV28" s="174" t="str">
        <f t="shared" si="86"/>
        <v/>
      </c>
      <c r="CW28" s="174" t="str">
        <f t="shared" si="86"/>
        <v/>
      </c>
      <c r="CX28" s="174" t="str">
        <f t="shared" si="86"/>
        <v/>
      </c>
      <c r="CY28" s="174" t="str">
        <f t="shared" si="86"/>
        <v/>
      </c>
      <c r="CZ28" s="174" t="str">
        <f t="shared" si="86"/>
        <v/>
      </c>
      <c r="DA28" s="174" t="str">
        <f t="shared" si="86"/>
        <v/>
      </c>
      <c r="DB28" s="174" t="str">
        <f t="shared" si="86"/>
        <v/>
      </c>
      <c r="DC28" s="174" t="str">
        <f t="shared" si="86"/>
        <v/>
      </c>
      <c r="DD28" s="174" t="str">
        <f t="shared" si="86"/>
        <v/>
      </c>
    </row>
    <row r="29" spans="2:108" x14ac:dyDescent="0.25">
      <c r="D29" s="48">
        <v>26</v>
      </c>
      <c r="I29" s="139">
        <f t="shared" si="11"/>
        <v>0.52083333333333426</v>
      </c>
      <c r="J29" s="51"/>
      <c r="K29" s="48">
        <v>27</v>
      </c>
      <c r="L29" s="143" t="str">
        <f t="shared" si="3"/>
        <v/>
      </c>
      <c r="M29" s="144">
        <f t="shared" si="0"/>
        <v>0</v>
      </c>
      <c r="N29" s="144">
        <f t="shared" si="1"/>
        <v>0</v>
      </c>
      <c r="O29" s="144">
        <f t="shared" ca="1" si="2"/>
        <v>0</v>
      </c>
      <c r="P29" s="137" t="str">
        <f>INDEX(EventsList!C$7:C$36,$K29,1)&amp;""</f>
        <v/>
      </c>
      <c r="Q29" s="137" t="str">
        <f>IFERROR(IF(L29="","",INDEX(EventsList!H$7:H$36,$K29,1)&amp;""),"")</f>
        <v/>
      </c>
      <c r="R29" s="137" t="str">
        <f>IFERROR(IF(L29="","",INDEX(EventsList!I$7:I$36,$K29,1)),0)</f>
        <v/>
      </c>
      <c r="S29" s="137" t="str">
        <f ca="1">IFERROR(IF(O29=0,"",IF(INDEX(EventsList!M$7:M$36,$K29,1)="Yes", P29 &amp; IF(U29&lt;&gt;T29,"| from ", "| on ") &amp; INDEX(weekDays,WEEKDAY(T29,weekOffset+1),1)&amp; IF(U29&lt;&gt;T29," till "&amp; INDEX(weekDays,WEEKDAY(U29,weekOffset+1),1), "")  &amp; IF(V29="","", "| at " &amp; HOUR(V29)&amp;":"&amp;IF(LEN(MINUTE(V29))=1,"0"&amp;MINUTE(V29),MINUTE(V29))),"")),"")</f>
        <v/>
      </c>
      <c r="T29" s="145" t="str">
        <f>IF(ISNUMBER(INDEX(EventsList!D$7:D$36,$K29,1)),INDEX(EventsList!D$7:D$36,$K29,1),"")</f>
        <v/>
      </c>
      <c r="U29" s="145" t="str">
        <f>IF(ISNUMBER(INDEX(EventsList!E$7:E$36,$K29,1)),INDEX(EventsList!E$7:E$36,$K29,1),T29)</f>
        <v/>
      </c>
      <c r="V29" s="141" t="str">
        <f>IF(ISNUMBER(INDEX(EventsList!F$7:F$36,$K29,1)),INDEX(EventsList!F$7:F$36,$K29,1),"")</f>
        <v/>
      </c>
      <c r="W29" s="141" t="str">
        <f>IF(ISNUMBER(INDEX(EventsList!G$7:G$36,$K29,1)),INDEX(EventsList!G$7:G$36,$K29,1),"")</f>
        <v/>
      </c>
      <c r="X29" s="146" t="str">
        <f t="shared" si="4"/>
        <v/>
      </c>
      <c r="Y29" s="146" t="str">
        <f t="shared" si="5"/>
        <v/>
      </c>
      <c r="Z29" s="144" t="str">
        <f t="shared" si="6"/>
        <v/>
      </c>
      <c r="AA29" s="147" t="str">
        <f t="shared" si="7"/>
        <v/>
      </c>
      <c r="AB29" s="144" t="str">
        <f t="array" ref="AB29">IF(Z29="","",SUM(IF((X29&gt;=$X$3:$X$32)*(X29&lt;=$Y$3:$Y$32),1,0))+SUM(IF((Y29&gt;=$X$3:$X$32)*(Y29&lt;=$Y$3:$Y$32),1,0))-2)</f>
        <v/>
      </c>
      <c r="AC29" s="144" t="str">
        <f t="shared" si="8"/>
        <v/>
      </c>
      <c r="AE29" s="139">
        <f t="shared" si="15"/>
        <v>0.47916666666666752</v>
      </c>
      <c r="AF29" s="137">
        <f t="array" aca="1" ref="AF29" ca="1">MIN(IF(($O$3:$O$32=1)*($T$3:$T$32=AF$5)*($V$3:$V$32&lt;=$AE29)*($W$3:$W$32&gt;$AE29)*($Z$3:$Z$32="No"),$K$3:$K$32,""))</f>
        <v>0</v>
      </c>
      <c r="AG29" s="137">
        <f t="array" aca="1" ref="AG29" ca="1">MIN(IF(($O$3:$O$32=1)*($T$3:$T$32=AG$5)*($V$3:$V$32&lt;=$AE29)*($W$3:$W$32&gt;$AE29)*($Z$3:$Z$32="No"),$K$3:$K$32,""))</f>
        <v>0</v>
      </c>
      <c r="AH29" s="137">
        <f t="array" aca="1" ref="AH29" ca="1">MIN(IF(($O$3:$O$32=1)*($T$3:$T$32=AH$5)*($V$3:$V$32&lt;=$AE29)*($W$3:$W$32&gt;$AE29)*($Z$3:$Z$32="No"),$K$3:$K$32,""))</f>
        <v>0</v>
      </c>
      <c r="AI29" s="137">
        <f t="array" aca="1" ref="AI29" ca="1">MIN(IF(($O$3:$O$32=1)*($T$3:$T$32=AI$5)*($V$3:$V$32&lt;=$AE29)*($W$3:$W$32&gt;$AE29)*($Z$3:$Z$32="No"),$K$3:$K$32,""))</f>
        <v>0</v>
      </c>
      <c r="AJ29" s="137">
        <f t="array" aca="1" ref="AJ29" ca="1">MIN(IF(($O$3:$O$32=1)*($T$3:$T$32=AJ$5)*($V$3:$V$32&lt;=$AE29)*($W$3:$W$32&gt;$AE29)*($Z$3:$Z$32="No"),$K$3:$K$32,""))</f>
        <v>0</v>
      </c>
      <c r="AK29" s="137">
        <f t="array" aca="1" ref="AK29" ca="1">MIN(IF(($O$3:$O$32=1)*($T$3:$T$32=AK$5)*($V$3:$V$32&lt;=$AE29)*($W$3:$W$32&gt;$AE29)*($Z$3:$Z$32="No"),$K$3:$K$32,""))</f>
        <v>0</v>
      </c>
      <c r="AL29" s="137">
        <f t="array" aca="1" ref="AL29" ca="1">MIN(IF(($O$3:$O$32=1)*($T$3:$T$32=AL$5)*($V$3:$V$32&lt;=$AE29)*($W$3:$W$32&gt;$AE29)*($Z$3:$Z$32="No"),$K$3:$K$32,""))</f>
        <v>0</v>
      </c>
      <c r="AN29" s="139">
        <f>WeeklyView!C31</f>
        <v>0.79166666666666807</v>
      </c>
      <c r="AO29" s="137">
        <f t="array" aca="1" ref="AO29" ca="1">MIN(IF(($N$3:$N$32=1)*($T$3:$T$32=AO$5)*($V$3:$V$32&lt;=$AN29)*($W$3:$W$32&gt;$AN29)*($Z$3:$Z$32="No"),$K$3:$K$32,""))</f>
        <v>0</v>
      </c>
      <c r="AP29" s="137">
        <f t="shared" ca="1" si="16"/>
        <v>0</v>
      </c>
      <c r="AQ29" s="137" t="str">
        <f t="shared" ca="1" si="54"/>
        <v/>
      </c>
      <c r="AR29" s="137" t="str">
        <f t="shared" ca="1" si="55"/>
        <v/>
      </c>
      <c r="AS29" s="137" t="str">
        <f t="shared" ca="1" si="56"/>
        <v/>
      </c>
      <c r="AT29" s="137">
        <f t="array" aca="1" ref="AT29" ca="1">MIN(IF(($N$3:$N$32=1)*($T$3:$T$32=AT$5)*($V$3:$V$32&lt;=$AN29)*($W$3:$W$32&gt;$AN29)*($Z$3:$Z$32="No"),$K$3:$K$32,""))</f>
        <v>0</v>
      </c>
      <c r="AU29" s="137">
        <f t="shared" ca="1" si="20"/>
        <v>0</v>
      </c>
      <c r="AV29" s="137" t="str">
        <f t="shared" ca="1" si="57"/>
        <v/>
      </c>
      <c r="AW29" s="137" t="str">
        <f t="shared" ca="1" si="58"/>
        <v/>
      </c>
      <c r="AX29" s="137" t="str">
        <f t="shared" ca="1" si="59"/>
        <v/>
      </c>
      <c r="AY29" s="137">
        <f t="array" aca="1" ref="AY29" ca="1">MIN(IF(($N$3:$N$32=1)*($T$3:$T$32=AY$5)*($V$3:$V$32&lt;=$AN29)*($W$3:$W$32&gt;$AN29)*($Z$3:$Z$32="No"),$K$3:$K$32,""))</f>
        <v>0</v>
      </c>
      <c r="AZ29" s="137">
        <f t="shared" ca="1" si="24"/>
        <v>0</v>
      </c>
      <c r="BA29" s="137" t="str">
        <f t="shared" ca="1" si="60"/>
        <v/>
      </c>
      <c r="BB29" s="137" t="str">
        <f t="shared" ca="1" si="61"/>
        <v/>
      </c>
      <c r="BC29" s="137" t="str">
        <f t="shared" ca="1" si="62"/>
        <v/>
      </c>
      <c r="BD29" s="137">
        <f t="array" aca="1" ref="BD29" ca="1">MIN(IF(($N$3:$N$32=1)*($T$3:$T$32=BD$5)*($V$3:$V$32&lt;=$AN29)*($W$3:$W$32&gt;$AN29)*($Z$3:$Z$32="No"),$K$3:$K$32,""))</f>
        <v>0</v>
      </c>
      <c r="BE29" s="137">
        <f t="shared" ca="1" si="28"/>
        <v>0</v>
      </c>
      <c r="BF29" s="137" t="str">
        <f t="shared" ca="1" si="63"/>
        <v/>
      </c>
      <c r="BG29" s="137" t="str">
        <f t="shared" ca="1" si="64"/>
        <v/>
      </c>
      <c r="BH29" s="137" t="str">
        <f t="shared" ca="1" si="65"/>
        <v/>
      </c>
      <c r="BI29" s="137">
        <f t="array" aca="1" ref="BI29" ca="1">MIN(IF(($N$3:$N$32=1)*($T$3:$T$32=BI$5)*($V$3:$V$32&lt;=$AN29)*($W$3:$W$32&gt;$AN29)*($Z$3:$Z$32="No"),$K$3:$K$32,""))</f>
        <v>0</v>
      </c>
      <c r="BJ29" s="137">
        <f t="shared" ca="1" si="32"/>
        <v>0</v>
      </c>
      <c r="BK29" s="137" t="str">
        <f t="shared" ca="1" si="66"/>
        <v/>
      </c>
      <c r="BL29" s="137" t="str">
        <f t="shared" ca="1" si="67"/>
        <v/>
      </c>
      <c r="BM29" s="137" t="str">
        <f t="shared" ca="1" si="68"/>
        <v/>
      </c>
      <c r="BN29" s="137">
        <f t="array" aca="1" ref="BN29" ca="1">MIN(IF(($N$3:$N$32=1)*($T$3:$T$32=BN$5)*($V$3:$V$32&lt;=$AN29)*($W$3:$W$32&gt;$AN29)*($Z$3:$Z$32="No"),$K$3:$K$32,""))</f>
        <v>0</v>
      </c>
      <c r="BO29" s="137">
        <f t="shared" ca="1" si="36"/>
        <v>0</v>
      </c>
      <c r="BP29" s="137" t="str">
        <f t="shared" ca="1" si="69"/>
        <v/>
      </c>
      <c r="BQ29" s="137" t="str">
        <f t="shared" ca="1" si="70"/>
        <v/>
      </c>
      <c r="BR29" s="137" t="str">
        <f t="shared" ca="1" si="71"/>
        <v/>
      </c>
      <c r="BS29" s="137">
        <f t="array" aca="1" ref="BS29" ca="1">MIN(IF(($N$3:$N$32=1)*($T$3:$T$32=BS$5)*($V$3:$V$32&lt;=$AN29)*($W$3:$W$32&gt;$AN29)*($Z$3:$Z$32="No"),$K$3:$K$32,""))</f>
        <v>0</v>
      </c>
      <c r="BT29" s="137">
        <f t="shared" ca="1" si="40"/>
        <v>0</v>
      </c>
      <c r="BU29" s="137" t="str">
        <f t="shared" ca="1" si="72"/>
        <v/>
      </c>
      <c r="BV29" s="137" t="str">
        <f t="shared" ca="1" si="73"/>
        <v/>
      </c>
      <c r="BW29" s="137" t="str">
        <f t="shared" ca="1" si="74"/>
        <v/>
      </c>
      <c r="BZ29" s="174" t="str">
        <f t="shared" ref="BZ29:DD29" si="87">IF(BZ45="","",INDEX($Q$3:$Q$32,BZ45,1))</f>
        <v/>
      </c>
      <c r="CA29" s="174" t="str">
        <f t="shared" si="87"/>
        <v/>
      </c>
      <c r="CB29" s="174" t="str">
        <f t="shared" si="87"/>
        <v/>
      </c>
      <c r="CC29" s="174" t="str">
        <f t="shared" si="87"/>
        <v/>
      </c>
      <c r="CD29" s="174" t="str">
        <f t="shared" si="87"/>
        <v/>
      </c>
      <c r="CE29" s="174" t="str">
        <f t="shared" si="87"/>
        <v/>
      </c>
      <c r="CF29" s="174" t="str">
        <f t="shared" si="87"/>
        <v/>
      </c>
      <c r="CG29" s="174" t="str">
        <f t="shared" si="87"/>
        <v/>
      </c>
      <c r="CH29" s="174" t="str">
        <f t="shared" si="87"/>
        <v/>
      </c>
      <c r="CI29" s="174" t="str">
        <f t="shared" si="87"/>
        <v/>
      </c>
      <c r="CJ29" s="174" t="str">
        <f t="shared" si="87"/>
        <v/>
      </c>
      <c r="CK29" s="174" t="str">
        <f t="shared" si="87"/>
        <v/>
      </c>
      <c r="CL29" s="174" t="str">
        <f t="shared" si="87"/>
        <v/>
      </c>
      <c r="CM29" s="174" t="str">
        <f t="shared" si="87"/>
        <v/>
      </c>
      <c r="CN29" s="174" t="str">
        <f t="shared" si="87"/>
        <v/>
      </c>
      <c r="CO29" s="174" t="str">
        <f t="shared" si="87"/>
        <v/>
      </c>
      <c r="CP29" s="174" t="str">
        <f t="shared" si="87"/>
        <v/>
      </c>
      <c r="CQ29" s="174" t="str">
        <f t="shared" si="87"/>
        <v/>
      </c>
      <c r="CR29" s="174" t="str">
        <f t="shared" si="87"/>
        <v/>
      </c>
      <c r="CS29" s="174" t="str">
        <f t="shared" si="87"/>
        <v/>
      </c>
      <c r="CT29" s="174" t="str">
        <f t="shared" si="87"/>
        <v/>
      </c>
      <c r="CU29" s="174" t="str">
        <f t="shared" si="87"/>
        <v/>
      </c>
      <c r="CV29" s="174" t="str">
        <f t="shared" si="87"/>
        <v/>
      </c>
      <c r="CW29" s="174" t="str">
        <f t="shared" si="87"/>
        <v/>
      </c>
      <c r="CX29" s="174" t="str">
        <f t="shared" si="87"/>
        <v/>
      </c>
      <c r="CY29" s="174" t="str">
        <f t="shared" si="87"/>
        <v/>
      </c>
      <c r="CZ29" s="174" t="str">
        <f t="shared" si="87"/>
        <v/>
      </c>
      <c r="DA29" s="174" t="str">
        <f t="shared" si="87"/>
        <v/>
      </c>
      <c r="DB29" s="174" t="str">
        <f t="shared" si="87"/>
        <v/>
      </c>
      <c r="DC29" s="174" t="str">
        <f t="shared" si="87"/>
        <v/>
      </c>
      <c r="DD29" s="174" t="str">
        <f t="shared" si="87"/>
        <v/>
      </c>
    </row>
    <row r="30" spans="2:108" x14ac:dyDescent="0.25">
      <c r="D30" s="48">
        <v>27</v>
      </c>
      <c r="I30" s="139">
        <f t="shared" si="11"/>
        <v>0.54166666666666763</v>
      </c>
      <c r="J30" s="51"/>
      <c r="K30" s="48">
        <v>28</v>
      </c>
      <c r="L30" s="143" t="str">
        <f t="shared" si="3"/>
        <v/>
      </c>
      <c r="M30" s="144">
        <f t="shared" si="0"/>
        <v>0</v>
      </c>
      <c r="N30" s="144">
        <f t="shared" si="1"/>
        <v>0</v>
      </c>
      <c r="O30" s="144">
        <f t="shared" ca="1" si="2"/>
        <v>0</v>
      </c>
      <c r="P30" s="137" t="str">
        <f>INDEX(EventsList!C$7:C$36,$K30,1)&amp;""</f>
        <v/>
      </c>
      <c r="Q30" s="137" t="str">
        <f>IFERROR(IF(L30="","",INDEX(EventsList!H$7:H$36,$K30,1)&amp;""),"")</f>
        <v/>
      </c>
      <c r="R30" s="137" t="str">
        <f>IFERROR(IF(L30="","",INDEX(EventsList!I$7:I$36,$K30,1)),0)</f>
        <v/>
      </c>
      <c r="S30" s="137" t="str">
        <f ca="1">IFERROR(IF(O30=0,"",IF(INDEX(EventsList!M$7:M$36,$K30,1)="Yes", P30 &amp; IF(U30&lt;&gt;T30,"| from ", "| on ") &amp; INDEX(weekDays,WEEKDAY(T30,weekOffset+1),1)&amp; IF(U30&lt;&gt;T30," till "&amp; INDEX(weekDays,WEEKDAY(U30,weekOffset+1),1), "")  &amp; IF(V30="","", "| at " &amp; HOUR(V30)&amp;":"&amp;IF(LEN(MINUTE(V30))=1,"0"&amp;MINUTE(V30),MINUTE(V30))),"")),"")</f>
        <v/>
      </c>
      <c r="T30" s="145" t="str">
        <f>IF(ISNUMBER(INDEX(EventsList!D$7:D$36,$K30,1)),INDEX(EventsList!D$7:D$36,$K30,1),"")</f>
        <v/>
      </c>
      <c r="U30" s="145" t="str">
        <f>IF(ISNUMBER(INDEX(EventsList!E$7:E$36,$K30,1)),INDEX(EventsList!E$7:E$36,$K30,1),T30)</f>
        <v/>
      </c>
      <c r="V30" s="141" t="str">
        <f>IF(ISNUMBER(INDEX(EventsList!F$7:F$36,$K30,1)),INDEX(EventsList!F$7:F$36,$K30,1),"")</f>
        <v/>
      </c>
      <c r="W30" s="141" t="str">
        <f>IF(ISNUMBER(INDEX(EventsList!G$7:G$36,$K30,1)),INDEX(EventsList!G$7:G$36,$K30,1),"")</f>
        <v/>
      </c>
      <c r="X30" s="146" t="str">
        <f t="shared" si="4"/>
        <v/>
      </c>
      <c r="Y30" s="146" t="str">
        <f t="shared" si="5"/>
        <v/>
      </c>
      <c r="Z30" s="144" t="str">
        <f t="shared" si="6"/>
        <v/>
      </c>
      <c r="AA30" s="147" t="str">
        <f t="shared" si="7"/>
        <v/>
      </c>
      <c r="AB30" s="144" t="str">
        <f t="array" ref="AB30">IF(Z30="","",SUM(IF((X30&gt;=$X$3:$X$32)*(X30&lt;=$Y$3:$Y$32),1,0))+SUM(IF((Y30&gt;=$X$3:$X$32)*(Y30&lt;=$Y$3:$Y$32),1,0))-2)</f>
        <v/>
      </c>
      <c r="AC30" s="144" t="str">
        <f t="shared" si="8"/>
        <v/>
      </c>
      <c r="AE30" s="139">
        <f t="shared" si="15"/>
        <v>0.50000000000000089</v>
      </c>
      <c r="AF30" s="137">
        <f t="array" aca="1" ref="AF30" ca="1">MIN(IF(($O$3:$O$32=1)*($T$3:$T$32=AF$5)*($V$3:$V$32&lt;=$AE30)*($W$3:$W$32&gt;$AE30)*($Z$3:$Z$32="No"),$K$3:$K$32,""))</f>
        <v>0</v>
      </c>
      <c r="AG30" s="137">
        <f t="array" aca="1" ref="AG30" ca="1">MIN(IF(($O$3:$O$32=1)*($T$3:$T$32=AG$5)*($V$3:$V$32&lt;=$AE30)*($W$3:$W$32&gt;$AE30)*($Z$3:$Z$32="No"),$K$3:$K$32,""))</f>
        <v>0</v>
      </c>
      <c r="AH30" s="137">
        <f t="array" aca="1" ref="AH30" ca="1">MIN(IF(($O$3:$O$32=1)*($T$3:$T$32=AH$5)*($V$3:$V$32&lt;=$AE30)*($W$3:$W$32&gt;$AE30)*($Z$3:$Z$32="No"),$K$3:$K$32,""))</f>
        <v>0</v>
      </c>
      <c r="AI30" s="137">
        <f t="array" aca="1" ref="AI30" ca="1">MIN(IF(($O$3:$O$32=1)*($T$3:$T$32=AI$5)*($V$3:$V$32&lt;=$AE30)*($W$3:$W$32&gt;$AE30)*($Z$3:$Z$32="No"),$K$3:$K$32,""))</f>
        <v>0</v>
      </c>
      <c r="AJ30" s="137">
        <f t="array" aca="1" ref="AJ30" ca="1">MIN(IF(($O$3:$O$32=1)*($T$3:$T$32=AJ$5)*($V$3:$V$32&lt;=$AE30)*($W$3:$W$32&gt;$AE30)*($Z$3:$Z$32="No"),$K$3:$K$32,""))</f>
        <v>0</v>
      </c>
      <c r="AK30" s="137">
        <f t="array" aca="1" ref="AK30" ca="1">MIN(IF(($O$3:$O$32=1)*($T$3:$T$32=AK$5)*($V$3:$V$32&lt;=$AE30)*($W$3:$W$32&gt;$AE30)*($Z$3:$Z$32="No"),$K$3:$K$32,""))</f>
        <v>0</v>
      </c>
      <c r="AL30" s="137">
        <f t="array" aca="1" ref="AL30" ca="1">MIN(IF(($O$3:$O$32=1)*($T$3:$T$32=AL$5)*($V$3:$V$32&lt;=$AE30)*($W$3:$W$32&gt;$AE30)*($Z$3:$Z$32="No"),$K$3:$K$32,""))</f>
        <v>0</v>
      </c>
      <c r="AN30" s="139">
        <f>WeeklyView!C32</f>
        <v>0.81250000000000144</v>
      </c>
      <c r="AO30" s="137">
        <f t="array" aca="1" ref="AO30" ca="1">MIN(IF(($N$3:$N$32=1)*($T$3:$T$32=AO$5)*($V$3:$V$32&lt;=$AN30)*($W$3:$W$32&gt;$AN30)*($Z$3:$Z$32="No"),$K$3:$K$32,""))</f>
        <v>0</v>
      </c>
      <c r="AP30" s="137">
        <f t="shared" ca="1" si="16"/>
        <v>0</v>
      </c>
      <c r="AQ30" s="137" t="str">
        <f t="shared" ca="1" si="54"/>
        <v/>
      </c>
      <c r="AR30" s="137" t="str">
        <f t="shared" ca="1" si="55"/>
        <v/>
      </c>
      <c r="AS30" s="137" t="str">
        <f t="shared" ca="1" si="56"/>
        <v/>
      </c>
      <c r="AT30" s="137">
        <f t="array" aca="1" ref="AT30" ca="1">MIN(IF(($N$3:$N$32=1)*($T$3:$T$32=AT$5)*($V$3:$V$32&lt;=$AN30)*($W$3:$W$32&gt;$AN30)*($Z$3:$Z$32="No"),$K$3:$K$32,""))</f>
        <v>0</v>
      </c>
      <c r="AU30" s="137">
        <f t="shared" ca="1" si="20"/>
        <v>0</v>
      </c>
      <c r="AV30" s="137" t="str">
        <f t="shared" ca="1" si="57"/>
        <v/>
      </c>
      <c r="AW30" s="137" t="str">
        <f t="shared" ca="1" si="58"/>
        <v/>
      </c>
      <c r="AX30" s="137" t="str">
        <f t="shared" ca="1" si="59"/>
        <v/>
      </c>
      <c r="AY30" s="137">
        <f t="array" aca="1" ref="AY30" ca="1">MIN(IF(($N$3:$N$32=1)*($T$3:$T$32=AY$5)*($V$3:$V$32&lt;=$AN30)*($W$3:$W$32&gt;$AN30)*($Z$3:$Z$32="No"),$K$3:$K$32,""))</f>
        <v>0</v>
      </c>
      <c r="AZ30" s="137">
        <f t="shared" ca="1" si="24"/>
        <v>0</v>
      </c>
      <c r="BA30" s="137" t="str">
        <f t="shared" ca="1" si="60"/>
        <v/>
      </c>
      <c r="BB30" s="137" t="str">
        <f t="shared" ca="1" si="61"/>
        <v/>
      </c>
      <c r="BC30" s="137" t="str">
        <f t="shared" ca="1" si="62"/>
        <v/>
      </c>
      <c r="BD30" s="137">
        <f t="array" aca="1" ref="BD30" ca="1">MIN(IF(($N$3:$N$32=1)*($T$3:$T$32=BD$5)*($V$3:$V$32&lt;=$AN30)*($W$3:$W$32&gt;$AN30)*($Z$3:$Z$32="No"),$K$3:$K$32,""))</f>
        <v>0</v>
      </c>
      <c r="BE30" s="137">
        <f t="shared" ca="1" si="28"/>
        <v>0</v>
      </c>
      <c r="BF30" s="137" t="str">
        <f t="shared" ca="1" si="63"/>
        <v/>
      </c>
      <c r="BG30" s="137" t="str">
        <f t="shared" ca="1" si="64"/>
        <v/>
      </c>
      <c r="BH30" s="137" t="str">
        <f t="shared" ca="1" si="65"/>
        <v/>
      </c>
      <c r="BI30" s="137">
        <f t="array" aca="1" ref="BI30" ca="1">MIN(IF(($N$3:$N$32=1)*($T$3:$T$32=BI$5)*($V$3:$V$32&lt;=$AN30)*($W$3:$W$32&gt;$AN30)*($Z$3:$Z$32="No"),$K$3:$K$32,""))</f>
        <v>0</v>
      </c>
      <c r="BJ30" s="137">
        <f t="shared" ca="1" si="32"/>
        <v>0</v>
      </c>
      <c r="BK30" s="137" t="str">
        <f t="shared" ca="1" si="66"/>
        <v/>
      </c>
      <c r="BL30" s="137" t="str">
        <f t="shared" ca="1" si="67"/>
        <v/>
      </c>
      <c r="BM30" s="137" t="str">
        <f t="shared" ca="1" si="68"/>
        <v/>
      </c>
      <c r="BN30" s="137">
        <f t="array" aca="1" ref="BN30" ca="1">MIN(IF(($N$3:$N$32=1)*($T$3:$T$32=BN$5)*($V$3:$V$32&lt;=$AN30)*($W$3:$W$32&gt;$AN30)*($Z$3:$Z$32="No"),$K$3:$K$32,""))</f>
        <v>0</v>
      </c>
      <c r="BO30" s="137">
        <f t="shared" ca="1" si="36"/>
        <v>0</v>
      </c>
      <c r="BP30" s="137" t="str">
        <f t="shared" ca="1" si="69"/>
        <v/>
      </c>
      <c r="BQ30" s="137" t="str">
        <f t="shared" ca="1" si="70"/>
        <v/>
      </c>
      <c r="BR30" s="137" t="str">
        <f t="shared" ca="1" si="71"/>
        <v/>
      </c>
      <c r="BS30" s="137">
        <f t="array" aca="1" ref="BS30" ca="1">MIN(IF(($N$3:$N$32=1)*($T$3:$T$32=BS$5)*($V$3:$V$32&lt;=$AN30)*($W$3:$W$32&gt;$AN30)*($Z$3:$Z$32="No"),$K$3:$K$32,""))</f>
        <v>0</v>
      </c>
      <c r="BT30" s="137">
        <f t="shared" ca="1" si="40"/>
        <v>0</v>
      </c>
      <c r="BU30" s="137" t="str">
        <f t="shared" ca="1" si="72"/>
        <v/>
      </c>
      <c r="BV30" s="137" t="str">
        <f t="shared" ca="1" si="73"/>
        <v/>
      </c>
      <c r="BW30" s="137" t="str">
        <f t="shared" ca="1" si="74"/>
        <v/>
      </c>
      <c r="BZ30" s="174" t="str">
        <f t="shared" ref="BZ30:DD30" si="88">IF(BZ46="","",INDEX($Q$3:$Q$32,BZ46,1))</f>
        <v/>
      </c>
      <c r="CA30" s="174" t="str">
        <f t="shared" si="88"/>
        <v/>
      </c>
      <c r="CB30" s="174" t="str">
        <f t="shared" si="88"/>
        <v/>
      </c>
      <c r="CC30" s="174" t="str">
        <f t="shared" si="88"/>
        <v/>
      </c>
      <c r="CD30" s="174" t="str">
        <f t="shared" si="88"/>
        <v/>
      </c>
      <c r="CE30" s="174" t="str">
        <f t="shared" si="88"/>
        <v/>
      </c>
      <c r="CF30" s="174" t="str">
        <f t="shared" si="88"/>
        <v/>
      </c>
      <c r="CG30" s="174" t="str">
        <f t="shared" si="88"/>
        <v/>
      </c>
      <c r="CH30" s="174" t="str">
        <f t="shared" si="88"/>
        <v/>
      </c>
      <c r="CI30" s="174" t="str">
        <f t="shared" si="88"/>
        <v/>
      </c>
      <c r="CJ30" s="174" t="str">
        <f t="shared" si="88"/>
        <v/>
      </c>
      <c r="CK30" s="174" t="str">
        <f t="shared" si="88"/>
        <v/>
      </c>
      <c r="CL30" s="174" t="str">
        <f t="shared" si="88"/>
        <v/>
      </c>
      <c r="CM30" s="174" t="str">
        <f t="shared" si="88"/>
        <v/>
      </c>
      <c r="CN30" s="174" t="str">
        <f t="shared" si="88"/>
        <v/>
      </c>
      <c r="CO30" s="174" t="str">
        <f t="shared" si="88"/>
        <v/>
      </c>
      <c r="CP30" s="174" t="str">
        <f t="shared" si="88"/>
        <v/>
      </c>
      <c r="CQ30" s="174" t="str">
        <f t="shared" si="88"/>
        <v/>
      </c>
      <c r="CR30" s="174" t="str">
        <f t="shared" si="88"/>
        <v/>
      </c>
      <c r="CS30" s="174" t="str">
        <f t="shared" si="88"/>
        <v/>
      </c>
      <c r="CT30" s="174" t="str">
        <f t="shared" si="88"/>
        <v/>
      </c>
      <c r="CU30" s="174" t="str">
        <f t="shared" si="88"/>
        <v/>
      </c>
      <c r="CV30" s="174" t="str">
        <f t="shared" si="88"/>
        <v/>
      </c>
      <c r="CW30" s="174" t="str">
        <f t="shared" si="88"/>
        <v/>
      </c>
      <c r="CX30" s="174" t="str">
        <f t="shared" si="88"/>
        <v/>
      </c>
      <c r="CY30" s="174" t="str">
        <f t="shared" si="88"/>
        <v/>
      </c>
      <c r="CZ30" s="174" t="str">
        <f t="shared" si="88"/>
        <v/>
      </c>
      <c r="DA30" s="174" t="str">
        <f t="shared" si="88"/>
        <v/>
      </c>
      <c r="DB30" s="174" t="str">
        <f t="shared" si="88"/>
        <v/>
      </c>
      <c r="DC30" s="174" t="str">
        <f t="shared" si="88"/>
        <v/>
      </c>
      <c r="DD30" s="174" t="str">
        <f t="shared" si="88"/>
        <v/>
      </c>
    </row>
    <row r="31" spans="2:108" x14ac:dyDescent="0.25">
      <c r="B31" t="s">
        <v>139</v>
      </c>
      <c r="D31" s="48">
        <v>28</v>
      </c>
      <c r="I31" s="139">
        <f t="shared" si="11"/>
        <v>0.562500000000001</v>
      </c>
      <c r="J31" s="51"/>
      <c r="K31" s="48">
        <v>29</v>
      </c>
      <c r="L31" s="143" t="str">
        <f t="shared" si="3"/>
        <v/>
      </c>
      <c r="M31" s="144">
        <f t="shared" si="0"/>
        <v>0</v>
      </c>
      <c r="N31" s="144">
        <f t="shared" si="1"/>
        <v>0</v>
      </c>
      <c r="O31" s="144">
        <f t="shared" ca="1" si="2"/>
        <v>0</v>
      </c>
      <c r="P31" s="137" t="str">
        <f>INDEX(EventsList!C$7:C$36,$K31,1)&amp;""</f>
        <v/>
      </c>
      <c r="Q31" s="137" t="str">
        <f>IFERROR(IF(L31="","",INDEX(EventsList!H$7:H$36,$K31,1)&amp;""),"")</f>
        <v/>
      </c>
      <c r="R31" s="137" t="str">
        <f>IFERROR(IF(L31="","",INDEX(EventsList!I$7:I$36,$K31,1)),0)</f>
        <v/>
      </c>
      <c r="S31" s="137" t="str">
        <f ca="1">IFERROR(IF(O31=0,"",IF(INDEX(EventsList!M$7:M$36,$K31,1)="Yes", P31 &amp; IF(U31&lt;&gt;T31,"| from ", "| on ") &amp; INDEX(weekDays,WEEKDAY(T31,weekOffset+1),1)&amp; IF(U31&lt;&gt;T31," till "&amp; INDEX(weekDays,WEEKDAY(U31,weekOffset+1),1), "")  &amp; IF(V31="","", "| at " &amp; HOUR(V31)&amp;":"&amp;IF(LEN(MINUTE(V31))=1,"0"&amp;MINUTE(V31),MINUTE(V31))),"")),"")</f>
        <v/>
      </c>
      <c r="T31" s="145" t="str">
        <f>IF(ISNUMBER(INDEX(EventsList!D$7:D$36,$K31,1)),INDEX(EventsList!D$7:D$36,$K31,1),"")</f>
        <v/>
      </c>
      <c r="U31" s="145" t="str">
        <f>IF(ISNUMBER(INDEX(EventsList!E$7:E$36,$K31,1)),INDEX(EventsList!E$7:E$36,$K31,1),T31)</f>
        <v/>
      </c>
      <c r="V31" s="141" t="str">
        <f>IF(ISNUMBER(INDEX(EventsList!F$7:F$36,$K31,1)),INDEX(EventsList!F$7:F$36,$K31,1),"")</f>
        <v/>
      </c>
      <c r="W31" s="141" t="str">
        <f>IF(ISNUMBER(INDEX(EventsList!G$7:G$36,$K31,1)),INDEX(EventsList!G$7:G$36,$K31,1),"")</f>
        <v/>
      </c>
      <c r="X31" s="146" t="str">
        <f t="shared" si="4"/>
        <v/>
      </c>
      <c r="Y31" s="146" t="str">
        <f t="shared" si="5"/>
        <v/>
      </c>
      <c r="Z31" s="144" t="str">
        <f t="shared" si="6"/>
        <v/>
      </c>
      <c r="AA31" s="147" t="str">
        <f t="shared" si="7"/>
        <v/>
      </c>
      <c r="AB31" s="144" t="str">
        <f t="array" ref="AB31">IF(Z31="","",SUM(IF((X31&gt;=$X$3:$X$32)*(X31&lt;=$Y$3:$Y$32),1,0))+SUM(IF((Y31&gt;=$X$3:$X$32)*(Y31&lt;=$Y$3:$Y$32),1,0))-2)</f>
        <v/>
      </c>
      <c r="AC31" s="144" t="str">
        <f t="shared" si="8"/>
        <v/>
      </c>
      <c r="AE31" s="139">
        <f t="shared" si="15"/>
        <v>0.52083333333333426</v>
      </c>
      <c r="AF31" s="137">
        <f t="array" aca="1" ref="AF31" ca="1">MIN(IF(($O$3:$O$32=1)*($T$3:$T$32=AF$5)*($V$3:$V$32&lt;=$AE31)*($W$3:$W$32&gt;$AE31)*($Z$3:$Z$32="No"),$K$3:$K$32,""))</f>
        <v>0</v>
      </c>
      <c r="AG31" s="137">
        <f t="array" aca="1" ref="AG31" ca="1">MIN(IF(($O$3:$O$32=1)*($T$3:$T$32=AG$5)*($V$3:$V$32&lt;=$AE31)*($W$3:$W$32&gt;$AE31)*($Z$3:$Z$32="No"),$K$3:$K$32,""))</f>
        <v>0</v>
      </c>
      <c r="AH31" s="137">
        <f t="array" aca="1" ref="AH31" ca="1">MIN(IF(($O$3:$O$32=1)*($T$3:$T$32=AH$5)*($V$3:$V$32&lt;=$AE31)*($W$3:$W$32&gt;$AE31)*($Z$3:$Z$32="No"),$K$3:$K$32,""))</f>
        <v>0</v>
      </c>
      <c r="AI31" s="137">
        <f t="array" aca="1" ref="AI31" ca="1">MIN(IF(($O$3:$O$32=1)*($T$3:$T$32=AI$5)*($V$3:$V$32&lt;=$AE31)*($W$3:$W$32&gt;$AE31)*($Z$3:$Z$32="No"),$K$3:$K$32,""))</f>
        <v>0</v>
      </c>
      <c r="AJ31" s="137">
        <f t="array" aca="1" ref="AJ31" ca="1">MIN(IF(($O$3:$O$32=1)*($T$3:$T$32=AJ$5)*($V$3:$V$32&lt;=$AE31)*($W$3:$W$32&gt;$AE31)*($Z$3:$Z$32="No"),$K$3:$K$32,""))</f>
        <v>0</v>
      </c>
      <c r="AK31" s="137">
        <f t="array" aca="1" ref="AK31" ca="1">MIN(IF(($O$3:$O$32=1)*($T$3:$T$32=AK$5)*($V$3:$V$32&lt;=$AE31)*($W$3:$W$32&gt;$AE31)*($Z$3:$Z$32="No"),$K$3:$K$32,""))</f>
        <v>0</v>
      </c>
      <c r="AL31" s="137">
        <f t="array" aca="1" ref="AL31" ca="1">MIN(IF(($O$3:$O$32=1)*($T$3:$T$32=AL$5)*($V$3:$V$32&lt;=$AE31)*($W$3:$W$32&gt;$AE31)*($Z$3:$Z$32="No"),$K$3:$K$32,""))</f>
        <v>0</v>
      </c>
      <c r="AN31" s="139">
        <f>WeeklyView!C33</f>
        <v>0.83333333333333481</v>
      </c>
      <c r="AO31" s="137">
        <f t="array" aca="1" ref="AO31" ca="1">MIN(IF(($N$3:$N$32=1)*($T$3:$T$32=AO$5)*($V$3:$V$32&lt;=$AN31)*($W$3:$W$32&gt;$AN31)*($Z$3:$Z$32="No"),$K$3:$K$32,""))</f>
        <v>0</v>
      </c>
      <c r="AP31" s="137">
        <f t="shared" ca="1" si="16"/>
        <v>0</v>
      </c>
      <c r="AQ31" s="137" t="str">
        <f t="shared" ca="1" si="54"/>
        <v/>
      </c>
      <c r="AR31" s="137" t="str">
        <f t="shared" ca="1" si="55"/>
        <v/>
      </c>
      <c r="AS31" s="137" t="str">
        <f t="shared" ca="1" si="56"/>
        <v/>
      </c>
      <c r="AT31" s="137">
        <f t="array" aca="1" ref="AT31" ca="1">MIN(IF(($N$3:$N$32=1)*($T$3:$T$32=AT$5)*($V$3:$V$32&lt;=$AN31)*($W$3:$W$32&gt;$AN31)*($Z$3:$Z$32="No"),$K$3:$K$32,""))</f>
        <v>0</v>
      </c>
      <c r="AU31" s="137">
        <f t="shared" ca="1" si="20"/>
        <v>0</v>
      </c>
      <c r="AV31" s="137" t="str">
        <f t="shared" ca="1" si="57"/>
        <v/>
      </c>
      <c r="AW31" s="137" t="str">
        <f t="shared" ca="1" si="58"/>
        <v/>
      </c>
      <c r="AX31" s="137" t="str">
        <f t="shared" ca="1" si="59"/>
        <v/>
      </c>
      <c r="AY31" s="137">
        <f t="array" aca="1" ref="AY31" ca="1">MIN(IF(($N$3:$N$32=1)*($T$3:$T$32=AY$5)*($V$3:$V$32&lt;=$AN31)*($W$3:$W$32&gt;$AN31)*($Z$3:$Z$32="No"),$K$3:$K$32,""))</f>
        <v>0</v>
      </c>
      <c r="AZ31" s="137">
        <f t="shared" ca="1" si="24"/>
        <v>0</v>
      </c>
      <c r="BA31" s="137" t="str">
        <f t="shared" ca="1" si="60"/>
        <v/>
      </c>
      <c r="BB31" s="137" t="str">
        <f t="shared" ca="1" si="61"/>
        <v/>
      </c>
      <c r="BC31" s="137" t="str">
        <f t="shared" ca="1" si="62"/>
        <v/>
      </c>
      <c r="BD31" s="137">
        <f t="array" aca="1" ref="BD31" ca="1">MIN(IF(($N$3:$N$32=1)*($T$3:$T$32=BD$5)*($V$3:$V$32&lt;=$AN31)*($W$3:$W$32&gt;$AN31)*($Z$3:$Z$32="No"),$K$3:$K$32,""))</f>
        <v>0</v>
      </c>
      <c r="BE31" s="137">
        <f t="shared" ca="1" si="28"/>
        <v>0</v>
      </c>
      <c r="BF31" s="137" t="str">
        <f t="shared" ca="1" si="63"/>
        <v/>
      </c>
      <c r="BG31" s="137" t="str">
        <f t="shared" ca="1" si="64"/>
        <v/>
      </c>
      <c r="BH31" s="137" t="str">
        <f t="shared" ca="1" si="65"/>
        <v/>
      </c>
      <c r="BI31" s="137">
        <f t="array" aca="1" ref="BI31" ca="1">MIN(IF(($N$3:$N$32=1)*($T$3:$T$32=BI$5)*($V$3:$V$32&lt;=$AN31)*($W$3:$W$32&gt;$AN31)*($Z$3:$Z$32="No"),$K$3:$K$32,""))</f>
        <v>0</v>
      </c>
      <c r="BJ31" s="137">
        <f t="shared" ca="1" si="32"/>
        <v>0</v>
      </c>
      <c r="BK31" s="137" t="str">
        <f t="shared" ca="1" si="66"/>
        <v/>
      </c>
      <c r="BL31" s="137" t="str">
        <f t="shared" ca="1" si="67"/>
        <v/>
      </c>
      <c r="BM31" s="137" t="str">
        <f t="shared" ca="1" si="68"/>
        <v/>
      </c>
      <c r="BN31" s="137">
        <f t="array" aca="1" ref="BN31" ca="1">MIN(IF(($N$3:$N$32=1)*($T$3:$T$32=BN$5)*($V$3:$V$32&lt;=$AN31)*($W$3:$W$32&gt;$AN31)*($Z$3:$Z$32="No"),$K$3:$K$32,""))</f>
        <v>0</v>
      </c>
      <c r="BO31" s="137">
        <f t="shared" ca="1" si="36"/>
        <v>0</v>
      </c>
      <c r="BP31" s="137" t="str">
        <f t="shared" ca="1" si="69"/>
        <v/>
      </c>
      <c r="BQ31" s="137" t="str">
        <f t="shared" ca="1" si="70"/>
        <v/>
      </c>
      <c r="BR31" s="137" t="str">
        <f t="shared" ca="1" si="71"/>
        <v/>
      </c>
      <c r="BS31" s="137">
        <f t="array" aca="1" ref="BS31" ca="1">MIN(IF(($N$3:$N$32=1)*($T$3:$T$32=BS$5)*($V$3:$V$32&lt;=$AN31)*($W$3:$W$32&gt;$AN31)*($Z$3:$Z$32="No"),$K$3:$K$32,""))</f>
        <v>0</v>
      </c>
      <c r="BT31" s="137">
        <f t="shared" ca="1" si="40"/>
        <v>0</v>
      </c>
      <c r="BU31" s="137" t="str">
        <f t="shared" ca="1" si="72"/>
        <v/>
      </c>
      <c r="BV31" s="137" t="str">
        <f t="shared" ca="1" si="73"/>
        <v/>
      </c>
      <c r="BW31" s="137" t="str">
        <f t="shared" ca="1" si="74"/>
        <v/>
      </c>
      <c r="BZ31" s="174" t="str">
        <f t="shared" ref="BZ31:DD31" si="89">IF(BZ47="","",INDEX($Q$3:$Q$32,BZ47,1))</f>
        <v/>
      </c>
      <c r="CA31" s="174" t="str">
        <f t="shared" si="89"/>
        <v/>
      </c>
      <c r="CB31" s="174" t="str">
        <f t="shared" si="89"/>
        <v/>
      </c>
      <c r="CC31" s="174" t="str">
        <f t="shared" si="89"/>
        <v/>
      </c>
      <c r="CD31" s="174" t="str">
        <f t="shared" si="89"/>
        <v/>
      </c>
      <c r="CE31" s="174" t="str">
        <f t="shared" si="89"/>
        <v/>
      </c>
      <c r="CF31" s="174" t="str">
        <f t="shared" si="89"/>
        <v/>
      </c>
      <c r="CG31" s="174" t="str">
        <f t="shared" si="89"/>
        <v/>
      </c>
      <c r="CH31" s="174" t="str">
        <f t="shared" si="89"/>
        <v/>
      </c>
      <c r="CI31" s="174" t="str">
        <f t="shared" si="89"/>
        <v/>
      </c>
      <c r="CJ31" s="174" t="str">
        <f t="shared" si="89"/>
        <v/>
      </c>
      <c r="CK31" s="174" t="str">
        <f t="shared" si="89"/>
        <v/>
      </c>
      <c r="CL31" s="174" t="str">
        <f t="shared" si="89"/>
        <v/>
      </c>
      <c r="CM31" s="174" t="str">
        <f t="shared" si="89"/>
        <v/>
      </c>
      <c r="CN31" s="174" t="str">
        <f t="shared" si="89"/>
        <v/>
      </c>
      <c r="CO31" s="174" t="str">
        <f t="shared" si="89"/>
        <v/>
      </c>
      <c r="CP31" s="174" t="str">
        <f t="shared" si="89"/>
        <v/>
      </c>
      <c r="CQ31" s="174" t="str">
        <f t="shared" si="89"/>
        <v/>
      </c>
      <c r="CR31" s="174" t="str">
        <f t="shared" si="89"/>
        <v/>
      </c>
      <c r="CS31" s="174" t="str">
        <f t="shared" si="89"/>
        <v/>
      </c>
      <c r="CT31" s="174" t="str">
        <f t="shared" si="89"/>
        <v/>
      </c>
      <c r="CU31" s="174" t="str">
        <f t="shared" si="89"/>
        <v/>
      </c>
      <c r="CV31" s="174" t="str">
        <f t="shared" si="89"/>
        <v/>
      </c>
      <c r="CW31" s="174" t="str">
        <f t="shared" si="89"/>
        <v/>
      </c>
      <c r="CX31" s="174" t="str">
        <f t="shared" si="89"/>
        <v/>
      </c>
      <c r="CY31" s="174" t="str">
        <f t="shared" si="89"/>
        <v/>
      </c>
      <c r="CZ31" s="174" t="str">
        <f t="shared" si="89"/>
        <v/>
      </c>
      <c r="DA31" s="174" t="str">
        <f t="shared" si="89"/>
        <v/>
      </c>
      <c r="DB31" s="174" t="str">
        <f t="shared" si="89"/>
        <v/>
      </c>
      <c r="DC31" s="174" t="str">
        <f t="shared" si="89"/>
        <v/>
      </c>
      <c r="DD31" s="174" t="str">
        <f t="shared" si="89"/>
        <v/>
      </c>
    </row>
    <row r="32" spans="2:108" x14ac:dyDescent="0.25">
      <c r="B32">
        <f t="array" ref="B32">MAX(IF(EventsList!C2:C1006&lt;&gt;"",ROW(EventsList!C2:C1006),1))</f>
        <v>31</v>
      </c>
      <c r="D32" s="48">
        <v>29</v>
      </c>
      <c r="I32" s="139">
        <f t="shared" si="11"/>
        <v>0.58333333333333437</v>
      </c>
      <c r="J32" s="51"/>
      <c r="K32" s="48">
        <v>30</v>
      </c>
      <c r="L32" s="143" t="str">
        <f t="shared" si="3"/>
        <v/>
      </c>
      <c r="M32" s="144">
        <f t="shared" si="0"/>
        <v>0</v>
      </c>
      <c r="N32" s="144">
        <f t="shared" si="1"/>
        <v>0</v>
      </c>
      <c r="O32" s="144">
        <f t="shared" ca="1" si="2"/>
        <v>0</v>
      </c>
      <c r="P32" s="137" t="str">
        <f>INDEX(EventsList!C$7:C$36,$K32,1)&amp;""</f>
        <v/>
      </c>
      <c r="Q32" s="137" t="str">
        <f>IFERROR(IF(L32="","",INDEX(EventsList!H$7:H$36,$K32,1)&amp;""),"")</f>
        <v/>
      </c>
      <c r="R32" s="137" t="str">
        <f>IFERROR(IF(L32="","",INDEX(EventsList!I$7:I$36,$K32,1)),0)</f>
        <v/>
      </c>
      <c r="S32" s="137" t="str">
        <f ca="1">IFERROR(IF(O32=0,"",IF(INDEX(EventsList!M$7:M$36,$K32,1)="Yes", P32 &amp; IF(U32&lt;&gt;T32,"| from ", "| on ") &amp; INDEX(weekDays,WEEKDAY(T32,weekOffset+1),1)&amp; IF(U32&lt;&gt;T32," till "&amp; INDEX(weekDays,WEEKDAY(U32,weekOffset+1),1), "")  &amp; IF(V32="","", "| at " &amp; HOUR(V32)&amp;":"&amp;IF(LEN(MINUTE(V32))=1,"0"&amp;MINUTE(V32),MINUTE(V32))),"")),"")</f>
        <v/>
      </c>
      <c r="T32" s="145" t="str">
        <f>IF(ISNUMBER(INDEX(EventsList!D$7:D$36,$K32,1)),INDEX(EventsList!D$7:D$36,$K32,1),"")</f>
        <v/>
      </c>
      <c r="U32" s="145" t="str">
        <f>IF(ISNUMBER(INDEX(EventsList!E$7:E$36,$K32,1)),INDEX(EventsList!E$7:E$36,$K32,1),T32)</f>
        <v/>
      </c>
      <c r="V32" s="141" t="str">
        <f>IF(ISNUMBER(INDEX(EventsList!F$7:F$36,$K32,1)),INDEX(EventsList!F$7:F$36,$K32,1),"")</f>
        <v/>
      </c>
      <c r="W32" s="141" t="str">
        <f>IF(ISNUMBER(INDEX(EventsList!G$7:G$36,$K32,1)),INDEX(EventsList!G$7:G$36,$K32,1),"")</f>
        <v/>
      </c>
      <c r="X32" s="146" t="str">
        <f t="shared" si="4"/>
        <v/>
      </c>
      <c r="Y32" s="146" t="str">
        <f t="shared" si="5"/>
        <v/>
      </c>
      <c r="Z32" s="144" t="str">
        <f t="shared" si="6"/>
        <v/>
      </c>
      <c r="AA32" s="147" t="str">
        <f t="shared" si="7"/>
        <v/>
      </c>
      <c r="AB32" s="144" t="str">
        <f t="array" ref="AB32">IF(Z32="","",SUM(IF((X32&gt;=$X$3:$X$32)*(X32&lt;=$Y$3:$Y$32),1,0))+SUM(IF((Y32&gt;=$X$3:$X$32)*(Y32&lt;=$Y$3:$Y$32),1,0))-2)</f>
        <v/>
      </c>
      <c r="AC32" s="144" t="str">
        <f t="shared" si="8"/>
        <v/>
      </c>
      <c r="AE32" s="139">
        <f t="shared" si="15"/>
        <v>0.54166666666666763</v>
      </c>
      <c r="AF32" s="137">
        <f t="array" aca="1" ref="AF32" ca="1">MIN(IF(($O$3:$O$32=1)*($T$3:$T$32=AF$5)*($V$3:$V$32&lt;=$AE32)*($W$3:$W$32&gt;$AE32)*($Z$3:$Z$32="No"),$K$3:$K$32,""))</f>
        <v>0</v>
      </c>
      <c r="AG32" s="137">
        <f t="array" aca="1" ref="AG32" ca="1">MIN(IF(($O$3:$O$32=1)*($T$3:$T$32=AG$5)*($V$3:$V$32&lt;=$AE32)*($W$3:$W$32&gt;$AE32)*($Z$3:$Z$32="No"),$K$3:$K$32,""))</f>
        <v>0</v>
      </c>
      <c r="AH32" s="137">
        <f t="array" aca="1" ref="AH32" ca="1">MIN(IF(($O$3:$O$32=1)*($T$3:$T$32=AH$5)*($V$3:$V$32&lt;=$AE32)*($W$3:$W$32&gt;$AE32)*($Z$3:$Z$32="No"),$K$3:$K$32,""))</f>
        <v>0</v>
      </c>
      <c r="AI32" s="137">
        <f t="array" aca="1" ref="AI32" ca="1">MIN(IF(($O$3:$O$32=1)*($T$3:$T$32=AI$5)*($V$3:$V$32&lt;=$AE32)*($W$3:$W$32&gt;$AE32)*($Z$3:$Z$32="No"),$K$3:$K$32,""))</f>
        <v>0</v>
      </c>
      <c r="AJ32" s="137">
        <f t="array" aca="1" ref="AJ32" ca="1">MIN(IF(($O$3:$O$32=1)*($T$3:$T$32=AJ$5)*($V$3:$V$32&lt;=$AE32)*($W$3:$W$32&gt;$AE32)*($Z$3:$Z$32="No"),$K$3:$K$32,""))</f>
        <v>0</v>
      </c>
      <c r="AK32" s="137">
        <f t="array" aca="1" ref="AK32" ca="1">MIN(IF(($O$3:$O$32=1)*($T$3:$T$32=AK$5)*($V$3:$V$32&lt;=$AE32)*($W$3:$W$32&gt;$AE32)*($Z$3:$Z$32="No"),$K$3:$K$32,""))</f>
        <v>0</v>
      </c>
      <c r="AL32" s="137">
        <f t="array" aca="1" ref="AL32" ca="1">MIN(IF(($O$3:$O$32=1)*($T$3:$T$32=AL$5)*($V$3:$V$32&lt;=$AE32)*($W$3:$W$32&gt;$AE32)*($Z$3:$Z$32="No"),$K$3:$K$32,""))</f>
        <v>0</v>
      </c>
      <c r="AN32" s="139">
        <f>WeeklyView!C34</f>
        <v>0.85416666666666818</v>
      </c>
      <c r="AO32" s="137">
        <f t="array" aca="1" ref="AO32" ca="1">MIN(IF(($N$3:$N$32=1)*($T$3:$T$32=AO$5)*($V$3:$V$32&lt;=$AN32)*($W$3:$W$32&gt;$AN32)*($Z$3:$Z$32="No"),$K$3:$K$32,""))</f>
        <v>0</v>
      </c>
      <c r="AP32" s="137">
        <f t="shared" ca="1" si="16"/>
        <v>0</v>
      </c>
      <c r="AQ32" s="137" t="str">
        <f t="shared" ca="1" si="54"/>
        <v/>
      </c>
      <c r="AR32" s="137" t="str">
        <f t="shared" ca="1" si="55"/>
        <v/>
      </c>
      <c r="AS32" s="137" t="str">
        <f t="shared" ca="1" si="56"/>
        <v/>
      </c>
      <c r="AT32" s="137">
        <f t="array" aca="1" ref="AT32" ca="1">MIN(IF(($N$3:$N$32=1)*($T$3:$T$32=AT$5)*($V$3:$V$32&lt;=$AN32)*($W$3:$W$32&gt;$AN32)*($Z$3:$Z$32="No"),$K$3:$K$32,""))</f>
        <v>0</v>
      </c>
      <c r="AU32" s="137">
        <f t="shared" ca="1" si="20"/>
        <v>0</v>
      </c>
      <c r="AV32" s="137" t="str">
        <f t="shared" ca="1" si="57"/>
        <v/>
      </c>
      <c r="AW32" s="137" t="str">
        <f t="shared" ca="1" si="58"/>
        <v/>
      </c>
      <c r="AX32" s="137" t="str">
        <f t="shared" ca="1" si="59"/>
        <v/>
      </c>
      <c r="AY32" s="137">
        <f t="array" aca="1" ref="AY32" ca="1">MIN(IF(($N$3:$N$32=1)*($T$3:$T$32=AY$5)*($V$3:$V$32&lt;=$AN32)*($W$3:$W$32&gt;$AN32)*($Z$3:$Z$32="No"),$K$3:$K$32,""))</f>
        <v>0</v>
      </c>
      <c r="AZ32" s="137">
        <f t="shared" ca="1" si="24"/>
        <v>0</v>
      </c>
      <c r="BA32" s="137" t="str">
        <f t="shared" ca="1" si="60"/>
        <v/>
      </c>
      <c r="BB32" s="137" t="str">
        <f t="shared" ca="1" si="61"/>
        <v/>
      </c>
      <c r="BC32" s="137" t="str">
        <f t="shared" ca="1" si="62"/>
        <v/>
      </c>
      <c r="BD32" s="137">
        <f t="array" aca="1" ref="BD32" ca="1">MIN(IF(($N$3:$N$32=1)*($T$3:$T$32=BD$5)*($V$3:$V$32&lt;=$AN32)*($W$3:$W$32&gt;$AN32)*($Z$3:$Z$32="No"),$K$3:$K$32,""))</f>
        <v>0</v>
      </c>
      <c r="BE32" s="137">
        <f t="shared" ca="1" si="28"/>
        <v>0</v>
      </c>
      <c r="BF32" s="137" t="str">
        <f t="shared" ca="1" si="63"/>
        <v/>
      </c>
      <c r="BG32" s="137" t="str">
        <f t="shared" ca="1" si="64"/>
        <v/>
      </c>
      <c r="BH32" s="137" t="str">
        <f t="shared" ca="1" si="65"/>
        <v/>
      </c>
      <c r="BI32" s="137">
        <f t="array" aca="1" ref="BI32" ca="1">MIN(IF(($N$3:$N$32=1)*($T$3:$T$32=BI$5)*($V$3:$V$32&lt;=$AN32)*($W$3:$W$32&gt;$AN32)*($Z$3:$Z$32="No"),$K$3:$K$32,""))</f>
        <v>0</v>
      </c>
      <c r="BJ32" s="137">
        <f t="shared" ca="1" si="32"/>
        <v>0</v>
      </c>
      <c r="BK32" s="137" t="str">
        <f t="shared" ca="1" si="66"/>
        <v/>
      </c>
      <c r="BL32" s="137" t="str">
        <f t="shared" ca="1" si="67"/>
        <v/>
      </c>
      <c r="BM32" s="137" t="str">
        <f t="shared" ca="1" si="68"/>
        <v/>
      </c>
      <c r="BN32" s="137">
        <f t="array" aca="1" ref="BN32" ca="1">MIN(IF(($N$3:$N$32=1)*($T$3:$T$32=BN$5)*($V$3:$V$32&lt;=$AN32)*($W$3:$W$32&gt;$AN32)*($Z$3:$Z$32="No"),$K$3:$K$32,""))</f>
        <v>0</v>
      </c>
      <c r="BO32" s="137">
        <f t="shared" ca="1" si="36"/>
        <v>0</v>
      </c>
      <c r="BP32" s="137" t="str">
        <f t="shared" ca="1" si="69"/>
        <v/>
      </c>
      <c r="BQ32" s="137" t="str">
        <f t="shared" ca="1" si="70"/>
        <v/>
      </c>
      <c r="BR32" s="137" t="str">
        <f t="shared" ca="1" si="71"/>
        <v/>
      </c>
      <c r="BS32" s="137">
        <f t="array" aca="1" ref="BS32" ca="1">MIN(IF(($N$3:$N$32=1)*($T$3:$T$32=BS$5)*($V$3:$V$32&lt;=$AN32)*($W$3:$W$32&gt;$AN32)*($Z$3:$Z$32="No"),$K$3:$K$32,""))</f>
        <v>0</v>
      </c>
      <c r="BT32" s="137">
        <f t="shared" ca="1" si="40"/>
        <v>0</v>
      </c>
      <c r="BU32" s="137" t="str">
        <f t="shared" ca="1" si="72"/>
        <v/>
      </c>
      <c r="BV32" s="137" t="str">
        <f t="shared" ca="1" si="73"/>
        <v/>
      </c>
      <c r="BW32" s="137" t="str">
        <f t="shared" ca="1" si="74"/>
        <v/>
      </c>
      <c r="BZ32" s="174" t="str">
        <f t="shared" ref="BZ32:DD32" si="90">IF(BZ48="","",INDEX($Q$3:$Q$32,BZ48,1))</f>
        <v/>
      </c>
      <c r="CA32" s="174" t="str">
        <f t="shared" si="90"/>
        <v/>
      </c>
      <c r="CB32" s="174" t="str">
        <f t="shared" si="90"/>
        <v/>
      </c>
      <c r="CC32" s="174" t="str">
        <f t="shared" si="90"/>
        <v/>
      </c>
      <c r="CD32" s="174" t="str">
        <f t="shared" si="90"/>
        <v/>
      </c>
      <c r="CE32" s="174" t="str">
        <f t="shared" si="90"/>
        <v/>
      </c>
      <c r="CF32" s="174" t="str">
        <f t="shared" si="90"/>
        <v/>
      </c>
      <c r="CG32" s="174" t="str">
        <f t="shared" si="90"/>
        <v/>
      </c>
      <c r="CH32" s="174" t="str">
        <f t="shared" si="90"/>
        <v/>
      </c>
      <c r="CI32" s="174" t="str">
        <f t="shared" si="90"/>
        <v/>
      </c>
      <c r="CJ32" s="174" t="str">
        <f t="shared" si="90"/>
        <v/>
      </c>
      <c r="CK32" s="174" t="str">
        <f t="shared" si="90"/>
        <v/>
      </c>
      <c r="CL32" s="174" t="str">
        <f t="shared" si="90"/>
        <v/>
      </c>
      <c r="CM32" s="174" t="str">
        <f t="shared" si="90"/>
        <v/>
      </c>
      <c r="CN32" s="174" t="str">
        <f t="shared" si="90"/>
        <v/>
      </c>
      <c r="CO32" s="174" t="str">
        <f t="shared" si="90"/>
        <v/>
      </c>
      <c r="CP32" s="174" t="str">
        <f t="shared" si="90"/>
        <v/>
      </c>
      <c r="CQ32" s="174" t="str">
        <f t="shared" si="90"/>
        <v/>
      </c>
      <c r="CR32" s="174" t="str">
        <f t="shared" si="90"/>
        <v/>
      </c>
      <c r="CS32" s="174" t="str">
        <f t="shared" si="90"/>
        <v/>
      </c>
      <c r="CT32" s="174" t="str">
        <f t="shared" si="90"/>
        <v/>
      </c>
      <c r="CU32" s="174" t="str">
        <f t="shared" si="90"/>
        <v/>
      </c>
      <c r="CV32" s="174" t="str">
        <f t="shared" si="90"/>
        <v/>
      </c>
      <c r="CW32" s="174" t="str">
        <f t="shared" si="90"/>
        <v/>
      </c>
      <c r="CX32" s="174" t="str">
        <f t="shared" si="90"/>
        <v/>
      </c>
      <c r="CY32" s="174" t="str">
        <f t="shared" si="90"/>
        <v/>
      </c>
      <c r="CZ32" s="174" t="str">
        <f t="shared" si="90"/>
        <v/>
      </c>
      <c r="DA32" s="174" t="str">
        <f t="shared" si="90"/>
        <v/>
      </c>
      <c r="DB32" s="174" t="str">
        <f t="shared" si="90"/>
        <v/>
      </c>
      <c r="DC32" s="174" t="str">
        <f t="shared" si="90"/>
        <v/>
      </c>
      <c r="DD32" s="174" t="str">
        <f t="shared" si="90"/>
        <v/>
      </c>
    </row>
    <row r="33" spans="4:108" x14ac:dyDescent="0.25">
      <c r="D33" s="48">
        <v>30</v>
      </c>
      <c r="I33" s="139">
        <f t="shared" si="11"/>
        <v>0.60416666666666774</v>
      </c>
      <c r="J33" s="51"/>
      <c r="K33" s="48"/>
      <c r="L33" s="143"/>
      <c r="M33" s="144"/>
      <c r="N33" s="144"/>
      <c r="O33" s="144"/>
      <c r="P33" s="137"/>
      <c r="Q33" s="137"/>
      <c r="R33" s="137"/>
      <c r="S33" s="137"/>
      <c r="T33" s="145"/>
      <c r="U33" s="145"/>
      <c r="V33" s="141"/>
      <c r="W33" s="141"/>
      <c r="X33" s="146"/>
      <c r="Y33" s="146"/>
      <c r="Z33" s="144"/>
      <c r="AA33" s="147"/>
      <c r="AB33" s="144"/>
      <c r="AC33" s="144"/>
      <c r="AE33" s="139">
        <f t="shared" si="15"/>
        <v>0.562500000000001</v>
      </c>
      <c r="AF33" s="137">
        <f t="array" aca="1" ref="AF33" ca="1">MIN(IF(($O$3:$O$32=1)*($T$3:$T$32=AF$5)*($V$3:$V$32&lt;=$AE33)*($W$3:$W$32&gt;$AE33)*($Z$3:$Z$32="No"),$K$3:$K$32,""))</f>
        <v>0</v>
      </c>
      <c r="AG33" s="137">
        <f t="array" aca="1" ref="AG33" ca="1">MIN(IF(($O$3:$O$32=1)*($T$3:$T$32=AG$5)*($V$3:$V$32&lt;=$AE33)*($W$3:$W$32&gt;$AE33)*($Z$3:$Z$32="No"),$K$3:$K$32,""))</f>
        <v>0</v>
      </c>
      <c r="AH33" s="137">
        <f t="array" aca="1" ref="AH33" ca="1">MIN(IF(($O$3:$O$32=1)*($T$3:$T$32=AH$5)*($V$3:$V$32&lt;=$AE33)*($W$3:$W$32&gt;$AE33)*($Z$3:$Z$32="No"),$K$3:$K$32,""))</f>
        <v>0</v>
      </c>
      <c r="AI33" s="137">
        <f t="array" aca="1" ref="AI33" ca="1">MIN(IF(($O$3:$O$32=1)*($T$3:$T$32=AI$5)*($V$3:$V$32&lt;=$AE33)*($W$3:$W$32&gt;$AE33)*($Z$3:$Z$32="No"),$K$3:$K$32,""))</f>
        <v>0</v>
      </c>
      <c r="AJ33" s="137">
        <f t="array" aca="1" ref="AJ33" ca="1">MIN(IF(($O$3:$O$32=1)*($T$3:$T$32=AJ$5)*($V$3:$V$32&lt;=$AE33)*($W$3:$W$32&gt;$AE33)*($Z$3:$Z$32="No"),$K$3:$K$32,""))</f>
        <v>0</v>
      </c>
      <c r="AK33" s="137">
        <f t="array" aca="1" ref="AK33" ca="1">MIN(IF(($O$3:$O$32=1)*($T$3:$T$32=AK$5)*($V$3:$V$32&lt;=$AE33)*($W$3:$W$32&gt;$AE33)*($Z$3:$Z$32="No"),$K$3:$K$32,""))</f>
        <v>0</v>
      </c>
      <c r="AL33" s="137">
        <f t="array" aca="1" ref="AL33" ca="1">MIN(IF(($O$3:$O$32=1)*($T$3:$T$32=AL$5)*($V$3:$V$32&lt;=$AE33)*($W$3:$W$32&gt;$AE33)*($Z$3:$Z$32="No"),$K$3:$K$32,""))</f>
        <v>0</v>
      </c>
      <c r="AN33" s="139">
        <f>WeeklyView!C35</f>
        <v>0.87500000000000155</v>
      </c>
      <c r="AO33" s="137">
        <f t="array" aca="1" ref="AO33" ca="1">MIN(IF(($N$3:$N$32=1)*($T$3:$T$32=AO$5)*($V$3:$V$32&lt;=$AN33)*($W$3:$W$32&gt;$AN33)*($Z$3:$Z$32="No"),$K$3:$K$32,""))</f>
        <v>0</v>
      </c>
      <c r="AP33" s="137">
        <f t="shared" ca="1" si="16"/>
        <v>0</v>
      </c>
      <c r="AQ33" s="137" t="str">
        <f t="shared" ca="1" si="54"/>
        <v/>
      </c>
      <c r="AR33" s="137" t="str">
        <f t="shared" ca="1" si="55"/>
        <v/>
      </c>
      <c r="AS33" s="137" t="str">
        <f t="shared" ca="1" si="56"/>
        <v/>
      </c>
      <c r="AT33" s="137">
        <f t="array" aca="1" ref="AT33" ca="1">MIN(IF(($N$3:$N$32=1)*($T$3:$T$32=AT$5)*($V$3:$V$32&lt;=$AN33)*($W$3:$W$32&gt;$AN33)*($Z$3:$Z$32="No"),$K$3:$K$32,""))</f>
        <v>0</v>
      </c>
      <c r="AU33" s="137">
        <f t="shared" ca="1" si="20"/>
        <v>0</v>
      </c>
      <c r="AV33" s="137" t="str">
        <f t="shared" ca="1" si="57"/>
        <v/>
      </c>
      <c r="AW33" s="137" t="str">
        <f t="shared" ca="1" si="58"/>
        <v/>
      </c>
      <c r="AX33" s="137" t="str">
        <f t="shared" ca="1" si="59"/>
        <v/>
      </c>
      <c r="AY33" s="137">
        <f t="array" aca="1" ref="AY33" ca="1">MIN(IF(($N$3:$N$32=1)*($T$3:$T$32=AY$5)*($V$3:$V$32&lt;=$AN33)*($W$3:$W$32&gt;$AN33)*($Z$3:$Z$32="No"),$K$3:$K$32,""))</f>
        <v>0</v>
      </c>
      <c r="AZ33" s="137">
        <f t="shared" ca="1" si="24"/>
        <v>0</v>
      </c>
      <c r="BA33" s="137" t="str">
        <f t="shared" ca="1" si="60"/>
        <v/>
      </c>
      <c r="BB33" s="137" t="str">
        <f t="shared" ca="1" si="61"/>
        <v/>
      </c>
      <c r="BC33" s="137" t="str">
        <f t="shared" ca="1" si="62"/>
        <v/>
      </c>
      <c r="BD33" s="137">
        <f t="array" aca="1" ref="BD33" ca="1">MIN(IF(($N$3:$N$32=1)*($T$3:$T$32=BD$5)*($V$3:$V$32&lt;=$AN33)*($W$3:$W$32&gt;$AN33)*($Z$3:$Z$32="No"),$K$3:$K$32,""))</f>
        <v>0</v>
      </c>
      <c r="BE33" s="137">
        <f t="shared" ca="1" si="28"/>
        <v>0</v>
      </c>
      <c r="BF33" s="137" t="str">
        <f t="shared" ca="1" si="63"/>
        <v/>
      </c>
      <c r="BG33" s="137" t="str">
        <f t="shared" ca="1" si="64"/>
        <v/>
      </c>
      <c r="BH33" s="137" t="str">
        <f t="shared" ca="1" si="65"/>
        <v/>
      </c>
      <c r="BI33" s="137">
        <f t="array" aca="1" ref="BI33" ca="1">MIN(IF(($N$3:$N$32=1)*($T$3:$T$32=BI$5)*($V$3:$V$32&lt;=$AN33)*($W$3:$W$32&gt;$AN33)*($Z$3:$Z$32="No"),$K$3:$K$32,""))</f>
        <v>0</v>
      </c>
      <c r="BJ33" s="137">
        <f t="shared" ca="1" si="32"/>
        <v>0</v>
      </c>
      <c r="BK33" s="137" t="str">
        <f t="shared" ca="1" si="66"/>
        <v/>
      </c>
      <c r="BL33" s="137" t="str">
        <f t="shared" ca="1" si="67"/>
        <v/>
      </c>
      <c r="BM33" s="137" t="str">
        <f t="shared" ca="1" si="68"/>
        <v/>
      </c>
      <c r="BN33" s="137">
        <f t="array" aca="1" ref="BN33" ca="1">MIN(IF(($N$3:$N$32=1)*($T$3:$T$32=BN$5)*($V$3:$V$32&lt;=$AN33)*($W$3:$W$32&gt;$AN33)*($Z$3:$Z$32="No"),$K$3:$K$32,""))</f>
        <v>0</v>
      </c>
      <c r="BO33" s="137">
        <f t="shared" ca="1" si="36"/>
        <v>0</v>
      </c>
      <c r="BP33" s="137" t="str">
        <f t="shared" ca="1" si="69"/>
        <v/>
      </c>
      <c r="BQ33" s="137" t="str">
        <f t="shared" ca="1" si="70"/>
        <v/>
      </c>
      <c r="BR33" s="137" t="str">
        <f t="shared" ca="1" si="71"/>
        <v/>
      </c>
      <c r="BS33" s="137">
        <f t="array" aca="1" ref="BS33" ca="1">MIN(IF(($N$3:$N$32=1)*($T$3:$T$32=BS$5)*($V$3:$V$32&lt;=$AN33)*($W$3:$W$32&gt;$AN33)*($Z$3:$Z$32="No"),$K$3:$K$32,""))</f>
        <v>0</v>
      </c>
      <c r="BT33" s="137">
        <f t="shared" ca="1" si="40"/>
        <v>0</v>
      </c>
      <c r="BU33" s="137" t="str">
        <f t="shared" ca="1" si="72"/>
        <v/>
      </c>
      <c r="BV33" s="137" t="str">
        <f t="shared" ca="1" si="73"/>
        <v/>
      </c>
      <c r="BW33" s="137" t="str">
        <f t="shared" ca="1" si="74"/>
        <v/>
      </c>
      <c r="BZ33" s="174" t="str">
        <f t="shared" ref="BZ33:DD33" si="91">IF(BZ49="","",INDEX($Q$3:$Q$32,BZ49,1))</f>
        <v/>
      </c>
      <c r="CA33" s="174" t="str">
        <f t="shared" si="91"/>
        <v/>
      </c>
      <c r="CB33" s="174" t="str">
        <f t="shared" si="91"/>
        <v/>
      </c>
      <c r="CC33" s="174" t="str">
        <f t="shared" si="91"/>
        <v/>
      </c>
      <c r="CD33" s="174" t="str">
        <f t="shared" si="91"/>
        <v/>
      </c>
      <c r="CE33" s="174" t="str">
        <f t="shared" si="91"/>
        <v/>
      </c>
      <c r="CF33" s="174" t="str">
        <f t="shared" si="91"/>
        <v/>
      </c>
      <c r="CG33" s="174" t="str">
        <f t="shared" si="91"/>
        <v/>
      </c>
      <c r="CH33" s="174" t="str">
        <f t="shared" si="91"/>
        <v/>
      </c>
      <c r="CI33" s="174" t="str">
        <f t="shared" si="91"/>
        <v/>
      </c>
      <c r="CJ33" s="174" t="str">
        <f t="shared" si="91"/>
        <v/>
      </c>
      <c r="CK33" s="174" t="str">
        <f t="shared" si="91"/>
        <v/>
      </c>
      <c r="CL33" s="174" t="str">
        <f t="shared" si="91"/>
        <v/>
      </c>
      <c r="CM33" s="174" t="str">
        <f t="shared" si="91"/>
        <v/>
      </c>
      <c r="CN33" s="174" t="str">
        <f t="shared" si="91"/>
        <v/>
      </c>
      <c r="CO33" s="174" t="str">
        <f t="shared" si="91"/>
        <v/>
      </c>
      <c r="CP33" s="174" t="str">
        <f t="shared" si="91"/>
        <v/>
      </c>
      <c r="CQ33" s="174" t="str">
        <f t="shared" si="91"/>
        <v/>
      </c>
      <c r="CR33" s="174" t="str">
        <f t="shared" si="91"/>
        <v/>
      </c>
      <c r="CS33" s="174" t="str">
        <f t="shared" si="91"/>
        <v/>
      </c>
      <c r="CT33" s="174" t="str">
        <f t="shared" si="91"/>
        <v/>
      </c>
      <c r="CU33" s="174" t="str">
        <f t="shared" si="91"/>
        <v/>
      </c>
      <c r="CV33" s="174" t="str">
        <f t="shared" si="91"/>
        <v/>
      </c>
      <c r="CW33" s="174" t="str">
        <f t="shared" si="91"/>
        <v/>
      </c>
      <c r="CX33" s="174" t="str">
        <f t="shared" si="91"/>
        <v/>
      </c>
      <c r="CY33" s="174" t="str">
        <f t="shared" si="91"/>
        <v/>
      </c>
      <c r="CZ33" s="174" t="str">
        <f t="shared" si="91"/>
        <v/>
      </c>
      <c r="DA33" s="174" t="str">
        <f t="shared" si="91"/>
        <v/>
      </c>
      <c r="DB33" s="174" t="str">
        <f t="shared" si="91"/>
        <v/>
      </c>
      <c r="DC33" s="174" t="str">
        <f t="shared" si="91"/>
        <v/>
      </c>
      <c r="DD33" s="174" t="str">
        <f t="shared" si="91"/>
        <v/>
      </c>
    </row>
    <row r="34" spans="4:108" x14ac:dyDescent="0.25">
      <c r="D34" s="48">
        <v>31</v>
      </c>
      <c r="I34" s="139">
        <f t="shared" si="11"/>
        <v>0.62500000000000111</v>
      </c>
      <c r="J34" s="51"/>
      <c r="K34" s="48"/>
      <c r="L34" s="143"/>
      <c r="M34" s="144"/>
      <c r="N34" s="144"/>
      <c r="O34" s="144"/>
      <c r="P34" s="137"/>
      <c r="Q34" s="137"/>
      <c r="R34" s="137"/>
      <c r="S34" s="137"/>
      <c r="T34" s="145"/>
      <c r="U34" s="145"/>
      <c r="V34" s="141"/>
      <c r="W34" s="141"/>
      <c r="X34" s="146"/>
      <c r="Y34" s="146"/>
      <c r="Z34" s="144"/>
      <c r="AA34" s="147"/>
      <c r="AB34" s="144"/>
      <c r="AC34" s="144"/>
      <c r="AE34" s="139">
        <f t="shared" si="15"/>
        <v>0.58333333333333437</v>
      </c>
      <c r="AF34" s="137">
        <f t="array" aca="1" ref="AF34" ca="1">MIN(IF(($O$3:$O$32=1)*($T$3:$T$32=AF$5)*($V$3:$V$32&lt;=$AE34)*($W$3:$W$32&gt;$AE34)*($Z$3:$Z$32="No"),$K$3:$K$32,""))</f>
        <v>0</v>
      </c>
      <c r="AG34" s="137">
        <f t="array" aca="1" ref="AG34" ca="1">MIN(IF(($O$3:$O$32=1)*($T$3:$T$32=AG$5)*($V$3:$V$32&lt;=$AE34)*($W$3:$W$32&gt;$AE34)*($Z$3:$Z$32="No"),$K$3:$K$32,""))</f>
        <v>0</v>
      </c>
      <c r="AH34" s="137">
        <f t="array" aca="1" ref="AH34" ca="1">MIN(IF(($O$3:$O$32=1)*($T$3:$T$32=AH$5)*($V$3:$V$32&lt;=$AE34)*($W$3:$W$32&gt;$AE34)*($Z$3:$Z$32="No"),$K$3:$K$32,""))</f>
        <v>0</v>
      </c>
      <c r="AI34" s="137">
        <f t="array" aca="1" ref="AI34" ca="1">MIN(IF(($O$3:$O$32=1)*($T$3:$T$32=AI$5)*($V$3:$V$32&lt;=$AE34)*($W$3:$W$32&gt;$AE34)*($Z$3:$Z$32="No"),$K$3:$K$32,""))</f>
        <v>0</v>
      </c>
      <c r="AJ34" s="137">
        <f t="array" aca="1" ref="AJ34" ca="1">MIN(IF(($O$3:$O$32=1)*($T$3:$T$32=AJ$5)*($V$3:$V$32&lt;=$AE34)*($W$3:$W$32&gt;$AE34)*($Z$3:$Z$32="No"),$K$3:$K$32,""))</f>
        <v>0</v>
      </c>
      <c r="AK34" s="137">
        <f t="array" aca="1" ref="AK34" ca="1">MIN(IF(($O$3:$O$32=1)*($T$3:$T$32=AK$5)*($V$3:$V$32&lt;=$AE34)*($W$3:$W$32&gt;$AE34)*($Z$3:$Z$32="No"),$K$3:$K$32,""))</f>
        <v>0</v>
      </c>
      <c r="AL34" s="137">
        <f t="array" aca="1" ref="AL34" ca="1">MIN(IF(($O$3:$O$32=1)*($T$3:$T$32=AL$5)*($V$3:$V$32&lt;=$AE34)*($W$3:$W$32&gt;$AE34)*($Z$3:$Z$32="No"),$K$3:$K$32,""))</f>
        <v>0</v>
      </c>
      <c r="AN34" s="139">
        <f>WeeklyView!C36</f>
        <v>0.89583333333333492</v>
      </c>
      <c r="AO34" s="137">
        <f t="array" aca="1" ref="AO34" ca="1">MIN(IF(($N$3:$N$32=1)*($T$3:$T$32=AO$5)*($V$3:$V$32&lt;=$AN34)*($W$3:$W$32&gt;$AN34)*($Z$3:$Z$32="No"),$K$3:$K$32,""))</f>
        <v>0</v>
      </c>
      <c r="AP34" s="137">
        <f t="shared" ca="1" si="16"/>
        <v>0</v>
      </c>
      <c r="AQ34" s="137" t="str">
        <f t="shared" ca="1" si="54"/>
        <v/>
      </c>
      <c r="AR34" s="137" t="str">
        <f t="shared" ca="1" si="55"/>
        <v/>
      </c>
      <c r="AS34" s="137" t="str">
        <f t="shared" ca="1" si="56"/>
        <v/>
      </c>
      <c r="AT34" s="137">
        <f t="array" aca="1" ref="AT34" ca="1">MIN(IF(($N$3:$N$32=1)*($T$3:$T$32=AT$5)*($V$3:$V$32&lt;=$AN34)*($W$3:$W$32&gt;$AN34)*($Z$3:$Z$32="No"),$K$3:$K$32,""))</f>
        <v>0</v>
      </c>
      <c r="AU34" s="137">
        <f t="shared" ca="1" si="20"/>
        <v>0</v>
      </c>
      <c r="AV34" s="137" t="str">
        <f t="shared" ca="1" si="57"/>
        <v/>
      </c>
      <c r="AW34" s="137" t="str">
        <f t="shared" ca="1" si="58"/>
        <v/>
      </c>
      <c r="AX34" s="137" t="str">
        <f t="shared" ca="1" si="59"/>
        <v/>
      </c>
      <c r="AY34" s="137">
        <f t="array" aca="1" ref="AY34" ca="1">MIN(IF(($N$3:$N$32=1)*($T$3:$T$32=AY$5)*($V$3:$V$32&lt;=$AN34)*($W$3:$W$32&gt;$AN34)*($Z$3:$Z$32="No"),$K$3:$K$32,""))</f>
        <v>0</v>
      </c>
      <c r="AZ34" s="137">
        <f t="shared" ca="1" si="24"/>
        <v>0</v>
      </c>
      <c r="BA34" s="137" t="str">
        <f t="shared" ca="1" si="60"/>
        <v/>
      </c>
      <c r="BB34" s="137" t="str">
        <f t="shared" ca="1" si="61"/>
        <v/>
      </c>
      <c r="BC34" s="137" t="str">
        <f t="shared" ca="1" si="62"/>
        <v/>
      </c>
      <c r="BD34" s="137">
        <f t="array" aca="1" ref="BD34" ca="1">MIN(IF(($N$3:$N$32=1)*($T$3:$T$32=BD$5)*($V$3:$V$32&lt;=$AN34)*($W$3:$W$32&gt;$AN34)*($Z$3:$Z$32="No"),$K$3:$K$32,""))</f>
        <v>0</v>
      </c>
      <c r="BE34" s="137">
        <f t="shared" ca="1" si="28"/>
        <v>0</v>
      </c>
      <c r="BF34" s="137" t="str">
        <f t="shared" ca="1" si="63"/>
        <v/>
      </c>
      <c r="BG34" s="137" t="str">
        <f t="shared" ca="1" si="64"/>
        <v/>
      </c>
      <c r="BH34" s="137" t="str">
        <f t="shared" ca="1" si="65"/>
        <v/>
      </c>
      <c r="BI34" s="137">
        <f t="array" aca="1" ref="BI34" ca="1">MIN(IF(($N$3:$N$32=1)*($T$3:$T$32=BI$5)*($V$3:$V$32&lt;=$AN34)*($W$3:$W$32&gt;$AN34)*($Z$3:$Z$32="No"),$K$3:$K$32,""))</f>
        <v>0</v>
      </c>
      <c r="BJ34" s="137">
        <f t="shared" ca="1" si="32"/>
        <v>0</v>
      </c>
      <c r="BK34" s="137" t="str">
        <f t="shared" ca="1" si="66"/>
        <v/>
      </c>
      <c r="BL34" s="137" t="str">
        <f t="shared" ca="1" si="67"/>
        <v/>
      </c>
      <c r="BM34" s="137" t="str">
        <f t="shared" ca="1" si="68"/>
        <v/>
      </c>
      <c r="BN34" s="137">
        <f t="array" aca="1" ref="BN34" ca="1">MIN(IF(($N$3:$N$32=1)*($T$3:$T$32=BN$5)*($V$3:$V$32&lt;=$AN34)*($W$3:$W$32&gt;$AN34)*($Z$3:$Z$32="No"),$K$3:$K$32,""))</f>
        <v>0</v>
      </c>
      <c r="BO34" s="137">
        <f t="shared" ca="1" si="36"/>
        <v>0</v>
      </c>
      <c r="BP34" s="137" t="str">
        <f t="shared" ca="1" si="69"/>
        <v/>
      </c>
      <c r="BQ34" s="137" t="str">
        <f t="shared" ca="1" si="70"/>
        <v/>
      </c>
      <c r="BR34" s="137" t="str">
        <f t="shared" ca="1" si="71"/>
        <v/>
      </c>
      <c r="BS34" s="137">
        <f t="array" aca="1" ref="BS34" ca="1">MIN(IF(($N$3:$N$32=1)*($T$3:$T$32=BS$5)*($V$3:$V$32&lt;=$AN34)*($W$3:$W$32&gt;$AN34)*($Z$3:$Z$32="No"),$K$3:$K$32,""))</f>
        <v>0</v>
      </c>
      <c r="BT34" s="137">
        <f t="shared" ca="1" si="40"/>
        <v>0</v>
      </c>
      <c r="BU34" s="137" t="str">
        <f t="shared" ca="1" si="72"/>
        <v/>
      </c>
      <c r="BV34" s="137" t="str">
        <f t="shared" ca="1" si="73"/>
        <v/>
      </c>
      <c r="BW34" s="137" t="str">
        <f t="shared" ca="1" si="74"/>
        <v/>
      </c>
      <c r="BZ34" s="174" t="str">
        <f t="shared" ref="BZ34:DD34" si="92">IF(BZ50="","",INDEX($Q$3:$Q$32,BZ50,1))</f>
        <v/>
      </c>
      <c r="CA34" s="174" t="str">
        <f t="shared" si="92"/>
        <v/>
      </c>
      <c r="CB34" s="174" t="str">
        <f t="shared" si="92"/>
        <v/>
      </c>
      <c r="CC34" s="174" t="str">
        <f t="shared" si="92"/>
        <v/>
      </c>
      <c r="CD34" s="174" t="str">
        <f t="shared" si="92"/>
        <v/>
      </c>
      <c r="CE34" s="174" t="str">
        <f t="shared" si="92"/>
        <v/>
      </c>
      <c r="CF34" s="174" t="str">
        <f t="shared" si="92"/>
        <v/>
      </c>
      <c r="CG34" s="174" t="str">
        <f t="shared" si="92"/>
        <v/>
      </c>
      <c r="CH34" s="174" t="str">
        <f t="shared" si="92"/>
        <v/>
      </c>
      <c r="CI34" s="174" t="str">
        <f t="shared" si="92"/>
        <v/>
      </c>
      <c r="CJ34" s="174" t="str">
        <f t="shared" si="92"/>
        <v/>
      </c>
      <c r="CK34" s="174" t="str">
        <f t="shared" si="92"/>
        <v/>
      </c>
      <c r="CL34" s="174" t="str">
        <f t="shared" si="92"/>
        <v/>
      </c>
      <c r="CM34" s="174" t="str">
        <f t="shared" si="92"/>
        <v/>
      </c>
      <c r="CN34" s="174" t="str">
        <f t="shared" si="92"/>
        <v/>
      </c>
      <c r="CO34" s="174" t="str">
        <f t="shared" si="92"/>
        <v/>
      </c>
      <c r="CP34" s="174" t="str">
        <f t="shared" si="92"/>
        <v/>
      </c>
      <c r="CQ34" s="174" t="str">
        <f t="shared" si="92"/>
        <v/>
      </c>
      <c r="CR34" s="174" t="str">
        <f t="shared" si="92"/>
        <v/>
      </c>
      <c r="CS34" s="174" t="str">
        <f t="shared" si="92"/>
        <v/>
      </c>
      <c r="CT34" s="174" t="str">
        <f t="shared" si="92"/>
        <v/>
      </c>
      <c r="CU34" s="174" t="str">
        <f t="shared" si="92"/>
        <v/>
      </c>
      <c r="CV34" s="174" t="str">
        <f t="shared" si="92"/>
        <v/>
      </c>
      <c r="CW34" s="174" t="str">
        <f t="shared" si="92"/>
        <v/>
      </c>
      <c r="CX34" s="174" t="str">
        <f t="shared" si="92"/>
        <v/>
      </c>
      <c r="CY34" s="174" t="str">
        <f t="shared" si="92"/>
        <v/>
      </c>
      <c r="CZ34" s="174" t="str">
        <f t="shared" si="92"/>
        <v/>
      </c>
      <c r="DA34" s="174" t="str">
        <f t="shared" si="92"/>
        <v/>
      </c>
      <c r="DB34" s="174" t="str">
        <f t="shared" si="92"/>
        <v/>
      </c>
      <c r="DC34" s="174" t="str">
        <f t="shared" si="92"/>
        <v/>
      </c>
      <c r="DD34" s="174" t="str">
        <f t="shared" si="92"/>
        <v/>
      </c>
    </row>
    <row r="35" spans="4:108" x14ac:dyDescent="0.25">
      <c r="D35" s="48">
        <v>32</v>
      </c>
      <c r="I35" s="139">
        <f t="shared" si="11"/>
        <v>0.64583333333333448</v>
      </c>
      <c r="J35" s="51"/>
      <c r="K35" s="48"/>
      <c r="L35" s="143"/>
      <c r="M35" s="144"/>
      <c r="N35" s="144"/>
      <c r="O35" s="144"/>
      <c r="P35" s="137"/>
      <c r="Q35" s="137"/>
      <c r="R35" s="137"/>
      <c r="S35" s="137"/>
      <c r="T35" s="145"/>
      <c r="U35" s="145"/>
      <c r="V35" s="141"/>
      <c r="W35" s="141"/>
      <c r="X35" s="146"/>
      <c r="Y35" s="146"/>
      <c r="Z35" s="144"/>
      <c r="AA35" s="147"/>
      <c r="AB35" s="144"/>
      <c r="AC35" s="144"/>
      <c r="AE35" s="139">
        <f t="shared" si="15"/>
        <v>0.60416666666666774</v>
      </c>
      <c r="AF35" s="137">
        <f t="array" aca="1" ref="AF35" ca="1">MIN(IF(($O$3:$O$32=1)*($T$3:$T$32=AF$5)*($V$3:$V$32&lt;=$AE35)*($W$3:$W$32&gt;$AE35)*($Z$3:$Z$32="No"),$K$3:$K$32,""))</f>
        <v>0</v>
      </c>
      <c r="AG35" s="137">
        <f t="array" aca="1" ref="AG35" ca="1">MIN(IF(($O$3:$O$32=1)*($T$3:$T$32=AG$5)*($V$3:$V$32&lt;=$AE35)*($W$3:$W$32&gt;$AE35)*($Z$3:$Z$32="No"),$K$3:$K$32,""))</f>
        <v>0</v>
      </c>
      <c r="AH35" s="137">
        <f t="array" aca="1" ref="AH35" ca="1">MIN(IF(($O$3:$O$32=1)*($T$3:$T$32=AH$5)*($V$3:$V$32&lt;=$AE35)*($W$3:$W$32&gt;$AE35)*($Z$3:$Z$32="No"),$K$3:$K$32,""))</f>
        <v>0</v>
      </c>
      <c r="AI35" s="137">
        <f t="array" aca="1" ref="AI35" ca="1">MIN(IF(($O$3:$O$32=1)*($T$3:$T$32=AI$5)*($V$3:$V$32&lt;=$AE35)*($W$3:$W$32&gt;$AE35)*($Z$3:$Z$32="No"),$K$3:$K$32,""))</f>
        <v>0</v>
      </c>
      <c r="AJ35" s="137">
        <f t="array" aca="1" ref="AJ35" ca="1">MIN(IF(($O$3:$O$32=1)*($T$3:$T$32=AJ$5)*($V$3:$V$32&lt;=$AE35)*($W$3:$W$32&gt;$AE35)*($Z$3:$Z$32="No"),$K$3:$K$32,""))</f>
        <v>0</v>
      </c>
      <c r="AK35" s="137">
        <f t="array" aca="1" ref="AK35" ca="1">MIN(IF(($O$3:$O$32=1)*($T$3:$T$32=AK$5)*($V$3:$V$32&lt;=$AE35)*($W$3:$W$32&gt;$AE35)*($Z$3:$Z$32="No"),$K$3:$K$32,""))</f>
        <v>0</v>
      </c>
      <c r="AL35" s="137">
        <f t="array" aca="1" ref="AL35" ca="1">MIN(IF(($O$3:$O$32=1)*($T$3:$T$32=AL$5)*($V$3:$V$32&lt;=$AE35)*($W$3:$W$32&gt;$AE35)*($Z$3:$Z$32="No"),$K$3:$K$32,""))</f>
        <v>0</v>
      </c>
      <c r="AN35" s="139">
        <f>WeeklyView!C37</f>
        <v>0.91666666666666829</v>
      </c>
      <c r="AO35" s="137">
        <f t="array" aca="1" ref="AO35" ca="1">MIN(IF(($N$3:$N$32=1)*($T$3:$T$32=AO$5)*($V$3:$V$32&lt;=$AN35)*($W$3:$W$32&gt;$AN35)*($Z$3:$Z$32="No"),$K$3:$K$32,""))</f>
        <v>0</v>
      </c>
      <c r="AP35" s="137">
        <f t="shared" ca="1" si="16"/>
        <v>0</v>
      </c>
      <c r="AQ35" s="137" t="str">
        <f t="shared" ca="1" si="54"/>
        <v/>
      </c>
      <c r="AR35" s="137" t="str">
        <f t="shared" ca="1" si="55"/>
        <v/>
      </c>
      <c r="AS35" s="137" t="str">
        <f t="shared" ca="1" si="56"/>
        <v/>
      </c>
      <c r="AT35" s="137">
        <f t="array" aca="1" ref="AT35" ca="1">MIN(IF(($N$3:$N$32=1)*($T$3:$T$32=AT$5)*($V$3:$V$32&lt;=$AN35)*($W$3:$W$32&gt;$AN35)*($Z$3:$Z$32="No"),$K$3:$K$32,""))</f>
        <v>0</v>
      </c>
      <c r="AU35" s="137">
        <f t="shared" ca="1" si="20"/>
        <v>0</v>
      </c>
      <c r="AV35" s="137" t="str">
        <f t="shared" ca="1" si="57"/>
        <v/>
      </c>
      <c r="AW35" s="137" t="str">
        <f t="shared" ca="1" si="58"/>
        <v/>
      </c>
      <c r="AX35" s="137" t="str">
        <f t="shared" ca="1" si="59"/>
        <v/>
      </c>
      <c r="AY35" s="137">
        <f t="array" aca="1" ref="AY35" ca="1">MIN(IF(($N$3:$N$32=1)*($T$3:$T$32=AY$5)*($V$3:$V$32&lt;=$AN35)*($W$3:$W$32&gt;$AN35)*($Z$3:$Z$32="No"),$K$3:$K$32,""))</f>
        <v>0</v>
      </c>
      <c r="AZ35" s="137">
        <f t="shared" ca="1" si="24"/>
        <v>0</v>
      </c>
      <c r="BA35" s="137" t="str">
        <f t="shared" ca="1" si="60"/>
        <v/>
      </c>
      <c r="BB35" s="137" t="str">
        <f t="shared" ca="1" si="61"/>
        <v/>
      </c>
      <c r="BC35" s="137" t="str">
        <f t="shared" ca="1" si="62"/>
        <v/>
      </c>
      <c r="BD35" s="137">
        <f t="array" aca="1" ref="BD35" ca="1">MIN(IF(($N$3:$N$32=1)*($T$3:$T$32=BD$5)*($V$3:$V$32&lt;=$AN35)*($W$3:$W$32&gt;$AN35)*($Z$3:$Z$32="No"),$K$3:$K$32,""))</f>
        <v>0</v>
      </c>
      <c r="BE35" s="137">
        <f t="shared" ca="1" si="28"/>
        <v>0</v>
      </c>
      <c r="BF35" s="137" t="str">
        <f t="shared" ca="1" si="63"/>
        <v/>
      </c>
      <c r="BG35" s="137" t="str">
        <f t="shared" ca="1" si="64"/>
        <v/>
      </c>
      <c r="BH35" s="137" t="str">
        <f t="shared" ca="1" si="65"/>
        <v/>
      </c>
      <c r="BI35" s="137">
        <f t="array" aca="1" ref="BI35" ca="1">MIN(IF(($N$3:$N$32=1)*($T$3:$T$32=BI$5)*($V$3:$V$32&lt;=$AN35)*($W$3:$W$32&gt;$AN35)*($Z$3:$Z$32="No"),$K$3:$K$32,""))</f>
        <v>0</v>
      </c>
      <c r="BJ35" s="137">
        <f t="shared" ca="1" si="32"/>
        <v>0</v>
      </c>
      <c r="BK35" s="137" t="str">
        <f t="shared" ca="1" si="66"/>
        <v/>
      </c>
      <c r="BL35" s="137" t="str">
        <f t="shared" ca="1" si="67"/>
        <v/>
      </c>
      <c r="BM35" s="137" t="str">
        <f t="shared" ca="1" si="68"/>
        <v/>
      </c>
      <c r="BN35" s="137">
        <f t="array" aca="1" ref="BN35" ca="1">MIN(IF(($N$3:$N$32=1)*($T$3:$T$32=BN$5)*($V$3:$V$32&lt;=$AN35)*($W$3:$W$32&gt;$AN35)*($Z$3:$Z$32="No"),$K$3:$K$32,""))</f>
        <v>0</v>
      </c>
      <c r="BO35" s="137">
        <f t="shared" ca="1" si="36"/>
        <v>0</v>
      </c>
      <c r="BP35" s="137" t="str">
        <f t="shared" ca="1" si="69"/>
        <v/>
      </c>
      <c r="BQ35" s="137" t="str">
        <f t="shared" ca="1" si="70"/>
        <v/>
      </c>
      <c r="BR35" s="137" t="str">
        <f t="shared" ca="1" si="71"/>
        <v/>
      </c>
      <c r="BS35" s="137">
        <f t="array" aca="1" ref="BS35" ca="1">MIN(IF(($N$3:$N$32=1)*($T$3:$T$32=BS$5)*($V$3:$V$32&lt;=$AN35)*($W$3:$W$32&gt;$AN35)*($Z$3:$Z$32="No"),$K$3:$K$32,""))</f>
        <v>0</v>
      </c>
      <c r="BT35" s="137">
        <f t="shared" ca="1" si="40"/>
        <v>0</v>
      </c>
      <c r="BU35" s="137" t="str">
        <f t="shared" ca="1" si="72"/>
        <v/>
      </c>
      <c r="BV35" s="137" t="str">
        <f t="shared" ca="1" si="73"/>
        <v/>
      </c>
      <c r="BW35" s="137" t="str">
        <f t="shared" ca="1" si="74"/>
        <v/>
      </c>
      <c r="BZ35" s="174" t="str">
        <f t="shared" ref="BZ35:DD35" si="93">IF(BZ51="","",INDEX($Q$3:$Q$32,BZ51,1))</f>
        <v/>
      </c>
      <c r="CA35" s="174" t="str">
        <f t="shared" si="93"/>
        <v/>
      </c>
      <c r="CB35" s="174" t="str">
        <f t="shared" si="93"/>
        <v/>
      </c>
      <c r="CC35" s="174" t="str">
        <f t="shared" si="93"/>
        <v/>
      </c>
      <c r="CD35" s="174" t="str">
        <f t="shared" si="93"/>
        <v/>
      </c>
      <c r="CE35" s="174" t="str">
        <f t="shared" si="93"/>
        <v/>
      </c>
      <c r="CF35" s="174" t="str">
        <f t="shared" si="93"/>
        <v/>
      </c>
      <c r="CG35" s="174" t="str">
        <f t="shared" si="93"/>
        <v/>
      </c>
      <c r="CH35" s="174" t="str">
        <f t="shared" si="93"/>
        <v/>
      </c>
      <c r="CI35" s="174" t="str">
        <f t="shared" si="93"/>
        <v/>
      </c>
      <c r="CJ35" s="174" t="str">
        <f t="shared" si="93"/>
        <v/>
      </c>
      <c r="CK35" s="174" t="str">
        <f t="shared" si="93"/>
        <v/>
      </c>
      <c r="CL35" s="174" t="str">
        <f t="shared" si="93"/>
        <v/>
      </c>
      <c r="CM35" s="174" t="str">
        <f t="shared" si="93"/>
        <v/>
      </c>
      <c r="CN35" s="174" t="str">
        <f t="shared" si="93"/>
        <v/>
      </c>
      <c r="CO35" s="174" t="str">
        <f t="shared" si="93"/>
        <v/>
      </c>
      <c r="CP35" s="174" t="str">
        <f t="shared" si="93"/>
        <v/>
      </c>
      <c r="CQ35" s="174" t="str">
        <f t="shared" si="93"/>
        <v/>
      </c>
      <c r="CR35" s="174" t="str">
        <f t="shared" si="93"/>
        <v/>
      </c>
      <c r="CS35" s="174" t="str">
        <f t="shared" si="93"/>
        <v/>
      </c>
      <c r="CT35" s="174" t="str">
        <f t="shared" si="93"/>
        <v/>
      </c>
      <c r="CU35" s="174" t="str">
        <f t="shared" si="93"/>
        <v/>
      </c>
      <c r="CV35" s="174" t="str">
        <f t="shared" si="93"/>
        <v/>
      </c>
      <c r="CW35" s="174" t="str">
        <f t="shared" si="93"/>
        <v/>
      </c>
      <c r="CX35" s="174" t="str">
        <f t="shared" si="93"/>
        <v/>
      </c>
      <c r="CY35" s="174" t="str">
        <f t="shared" si="93"/>
        <v/>
      </c>
      <c r="CZ35" s="174" t="str">
        <f t="shared" si="93"/>
        <v/>
      </c>
      <c r="DA35" s="174" t="str">
        <f t="shared" si="93"/>
        <v/>
      </c>
      <c r="DB35" s="174" t="str">
        <f t="shared" si="93"/>
        <v/>
      </c>
      <c r="DC35" s="174" t="str">
        <f t="shared" si="93"/>
        <v/>
      </c>
      <c r="DD35" s="174" t="str">
        <f t="shared" si="93"/>
        <v/>
      </c>
    </row>
    <row r="36" spans="4:108" x14ac:dyDescent="0.25">
      <c r="D36" s="48">
        <v>33</v>
      </c>
      <c r="I36" s="139">
        <f t="shared" si="11"/>
        <v>0.66666666666666785</v>
      </c>
      <c r="J36" s="51"/>
      <c r="K36" s="48"/>
      <c r="L36" s="143"/>
      <c r="M36" s="144"/>
      <c r="N36" s="144"/>
      <c r="O36" s="144"/>
      <c r="P36" s="137"/>
      <c r="Q36" s="137"/>
      <c r="R36" s="137"/>
      <c r="S36" s="137"/>
      <c r="T36" s="145"/>
      <c r="U36" s="145"/>
      <c r="V36" s="141"/>
      <c r="W36" s="141"/>
      <c r="X36" s="146"/>
      <c r="Y36" s="146"/>
      <c r="Z36" s="144"/>
      <c r="AA36" s="147"/>
      <c r="AB36" s="144"/>
      <c r="AC36" s="144"/>
      <c r="AE36" s="139">
        <f t="shared" si="15"/>
        <v>0.62500000000000111</v>
      </c>
      <c r="AF36" s="137">
        <f t="array" aca="1" ref="AF36" ca="1">MIN(IF(($O$3:$O$32=1)*($T$3:$T$32=AF$5)*($V$3:$V$32&lt;=$AE36)*($W$3:$W$32&gt;$AE36)*($Z$3:$Z$32="No"),$K$3:$K$32,""))</f>
        <v>0</v>
      </c>
      <c r="AG36" s="137">
        <f t="array" aca="1" ref="AG36" ca="1">MIN(IF(($O$3:$O$32=1)*($T$3:$T$32=AG$5)*($V$3:$V$32&lt;=$AE36)*($W$3:$W$32&gt;$AE36)*($Z$3:$Z$32="No"),$K$3:$K$32,""))</f>
        <v>0</v>
      </c>
      <c r="AH36" s="137">
        <f t="array" aca="1" ref="AH36" ca="1">MIN(IF(($O$3:$O$32=1)*($T$3:$T$32=AH$5)*($V$3:$V$32&lt;=$AE36)*($W$3:$W$32&gt;$AE36)*($Z$3:$Z$32="No"),$K$3:$K$32,""))</f>
        <v>0</v>
      </c>
      <c r="AI36" s="137">
        <f t="array" aca="1" ref="AI36" ca="1">MIN(IF(($O$3:$O$32=1)*($T$3:$T$32=AI$5)*($V$3:$V$32&lt;=$AE36)*($W$3:$W$32&gt;$AE36)*($Z$3:$Z$32="No"),$K$3:$K$32,""))</f>
        <v>0</v>
      </c>
      <c r="AJ36" s="137">
        <f t="array" aca="1" ref="AJ36" ca="1">MIN(IF(($O$3:$O$32=1)*($T$3:$T$32=AJ$5)*($V$3:$V$32&lt;=$AE36)*($W$3:$W$32&gt;$AE36)*($Z$3:$Z$32="No"),$K$3:$K$32,""))</f>
        <v>0</v>
      </c>
      <c r="AK36" s="137">
        <f t="array" aca="1" ref="AK36" ca="1">MIN(IF(($O$3:$O$32=1)*($T$3:$T$32=AK$5)*($V$3:$V$32&lt;=$AE36)*($W$3:$W$32&gt;$AE36)*($Z$3:$Z$32="No"),$K$3:$K$32,""))</f>
        <v>0</v>
      </c>
      <c r="AL36" s="137">
        <f t="array" aca="1" ref="AL36" ca="1">MIN(IF(($O$3:$O$32=1)*($T$3:$T$32=AL$5)*($V$3:$V$32&lt;=$AE36)*($W$3:$W$32&gt;$AE36)*($Z$3:$Z$32="No"),$K$3:$K$32,""))</f>
        <v>0</v>
      </c>
      <c r="AN36" s="139">
        <f>WeeklyView!C38</f>
        <v>0.93750000000000167</v>
      </c>
      <c r="AO36" s="137">
        <f t="array" aca="1" ref="AO36" ca="1">MIN(IF(($N$3:$N$32=1)*($T$3:$T$32=AO$5)*($V$3:$V$32&lt;=$AN36)*($W$3:$W$32&gt;$AN36)*($Z$3:$Z$32="No"),$K$3:$K$32,""))</f>
        <v>0</v>
      </c>
      <c r="AP36" s="137">
        <f t="shared" ca="1" si="16"/>
        <v>0</v>
      </c>
      <c r="AQ36" s="137" t="str">
        <f t="shared" ca="1" si="54"/>
        <v/>
      </c>
      <c r="AR36" s="137" t="str">
        <f t="shared" ca="1" si="55"/>
        <v/>
      </c>
      <c r="AS36" s="137" t="str">
        <f t="shared" ca="1" si="56"/>
        <v/>
      </c>
      <c r="AT36" s="137">
        <f t="array" aca="1" ref="AT36" ca="1">MIN(IF(($N$3:$N$32=1)*($T$3:$T$32=AT$5)*($V$3:$V$32&lt;=$AN36)*($W$3:$W$32&gt;$AN36)*($Z$3:$Z$32="No"),$K$3:$K$32,""))</f>
        <v>0</v>
      </c>
      <c r="AU36" s="137">
        <f t="shared" ca="1" si="20"/>
        <v>0</v>
      </c>
      <c r="AV36" s="137" t="str">
        <f t="shared" ca="1" si="57"/>
        <v/>
      </c>
      <c r="AW36" s="137" t="str">
        <f t="shared" ca="1" si="58"/>
        <v/>
      </c>
      <c r="AX36" s="137" t="str">
        <f t="shared" ca="1" si="59"/>
        <v/>
      </c>
      <c r="AY36" s="137">
        <f t="array" aca="1" ref="AY36" ca="1">MIN(IF(($N$3:$N$32=1)*($T$3:$T$32=AY$5)*($V$3:$V$32&lt;=$AN36)*($W$3:$W$32&gt;$AN36)*($Z$3:$Z$32="No"),$K$3:$K$32,""))</f>
        <v>0</v>
      </c>
      <c r="AZ36" s="137">
        <f t="shared" ca="1" si="24"/>
        <v>0</v>
      </c>
      <c r="BA36" s="137" t="str">
        <f t="shared" ca="1" si="60"/>
        <v/>
      </c>
      <c r="BB36" s="137" t="str">
        <f t="shared" ca="1" si="61"/>
        <v/>
      </c>
      <c r="BC36" s="137" t="str">
        <f t="shared" ca="1" si="62"/>
        <v/>
      </c>
      <c r="BD36" s="137">
        <f t="array" aca="1" ref="BD36" ca="1">MIN(IF(($N$3:$N$32=1)*($T$3:$T$32=BD$5)*($V$3:$V$32&lt;=$AN36)*($W$3:$W$32&gt;$AN36)*($Z$3:$Z$32="No"),$K$3:$K$32,""))</f>
        <v>0</v>
      </c>
      <c r="BE36" s="137">
        <f t="shared" ca="1" si="28"/>
        <v>0</v>
      </c>
      <c r="BF36" s="137" t="str">
        <f t="shared" ca="1" si="63"/>
        <v/>
      </c>
      <c r="BG36" s="137" t="str">
        <f t="shared" ca="1" si="64"/>
        <v/>
      </c>
      <c r="BH36" s="137" t="str">
        <f t="shared" ca="1" si="65"/>
        <v/>
      </c>
      <c r="BI36" s="137">
        <f t="array" aca="1" ref="BI36" ca="1">MIN(IF(($N$3:$N$32=1)*($T$3:$T$32=BI$5)*($V$3:$V$32&lt;=$AN36)*($W$3:$W$32&gt;$AN36)*($Z$3:$Z$32="No"),$K$3:$K$32,""))</f>
        <v>0</v>
      </c>
      <c r="BJ36" s="137">
        <f t="shared" ca="1" si="32"/>
        <v>0</v>
      </c>
      <c r="BK36" s="137" t="str">
        <f t="shared" ca="1" si="66"/>
        <v/>
      </c>
      <c r="BL36" s="137" t="str">
        <f t="shared" ca="1" si="67"/>
        <v/>
      </c>
      <c r="BM36" s="137" t="str">
        <f t="shared" ca="1" si="68"/>
        <v/>
      </c>
      <c r="BN36" s="137">
        <f t="array" aca="1" ref="BN36" ca="1">MIN(IF(($N$3:$N$32=1)*($T$3:$T$32=BN$5)*($V$3:$V$32&lt;=$AN36)*($W$3:$W$32&gt;$AN36)*($Z$3:$Z$32="No"),$K$3:$K$32,""))</f>
        <v>0</v>
      </c>
      <c r="BO36" s="137">
        <f t="shared" ca="1" si="36"/>
        <v>0</v>
      </c>
      <c r="BP36" s="137" t="str">
        <f t="shared" ca="1" si="69"/>
        <v/>
      </c>
      <c r="BQ36" s="137" t="str">
        <f t="shared" ca="1" si="70"/>
        <v/>
      </c>
      <c r="BR36" s="137" t="str">
        <f t="shared" ca="1" si="71"/>
        <v/>
      </c>
      <c r="BS36" s="137">
        <f t="array" aca="1" ref="BS36" ca="1">MIN(IF(($N$3:$N$32=1)*($T$3:$T$32=BS$5)*($V$3:$V$32&lt;=$AN36)*($W$3:$W$32&gt;$AN36)*($Z$3:$Z$32="No"),$K$3:$K$32,""))</f>
        <v>0</v>
      </c>
      <c r="BT36" s="137">
        <f t="shared" ca="1" si="40"/>
        <v>0</v>
      </c>
      <c r="BU36" s="137" t="str">
        <f t="shared" ca="1" si="72"/>
        <v/>
      </c>
      <c r="BV36" s="137" t="str">
        <f t="shared" ca="1" si="73"/>
        <v/>
      </c>
      <c r="BW36" s="137" t="str">
        <f t="shared" ca="1" si="74"/>
        <v/>
      </c>
      <c r="BZ36" s="174" t="str">
        <f t="shared" ref="BZ36:DD36" si="94">IF(BZ52="","",INDEX($Q$3:$Q$32,BZ52,1))</f>
        <v/>
      </c>
      <c r="CA36" s="174" t="str">
        <f t="shared" si="94"/>
        <v/>
      </c>
      <c r="CB36" s="174" t="str">
        <f t="shared" si="94"/>
        <v/>
      </c>
      <c r="CC36" s="174" t="str">
        <f t="shared" si="94"/>
        <v/>
      </c>
      <c r="CD36" s="174" t="str">
        <f t="shared" si="94"/>
        <v/>
      </c>
      <c r="CE36" s="174" t="str">
        <f t="shared" si="94"/>
        <v/>
      </c>
      <c r="CF36" s="174" t="str">
        <f t="shared" si="94"/>
        <v/>
      </c>
      <c r="CG36" s="174" t="str">
        <f t="shared" si="94"/>
        <v/>
      </c>
      <c r="CH36" s="174" t="str">
        <f t="shared" si="94"/>
        <v/>
      </c>
      <c r="CI36" s="174" t="str">
        <f t="shared" si="94"/>
        <v/>
      </c>
      <c r="CJ36" s="174" t="str">
        <f t="shared" si="94"/>
        <v/>
      </c>
      <c r="CK36" s="174" t="str">
        <f t="shared" si="94"/>
        <v/>
      </c>
      <c r="CL36" s="174" t="str">
        <f t="shared" si="94"/>
        <v/>
      </c>
      <c r="CM36" s="174" t="str">
        <f t="shared" si="94"/>
        <v/>
      </c>
      <c r="CN36" s="174" t="str">
        <f t="shared" si="94"/>
        <v/>
      </c>
      <c r="CO36" s="174" t="str">
        <f t="shared" si="94"/>
        <v/>
      </c>
      <c r="CP36" s="174" t="str">
        <f t="shared" si="94"/>
        <v/>
      </c>
      <c r="CQ36" s="174" t="str">
        <f t="shared" si="94"/>
        <v/>
      </c>
      <c r="CR36" s="174" t="str">
        <f t="shared" si="94"/>
        <v/>
      </c>
      <c r="CS36" s="174" t="str">
        <f t="shared" si="94"/>
        <v/>
      </c>
      <c r="CT36" s="174" t="str">
        <f t="shared" si="94"/>
        <v/>
      </c>
      <c r="CU36" s="174" t="str">
        <f t="shared" si="94"/>
        <v/>
      </c>
      <c r="CV36" s="174" t="str">
        <f t="shared" si="94"/>
        <v/>
      </c>
      <c r="CW36" s="174" t="str">
        <f t="shared" si="94"/>
        <v/>
      </c>
      <c r="CX36" s="174" t="str">
        <f t="shared" si="94"/>
        <v/>
      </c>
      <c r="CY36" s="174" t="str">
        <f t="shared" si="94"/>
        <v/>
      </c>
      <c r="CZ36" s="174" t="str">
        <f t="shared" si="94"/>
        <v/>
      </c>
      <c r="DA36" s="174" t="str">
        <f t="shared" si="94"/>
        <v/>
      </c>
      <c r="DB36" s="174" t="str">
        <f t="shared" si="94"/>
        <v/>
      </c>
      <c r="DC36" s="174" t="str">
        <f t="shared" si="94"/>
        <v/>
      </c>
      <c r="DD36" s="174" t="str">
        <f t="shared" si="94"/>
        <v/>
      </c>
    </row>
    <row r="37" spans="4:108" ht="15.75" thickBot="1" x14ac:dyDescent="0.3">
      <c r="D37" s="48">
        <v>34</v>
      </c>
      <c r="I37" s="139">
        <f t="shared" si="11"/>
        <v>0.68750000000000122</v>
      </c>
      <c r="J37" s="51"/>
      <c r="K37" s="48"/>
      <c r="L37" s="143"/>
      <c r="M37" s="144"/>
      <c r="N37" s="144"/>
      <c r="O37" s="144"/>
      <c r="P37" s="137"/>
      <c r="Q37" s="137"/>
      <c r="R37" s="137"/>
      <c r="S37" s="137"/>
      <c r="T37" s="145"/>
      <c r="U37" s="145"/>
      <c r="V37" s="141"/>
      <c r="W37" s="141"/>
      <c r="X37" s="146"/>
      <c r="Y37" s="146"/>
      <c r="Z37" s="144"/>
      <c r="AA37" s="147"/>
      <c r="AB37" s="144"/>
      <c r="AC37" s="144"/>
      <c r="AE37" s="139">
        <f t="shared" si="15"/>
        <v>0.64583333333333448</v>
      </c>
      <c r="AF37" s="137">
        <f t="array" aca="1" ref="AF37" ca="1">MIN(IF(($O$3:$O$32=1)*($T$3:$T$32=AF$5)*($V$3:$V$32&lt;=$AE37)*($W$3:$W$32&gt;$AE37)*($Z$3:$Z$32="No"),$K$3:$K$32,""))</f>
        <v>0</v>
      </c>
      <c r="AG37" s="137">
        <f t="array" aca="1" ref="AG37" ca="1">MIN(IF(($O$3:$O$32=1)*($T$3:$T$32=AG$5)*($V$3:$V$32&lt;=$AE37)*($W$3:$W$32&gt;$AE37)*($Z$3:$Z$32="No"),$K$3:$K$32,""))</f>
        <v>0</v>
      </c>
      <c r="AH37" s="137">
        <f t="array" aca="1" ref="AH37" ca="1">MIN(IF(($O$3:$O$32=1)*($T$3:$T$32=AH$5)*($V$3:$V$32&lt;=$AE37)*($W$3:$W$32&gt;$AE37)*($Z$3:$Z$32="No"),$K$3:$K$32,""))</f>
        <v>0</v>
      </c>
      <c r="AI37" s="137">
        <f t="array" aca="1" ref="AI37" ca="1">MIN(IF(($O$3:$O$32=1)*($T$3:$T$32=AI$5)*($V$3:$V$32&lt;=$AE37)*($W$3:$W$32&gt;$AE37)*($Z$3:$Z$32="No"),$K$3:$K$32,""))</f>
        <v>0</v>
      </c>
      <c r="AJ37" s="137">
        <f t="array" aca="1" ref="AJ37" ca="1">MIN(IF(($O$3:$O$32=1)*($T$3:$T$32=AJ$5)*($V$3:$V$32&lt;=$AE37)*($W$3:$W$32&gt;$AE37)*($Z$3:$Z$32="No"),$K$3:$K$32,""))</f>
        <v>0</v>
      </c>
      <c r="AK37" s="137">
        <f t="array" aca="1" ref="AK37" ca="1">MIN(IF(($O$3:$O$32=1)*($T$3:$T$32=AK$5)*($V$3:$V$32&lt;=$AE37)*($W$3:$W$32&gt;$AE37)*($Z$3:$Z$32="No"),$K$3:$K$32,""))</f>
        <v>0</v>
      </c>
      <c r="AL37" s="137">
        <f t="array" aca="1" ref="AL37" ca="1">MIN(IF(($O$3:$O$32=1)*($T$3:$T$32=AL$5)*($V$3:$V$32&lt;=$AE37)*($W$3:$W$32&gt;$AE37)*($Z$3:$Z$32="No"),$K$3:$K$32,""))</f>
        <v>0</v>
      </c>
      <c r="AN37" s="139">
        <f>WeeklyView!C39</f>
        <v>0.95833333333333504</v>
      </c>
      <c r="AO37" s="137">
        <f t="array" aca="1" ref="AO37" ca="1">MIN(IF(($N$3:$N$32=1)*($T$3:$T$32=AO$5)*($V$3:$V$32&lt;=$AN37)*($W$3:$W$32&gt;$AN37)*($Z$3:$Z$32="No"),$K$3:$K$32,""))</f>
        <v>0</v>
      </c>
      <c r="AP37" s="137">
        <f t="shared" ca="1" si="16"/>
        <v>0</v>
      </c>
      <c r="AQ37" s="137" t="str">
        <f t="shared" ca="1" si="54"/>
        <v/>
      </c>
      <c r="AR37" s="137" t="str">
        <f t="shared" ca="1" si="55"/>
        <v/>
      </c>
      <c r="AS37" s="137" t="str">
        <f t="shared" ca="1" si="56"/>
        <v/>
      </c>
      <c r="AT37" s="137">
        <f t="array" aca="1" ref="AT37" ca="1">MIN(IF(($N$3:$N$32=1)*($T$3:$T$32=AT$5)*($V$3:$V$32&lt;=$AN37)*($W$3:$W$32&gt;$AN37)*($Z$3:$Z$32="No"),$K$3:$K$32,""))</f>
        <v>0</v>
      </c>
      <c r="AU37" s="137">
        <f t="shared" ca="1" si="20"/>
        <v>0</v>
      </c>
      <c r="AV37" s="137" t="str">
        <f t="shared" ca="1" si="57"/>
        <v/>
      </c>
      <c r="AW37" s="137" t="str">
        <f t="shared" ca="1" si="58"/>
        <v/>
      </c>
      <c r="AX37" s="137" t="str">
        <f t="shared" ca="1" si="59"/>
        <v/>
      </c>
      <c r="AY37" s="137">
        <f t="array" aca="1" ref="AY37" ca="1">MIN(IF(($N$3:$N$32=1)*($T$3:$T$32=AY$5)*($V$3:$V$32&lt;=$AN37)*($W$3:$W$32&gt;$AN37)*($Z$3:$Z$32="No"),$K$3:$K$32,""))</f>
        <v>0</v>
      </c>
      <c r="AZ37" s="137">
        <f t="shared" ca="1" si="24"/>
        <v>0</v>
      </c>
      <c r="BA37" s="137" t="str">
        <f t="shared" ca="1" si="60"/>
        <v/>
      </c>
      <c r="BB37" s="137" t="str">
        <f t="shared" ca="1" si="61"/>
        <v/>
      </c>
      <c r="BC37" s="137" t="str">
        <f t="shared" ca="1" si="62"/>
        <v/>
      </c>
      <c r="BD37" s="137">
        <f t="array" aca="1" ref="BD37" ca="1">MIN(IF(($N$3:$N$32=1)*($T$3:$T$32=BD$5)*($V$3:$V$32&lt;=$AN37)*($W$3:$W$32&gt;$AN37)*($Z$3:$Z$32="No"),$K$3:$K$32,""))</f>
        <v>0</v>
      </c>
      <c r="BE37" s="137">
        <f t="shared" ca="1" si="28"/>
        <v>0</v>
      </c>
      <c r="BF37" s="137" t="str">
        <f t="shared" ca="1" si="63"/>
        <v/>
      </c>
      <c r="BG37" s="137" t="str">
        <f t="shared" ca="1" si="64"/>
        <v/>
      </c>
      <c r="BH37" s="137" t="str">
        <f t="shared" ca="1" si="65"/>
        <v/>
      </c>
      <c r="BI37" s="137">
        <f t="array" aca="1" ref="BI37" ca="1">MIN(IF(($N$3:$N$32=1)*($T$3:$T$32=BI$5)*($V$3:$V$32&lt;=$AN37)*($W$3:$W$32&gt;$AN37)*($Z$3:$Z$32="No"),$K$3:$K$32,""))</f>
        <v>0</v>
      </c>
      <c r="BJ37" s="137">
        <f t="shared" ca="1" si="32"/>
        <v>0</v>
      </c>
      <c r="BK37" s="137" t="str">
        <f t="shared" ca="1" si="66"/>
        <v/>
      </c>
      <c r="BL37" s="137" t="str">
        <f t="shared" ca="1" si="67"/>
        <v/>
      </c>
      <c r="BM37" s="137" t="str">
        <f t="shared" ca="1" si="68"/>
        <v/>
      </c>
      <c r="BN37" s="137">
        <f t="array" aca="1" ref="BN37" ca="1">MIN(IF(($N$3:$N$32=1)*($T$3:$T$32=BN$5)*($V$3:$V$32&lt;=$AN37)*($W$3:$W$32&gt;$AN37)*($Z$3:$Z$32="No"),$K$3:$K$32,""))</f>
        <v>0</v>
      </c>
      <c r="BO37" s="137">
        <f t="shared" ca="1" si="36"/>
        <v>0</v>
      </c>
      <c r="BP37" s="137" t="str">
        <f t="shared" ca="1" si="69"/>
        <v/>
      </c>
      <c r="BQ37" s="137" t="str">
        <f t="shared" ca="1" si="70"/>
        <v/>
      </c>
      <c r="BR37" s="137" t="str">
        <f t="shared" ca="1" si="71"/>
        <v/>
      </c>
      <c r="BS37" s="137">
        <f t="array" aca="1" ref="BS37" ca="1">MIN(IF(($N$3:$N$32=1)*($T$3:$T$32=BS$5)*($V$3:$V$32&lt;=$AN37)*($W$3:$W$32&gt;$AN37)*($Z$3:$Z$32="No"),$K$3:$K$32,""))</f>
        <v>0</v>
      </c>
      <c r="BT37" s="137">
        <f t="shared" ca="1" si="40"/>
        <v>0</v>
      </c>
      <c r="BU37" s="137" t="str">
        <f t="shared" ca="1" si="72"/>
        <v/>
      </c>
      <c r="BV37" s="137" t="str">
        <f t="shared" ca="1" si="73"/>
        <v/>
      </c>
      <c r="BW37" s="137" t="str">
        <f t="shared" ca="1" si="74"/>
        <v/>
      </c>
      <c r="BZ37" s="184" t="str">
        <f t="shared" ref="BZ37:DD37" si="95">IF(BZ53="","",INDEX($Q$3:$Q$32,BZ53,1))</f>
        <v/>
      </c>
      <c r="CA37" s="184" t="str">
        <f t="shared" si="95"/>
        <v/>
      </c>
      <c r="CB37" s="184" t="str">
        <f t="shared" si="95"/>
        <v/>
      </c>
      <c r="CC37" s="184" t="str">
        <f t="shared" si="95"/>
        <v/>
      </c>
      <c r="CD37" s="184" t="str">
        <f t="shared" si="95"/>
        <v/>
      </c>
      <c r="CE37" s="184" t="str">
        <f t="shared" si="95"/>
        <v/>
      </c>
      <c r="CF37" s="184" t="str">
        <f t="shared" si="95"/>
        <v/>
      </c>
      <c r="CG37" s="184" t="str">
        <f t="shared" si="95"/>
        <v/>
      </c>
      <c r="CH37" s="184" t="str">
        <f t="shared" si="95"/>
        <v/>
      </c>
      <c r="CI37" s="184" t="str">
        <f t="shared" si="95"/>
        <v/>
      </c>
      <c r="CJ37" s="184" t="str">
        <f t="shared" si="95"/>
        <v/>
      </c>
      <c r="CK37" s="184" t="str">
        <f t="shared" si="95"/>
        <v/>
      </c>
      <c r="CL37" s="184" t="str">
        <f t="shared" si="95"/>
        <v/>
      </c>
      <c r="CM37" s="184" t="str">
        <f t="shared" si="95"/>
        <v/>
      </c>
      <c r="CN37" s="184" t="str">
        <f t="shared" si="95"/>
        <v/>
      </c>
      <c r="CO37" s="184" t="str">
        <f t="shared" si="95"/>
        <v/>
      </c>
      <c r="CP37" s="184" t="str">
        <f t="shared" si="95"/>
        <v/>
      </c>
      <c r="CQ37" s="184" t="str">
        <f t="shared" si="95"/>
        <v/>
      </c>
      <c r="CR37" s="184" t="str">
        <f t="shared" si="95"/>
        <v/>
      </c>
      <c r="CS37" s="184" t="str">
        <f t="shared" si="95"/>
        <v/>
      </c>
      <c r="CT37" s="184" t="str">
        <f t="shared" si="95"/>
        <v/>
      </c>
      <c r="CU37" s="184" t="str">
        <f t="shared" si="95"/>
        <v/>
      </c>
      <c r="CV37" s="184" t="str">
        <f t="shared" si="95"/>
        <v/>
      </c>
      <c r="CW37" s="184" t="str">
        <f t="shared" si="95"/>
        <v/>
      </c>
      <c r="CX37" s="184" t="str">
        <f t="shared" si="95"/>
        <v/>
      </c>
      <c r="CY37" s="184" t="str">
        <f t="shared" si="95"/>
        <v/>
      </c>
      <c r="CZ37" s="184" t="str">
        <f t="shared" si="95"/>
        <v/>
      </c>
      <c r="DA37" s="184" t="str">
        <f t="shared" si="95"/>
        <v/>
      </c>
      <c r="DB37" s="184" t="str">
        <f t="shared" si="95"/>
        <v/>
      </c>
      <c r="DC37" s="184" t="str">
        <f t="shared" si="95"/>
        <v/>
      </c>
      <c r="DD37" s="184" t="str">
        <f t="shared" si="95"/>
        <v/>
      </c>
    </row>
    <row r="38" spans="4:108" x14ac:dyDescent="0.25">
      <c r="D38" s="48">
        <v>35</v>
      </c>
      <c r="I38" s="139">
        <f t="shared" si="11"/>
        <v>0.70833333333333459</v>
      </c>
      <c r="J38" s="51"/>
      <c r="K38" s="48"/>
      <c r="L38" s="143"/>
      <c r="M38" s="144"/>
      <c r="N38" s="144"/>
      <c r="O38" s="144"/>
      <c r="P38" s="137"/>
      <c r="Q38" s="137"/>
      <c r="R38" s="137"/>
      <c r="S38" s="137"/>
      <c r="T38" s="145"/>
      <c r="U38" s="145"/>
      <c r="V38" s="141"/>
      <c r="W38" s="141"/>
      <c r="X38" s="146"/>
      <c r="Y38" s="146"/>
      <c r="Z38" s="144"/>
      <c r="AA38" s="147"/>
      <c r="AB38" s="144"/>
      <c r="AC38" s="144"/>
      <c r="AE38" s="139">
        <f t="shared" si="15"/>
        <v>0.66666666666666785</v>
      </c>
      <c r="AF38" s="137">
        <f t="array" aca="1" ref="AF38" ca="1">MIN(IF(($O$3:$O$32=1)*($T$3:$T$32=AF$5)*($V$3:$V$32&lt;=$AE38)*($W$3:$W$32&gt;$AE38)*($Z$3:$Z$32="No"),$K$3:$K$32,""))</f>
        <v>0</v>
      </c>
      <c r="AG38" s="137">
        <f t="array" aca="1" ref="AG38" ca="1">MIN(IF(($O$3:$O$32=1)*($T$3:$T$32=AG$5)*($V$3:$V$32&lt;=$AE38)*($W$3:$W$32&gt;$AE38)*($Z$3:$Z$32="No"),$K$3:$K$32,""))</f>
        <v>0</v>
      </c>
      <c r="AH38" s="137">
        <f t="array" aca="1" ref="AH38" ca="1">MIN(IF(($O$3:$O$32=1)*($T$3:$T$32=AH$5)*($V$3:$V$32&lt;=$AE38)*($W$3:$W$32&gt;$AE38)*($Z$3:$Z$32="No"),$K$3:$K$32,""))</f>
        <v>0</v>
      </c>
      <c r="AI38" s="137">
        <f t="array" aca="1" ref="AI38" ca="1">MIN(IF(($O$3:$O$32=1)*($T$3:$T$32=AI$5)*($V$3:$V$32&lt;=$AE38)*($W$3:$W$32&gt;$AE38)*($Z$3:$Z$32="No"),$K$3:$K$32,""))</f>
        <v>0</v>
      </c>
      <c r="AJ38" s="137">
        <f t="array" aca="1" ref="AJ38" ca="1">MIN(IF(($O$3:$O$32=1)*($T$3:$T$32=AJ$5)*($V$3:$V$32&lt;=$AE38)*($W$3:$W$32&gt;$AE38)*($Z$3:$Z$32="No"),$K$3:$K$32,""))</f>
        <v>0</v>
      </c>
      <c r="AK38" s="137">
        <f t="array" aca="1" ref="AK38" ca="1">MIN(IF(($O$3:$O$32=1)*($T$3:$T$32=AK$5)*($V$3:$V$32&lt;=$AE38)*($W$3:$W$32&gt;$AE38)*($Z$3:$Z$32="No"),$K$3:$K$32,""))</f>
        <v>0</v>
      </c>
      <c r="AL38" s="137">
        <f t="array" aca="1" ref="AL38" ca="1">MIN(IF(($O$3:$O$32=1)*($T$3:$T$32=AL$5)*($V$3:$V$32&lt;=$AE38)*($W$3:$W$32&gt;$AE38)*($Z$3:$Z$32="No"),$K$3:$K$32,""))</f>
        <v>0</v>
      </c>
      <c r="AN38" s="139">
        <f>WeeklyView!C40</f>
        <v>0.97916666666666841</v>
      </c>
      <c r="AO38" s="137">
        <f t="array" aca="1" ref="AO38" ca="1">MIN(IF(($N$3:$N$32=1)*($T$3:$T$32=AO$5)*($V$3:$V$32&lt;=$AN38)*($W$3:$W$32&gt;$AN38)*($Z$3:$Z$32="No"),$K$3:$K$32,""))</f>
        <v>0</v>
      </c>
      <c r="AP38" s="137">
        <f t="shared" ca="1" si="16"/>
        <v>0</v>
      </c>
      <c r="AQ38" s="137" t="str">
        <f t="shared" ca="1" si="54"/>
        <v/>
      </c>
      <c r="AR38" s="137" t="str">
        <f t="shared" ca="1" si="55"/>
        <v/>
      </c>
      <c r="AS38" s="137" t="str">
        <f t="shared" ca="1" si="56"/>
        <v/>
      </c>
      <c r="AT38" s="137">
        <f t="array" aca="1" ref="AT38" ca="1">MIN(IF(($N$3:$N$32=1)*($T$3:$T$32=AT$5)*($V$3:$V$32&lt;=$AN38)*($W$3:$W$32&gt;$AN38)*($Z$3:$Z$32="No"),$K$3:$K$32,""))</f>
        <v>0</v>
      </c>
      <c r="AU38" s="137">
        <f t="shared" ca="1" si="20"/>
        <v>0</v>
      </c>
      <c r="AV38" s="137" t="str">
        <f t="shared" ca="1" si="57"/>
        <v/>
      </c>
      <c r="AW38" s="137" t="str">
        <f t="shared" ca="1" si="58"/>
        <v/>
      </c>
      <c r="AX38" s="137" t="str">
        <f t="shared" ca="1" si="59"/>
        <v/>
      </c>
      <c r="AY38" s="137">
        <f t="array" aca="1" ref="AY38" ca="1">MIN(IF(($N$3:$N$32=1)*($T$3:$T$32=AY$5)*($V$3:$V$32&lt;=$AN38)*($W$3:$W$32&gt;$AN38)*($Z$3:$Z$32="No"),$K$3:$K$32,""))</f>
        <v>0</v>
      </c>
      <c r="AZ38" s="137">
        <f t="shared" ca="1" si="24"/>
        <v>0</v>
      </c>
      <c r="BA38" s="137" t="str">
        <f t="shared" ca="1" si="60"/>
        <v/>
      </c>
      <c r="BB38" s="137" t="str">
        <f t="shared" ca="1" si="61"/>
        <v/>
      </c>
      <c r="BC38" s="137" t="str">
        <f t="shared" ca="1" si="62"/>
        <v/>
      </c>
      <c r="BD38" s="137">
        <f t="array" aca="1" ref="BD38" ca="1">MIN(IF(($N$3:$N$32=1)*($T$3:$T$32=BD$5)*($V$3:$V$32&lt;=$AN38)*($W$3:$W$32&gt;$AN38)*($Z$3:$Z$32="No"),$K$3:$K$32,""))</f>
        <v>0</v>
      </c>
      <c r="BE38" s="137">
        <f t="shared" ca="1" si="28"/>
        <v>0</v>
      </c>
      <c r="BF38" s="137" t="str">
        <f t="shared" ca="1" si="63"/>
        <v/>
      </c>
      <c r="BG38" s="137" t="str">
        <f t="shared" ca="1" si="64"/>
        <v/>
      </c>
      <c r="BH38" s="137" t="str">
        <f t="shared" ca="1" si="65"/>
        <v/>
      </c>
      <c r="BI38" s="137">
        <f t="array" aca="1" ref="BI38" ca="1">MIN(IF(($N$3:$N$32=1)*($T$3:$T$32=BI$5)*($V$3:$V$32&lt;=$AN38)*($W$3:$W$32&gt;$AN38)*($Z$3:$Z$32="No"),$K$3:$K$32,""))</f>
        <v>0</v>
      </c>
      <c r="BJ38" s="137">
        <f t="shared" ca="1" si="32"/>
        <v>0</v>
      </c>
      <c r="BK38" s="137" t="str">
        <f t="shared" ca="1" si="66"/>
        <v/>
      </c>
      <c r="BL38" s="137" t="str">
        <f t="shared" ca="1" si="67"/>
        <v/>
      </c>
      <c r="BM38" s="137" t="str">
        <f t="shared" ca="1" si="68"/>
        <v/>
      </c>
      <c r="BN38" s="137">
        <f t="array" aca="1" ref="BN38" ca="1">MIN(IF(($N$3:$N$32=1)*($T$3:$T$32=BN$5)*($V$3:$V$32&lt;=$AN38)*($W$3:$W$32&gt;$AN38)*($Z$3:$Z$32="No"),$K$3:$K$32,""))</f>
        <v>0</v>
      </c>
      <c r="BO38" s="137">
        <f t="shared" ca="1" si="36"/>
        <v>0</v>
      </c>
      <c r="BP38" s="137" t="str">
        <f t="shared" ca="1" si="69"/>
        <v/>
      </c>
      <c r="BQ38" s="137" t="str">
        <f t="shared" ca="1" si="70"/>
        <v/>
      </c>
      <c r="BR38" s="137" t="str">
        <f t="shared" ca="1" si="71"/>
        <v/>
      </c>
      <c r="BS38" s="137">
        <f t="array" aca="1" ref="BS38" ca="1">MIN(IF(($N$3:$N$32=1)*($T$3:$T$32=BS$5)*($V$3:$V$32&lt;=$AN38)*($W$3:$W$32&gt;$AN38)*($Z$3:$Z$32="No"),$K$3:$K$32,""))</f>
        <v>0</v>
      </c>
      <c r="BT38" s="137">
        <f t="shared" ca="1" si="40"/>
        <v>0</v>
      </c>
      <c r="BU38" s="137" t="str">
        <f t="shared" ca="1" si="72"/>
        <v/>
      </c>
      <c r="BV38" s="137" t="str">
        <f t="shared" ca="1" si="73"/>
        <v/>
      </c>
      <c r="BW38" s="137" t="str">
        <f t="shared" ca="1" si="74"/>
        <v/>
      </c>
      <c r="BY38" s="176">
        <v>1</v>
      </c>
      <c r="BZ38" s="177" t="str">
        <f t="array" ref="BZ38">IFERROR(MATCH(SMALL(IF(($T$3:$T$32&lt;=BZ$5)*($U$3:$U$32&gt;=BZ$5),$L$3:$L$32,""),$BY38),$L$3:$L$32,0),"")</f>
        <v/>
      </c>
      <c r="CA38" s="177" t="str">
        <f t="array" ref="CA38">IFERROR(MATCH(SMALL(IF(($T$3:$T$32&lt;=CA$5)*($U$3:$U$32&gt;=CA$5),$L$3:$L$32,""),$BY38),$L$3:$L$32,0),"")</f>
        <v/>
      </c>
      <c r="CB38" s="177" t="str">
        <f t="array" ref="CB38">IFERROR(MATCH(SMALL(IF(($T$3:$T$32&lt;=CB$5)*($U$3:$U$32&gt;=CB$5),$L$3:$L$32,""),$BY38),$L$3:$L$32,0),"")</f>
        <v/>
      </c>
      <c r="CC38" s="177" t="str">
        <f t="array" ref="CC38">IFERROR(MATCH(SMALL(IF(($T$3:$T$32&lt;=CC$5)*($U$3:$U$32&gt;=CC$5),$L$3:$L$32,""),$BY38),$L$3:$L$32,0),"")</f>
        <v/>
      </c>
      <c r="CD38" s="177" t="str">
        <f t="array" ref="CD38">IFERROR(MATCH(SMALL(IF(($T$3:$T$32&lt;=CD$5)*($U$3:$U$32&gt;=CD$5),$L$3:$L$32,""),$BY38),$L$3:$L$32,0),"")</f>
        <v/>
      </c>
      <c r="CE38" s="177" t="str">
        <f t="array" ref="CE38">IFERROR(MATCH(SMALL(IF(($T$3:$T$32&lt;=CE$5)*($U$3:$U$32&gt;=CE$5),$L$3:$L$32,""),$BY38),$L$3:$L$32,0),"")</f>
        <v/>
      </c>
      <c r="CF38" s="177" t="str">
        <f t="array" ref="CF38">IFERROR(MATCH(SMALL(IF(($T$3:$T$32&lt;=CF$5)*($U$3:$U$32&gt;=CF$5),$L$3:$L$32,""),$BY38),$L$3:$L$32,0),"")</f>
        <v/>
      </c>
      <c r="CG38" s="177" t="str">
        <f t="array" ref="CG38">IFERROR(MATCH(SMALL(IF(($T$3:$T$32&lt;=CG$5)*($U$3:$U$32&gt;=CG$5),$L$3:$L$32,""),$BY38),$L$3:$L$32,0),"")</f>
        <v/>
      </c>
      <c r="CH38" s="177" t="str">
        <f t="array" ref="CH38">IFERROR(MATCH(SMALL(IF(($T$3:$T$32&lt;=CH$5)*($U$3:$U$32&gt;=CH$5),$L$3:$L$32,""),$BY38),$L$3:$L$32,0),"")</f>
        <v/>
      </c>
      <c r="CI38" s="177" t="str">
        <f t="array" ref="CI38">IFERROR(MATCH(SMALL(IF(($T$3:$T$32&lt;=CI$5)*($U$3:$U$32&gt;=CI$5),$L$3:$L$32,""),$BY38),$L$3:$L$32,0),"")</f>
        <v/>
      </c>
      <c r="CJ38" s="177" t="str">
        <f t="array" ref="CJ38">IFERROR(MATCH(SMALL(IF(($T$3:$T$32&lt;=CJ$5)*($U$3:$U$32&gt;=CJ$5),$L$3:$L$32,""),$BY38),$L$3:$L$32,0),"")</f>
        <v/>
      </c>
      <c r="CK38" s="177" t="str">
        <f t="array" ref="CK38">IFERROR(MATCH(SMALL(IF(($T$3:$T$32&lt;=CK$5)*($U$3:$U$32&gt;=CK$5),$L$3:$L$32,""),$BY38),$L$3:$L$32,0),"")</f>
        <v/>
      </c>
      <c r="CL38" s="177" t="str">
        <f t="array" ref="CL38">IFERROR(MATCH(SMALL(IF(($T$3:$T$32&lt;=CL$5)*($U$3:$U$32&gt;=CL$5),$L$3:$L$32,""),$BY38),$L$3:$L$32,0),"")</f>
        <v/>
      </c>
      <c r="CM38" s="177">
        <f t="array" ref="CM38">IFERROR(MATCH(SMALL(IF(($T$3:$T$32&lt;=CM$5)*($U$3:$U$32&gt;=CM$5),$L$3:$L$32,""),$BY38),$L$3:$L$32,0),"")</f>
        <v>3</v>
      </c>
      <c r="CN38" s="177">
        <f t="array" ref="CN38">IFERROR(MATCH(SMALL(IF(($T$3:$T$32&lt;=CN$5)*($U$3:$U$32&gt;=CN$5),$L$3:$L$32,""),$BY38),$L$3:$L$32,0),"")</f>
        <v>7</v>
      </c>
      <c r="CO38" s="177">
        <f t="array" ref="CO38">IFERROR(MATCH(SMALL(IF(($T$3:$T$32&lt;=CO$5)*($U$3:$U$32&gt;=CO$5),$L$3:$L$32,""),$BY38),$L$3:$L$32,0),"")</f>
        <v>6</v>
      </c>
      <c r="CP38" s="177">
        <f t="array" ref="CP38">IFERROR(MATCH(SMALL(IF(($T$3:$T$32&lt;=CP$5)*($U$3:$U$32&gt;=CP$5),$L$3:$L$32,""),$BY38),$L$3:$L$32,0),"")</f>
        <v>1</v>
      </c>
      <c r="CQ38" s="177" t="str">
        <f t="array" ref="CQ38">IFERROR(MATCH(SMALL(IF(($T$3:$T$32&lt;=CQ$5)*($U$3:$U$32&gt;=CQ$5),$L$3:$L$32,""),$BY38),$L$3:$L$32,0),"")</f>
        <v/>
      </c>
      <c r="CR38" s="177">
        <f t="array" ref="CR38">IFERROR(MATCH(SMALL(IF(($T$3:$T$32&lt;=CR$5)*($U$3:$U$32&gt;=CR$5),$L$3:$L$32,""),$BY38),$L$3:$L$32,0),"")</f>
        <v>4</v>
      </c>
      <c r="CS38" s="177">
        <f t="array" ref="CS38">IFERROR(MATCH(SMALL(IF(($T$3:$T$32&lt;=CS$5)*($U$3:$U$32&gt;=CS$5),$L$3:$L$32,""),$BY38),$L$3:$L$32,0),"")</f>
        <v>5</v>
      </c>
      <c r="CT38" s="177">
        <f t="array" ref="CT38">IFERROR(MATCH(SMALL(IF(($T$3:$T$32&lt;=CT$5)*($U$3:$U$32&gt;=CT$5),$L$3:$L$32,""),$BY38),$L$3:$L$32,0),"")</f>
        <v>19</v>
      </c>
      <c r="CU38" s="177">
        <f t="array" ref="CU38">IFERROR(MATCH(SMALL(IF(($T$3:$T$32&lt;=CU$5)*($U$3:$U$32&gt;=CU$5),$L$3:$L$32,""),$BY38),$L$3:$L$32,0),"")</f>
        <v>20</v>
      </c>
      <c r="CV38" s="177">
        <f t="array" ref="CV38">IFERROR(MATCH(SMALL(IF(($T$3:$T$32&lt;=CV$5)*($U$3:$U$32&gt;=CV$5),$L$3:$L$32,""),$BY38),$L$3:$L$32,0),"")</f>
        <v>21</v>
      </c>
      <c r="CW38" s="177">
        <f t="array" ref="CW38">IFERROR(MATCH(SMALL(IF(($T$3:$T$32&lt;=CW$5)*($U$3:$U$32&gt;=CW$5),$L$3:$L$32,""),$BY38),$L$3:$L$32,0),"")</f>
        <v>21</v>
      </c>
      <c r="CX38" s="177">
        <f t="array" ref="CX38">IFERROR(MATCH(SMALL(IF(($T$3:$T$32&lt;=CX$5)*($U$3:$U$32&gt;=CX$5),$L$3:$L$32,""),$BY38),$L$3:$L$32,0),"")</f>
        <v>21</v>
      </c>
      <c r="CY38" s="177">
        <f t="array" ref="CY38">IFERROR(MATCH(SMALL(IF(($T$3:$T$32&lt;=CY$5)*($U$3:$U$32&gt;=CY$5),$L$3:$L$32,""),$BY38),$L$3:$L$32,0),"")</f>
        <v>22</v>
      </c>
      <c r="CZ38" s="177">
        <f t="array" ref="CZ38">IFERROR(MATCH(SMALL(IF(($T$3:$T$32&lt;=CZ$5)*($U$3:$U$32&gt;=CZ$5),$L$3:$L$32,""),$BY38),$L$3:$L$32,0),"")</f>
        <v>24</v>
      </c>
      <c r="DA38" s="177">
        <f t="array" ref="DA38">IFERROR(MATCH(SMALL(IF(($T$3:$T$32&lt;=DA$5)*($U$3:$U$32&gt;=DA$5),$L$3:$L$32,""),$BY38),$L$3:$L$32,0),"")</f>
        <v>25</v>
      </c>
      <c r="DB38" s="177">
        <f t="array" ref="DB38">IFERROR(MATCH(SMALL(IF(($T$3:$T$32&lt;=DB$5)*($U$3:$U$32&gt;=DB$5),$L$3:$L$32,""),$BY38),$L$3:$L$32,0),"")</f>
        <v>10</v>
      </c>
      <c r="DC38" s="177">
        <f t="array" ref="DC38">IFERROR(MATCH(SMALL(IF(($T$3:$T$32&lt;=DC$5)*($U$3:$U$32&gt;=DC$5),$L$3:$L$32,""),$BY38),$L$3:$L$32,0),"")</f>
        <v>10</v>
      </c>
      <c r="DD38" s="178">
        <f t="array" ref="DD38">IFERROR(MATCH(SMALL(IF(($T$3:$T$32&lt;=DD$5)*($U$3:$U$32&gt;=DD$5),$L$3:$L$32,""),$BY38),$L$3:$L$32,0),"")</f>
        <v>10</v>
      </c>
    </row>
    <row r="39" spans="4:108" x14ac:dyDescent="0.25">
      <c r="D39" s="48">
        <v>36</v>
      </c>
      <c r="I39" s="139">
        <f t="shared" si="11"/>
        <v>0.72916666666666796</v>
      </c>
      <c r="J39" s="51"/>
      <c r="K39" s="48"/>
      <c r="L39" s="143"/>
      <c r="M39" s="144"/>
      <c r="N39" s="144"/>
      <c r="O39" s="144"/>
      <c r="P39" s="137"/>
      <c r="Q39" s="137"/>
      <c r="R39" s="137"/>
      <c r="S39" s="137"/>
      <c r="T39" s="145"/>
      <c r="U39" s="145"/>
      <c r="V39" s="141"/>
      <c r="W39" s="141"/>
      <c r="X39" s="146"/>
      <c r="Y39" s="146"/>
      <c r="Z39" s="144"/>
      <c r="AA39" s="147"/>
      <c r="AB39" s="144"/>
      <c r="AC39" s="144"/>
      <c r="AE39" s="139">
        <f t="shared" si="15"/>
        <v>0.68750000000000122</v>
      </c>
      <c r="AF39" s="137">
        <f t="array" aca="1" ref="AF39" ca="1">MIN(IF(($O$3:$O$32=1)*($T$3:$T$32=AF$5)*($V$3:$V$32&lt;=$AE39)*($W$3:$W$32&gt;$AE39)*($Z$3:$Z$32="No"),$K$3:$K$32,""))</f>
        <v>0</v>
      </c>
      <c r="AG39" s="137">
        <f t="array" aca="1" ref="AG39" ca="1">MIN(IF(($O$3:$O$32=1)*($T$3:$T$32=AG$5)*($V$3:$V$32&lt;=$AE39)*($W$3:$W$32&gt;$AE39)*($Z$3:$Z$32="No"),$K$3:$K$32,""))</f>
        <v>0</v>
      </c>
      <c r="AH39" s="137">
        <f t="array" aca="1" ref="AH39" ca="1">MIN(IF(($O$3:$O$32=1)*($T$3:$T$32=AH$5)*($V$3:$V$32&lt;=$AE39)*($W$3:$W$32&gt;$AE39)*($Z$3:$Z$32="No"),$K$3:$K$32,""))</f>
        <v>0</v>
      </c>
      <c r="AI39" s="137">
        <f t="array" aca="1" ref="AI39" ca="1">MIN(IF(($O$3:$O$32=1)*($T$3:$T$32=AI$5)*($V$3:$V$32&lt;=$AE39)*($W$3:$W$32&gt;$AE39)*($Z$3:$Z$32="No"),$K$3:$K$32,""))</f>
        <v>0</v>
      </c>
      <c r="AJ39" s="137">
        <f t="array" aca="1" ref="AJ39" ca="1">MIN(IF(($O$3:$O$32=1)*($T$3:$T$32=AJ$5)*($V$3:$V$32&lt;=$AE39)*($W$3:$W$32&gt;$AE39)*($Z$3:$Z$32="No"),$K$3:$K$32,""))</f>
        <v>0</v>
      </c>
      <c r="AK39" s="137">
        <f t="array" aca="1" ref="AK39" ca="1">MIN(IF(($O$3:$O$32=1)*($T$3:$T$32=AK$5)*($V$3:$V$32&lt;=$AE39)*($W$3:$W$32&gt;$AE39)*($Z$3:$Z$32="No"),$K$3:$K$32,""))</f>
        <v>0</v>
      </c>
      <c r="AL39" s="137">
        <f t="array" aca="1" ref="AL39" ca="1">MIN(IF(($O$3:$O$32=1)*($T$3:$T$32=AL$5)*($V$3:$V$32&lt;=$AE39)*($W$3:$W$32&gt;$AE39)*($Z$3:$Z$32="No"),$K$3:$K$32,""))</f>
        <v>0</v>
      </c>
      <c r="AN39" s="139" t="str">
        <f>WeeklyView!C41</f>
        <v/>
      </c>
      <c r="AO39" s="137">
        <f t="array" aca="1" ref="AO39" ca="1">MIN(IF(($N$3:$N$32=1)*($T$3:$T$32=AO$5)*($V$3:$V$32&lt;=$AN39)*($W$3:$W$32&gt;$AN39)*($Z$3:$Z$32="No"),$K$3:$K$32,""))</f>
        <v>0</v>
      </c>
      <c r="AP39" s="137">
        <f t="shared" ca="1" si="16"/>
        <v>0</v>
      </c>
      <c r="AQ39" s="137" t="str">
        <f t="shared" ca="1" si="54"/>
        <v/>
      </c>
      <c r="AR39" s="137" t="str">
        <f t="shared" ca="1" si="55"/>
        <v/>
      </c>
      <c r="AS39" s="137" t="str">
        <f t="shared" ca="1" si="56"/>
        <v/>
      </c>
      <c r="AT39" s="137">
        <f t="array" aca="1" ref="AT39" ca="1">MIN(IF(($N$3:$N$32=1)*($T$3:$T$32=AT$5)*($V$3:$V$32&lt;=$AN39)*($W$3:$W$32&gt;$AN39)*($Z$3:$Z$32="No"),$K$3:$K$32,""))</f>
        <v>0</v>
      </c>
      <c r="AU39" s="137">
        <f t="shared" ca="1" si="20"/>
        <v>0</v>
      </c>
      <c r="AV39" s="137" t="str">
        <f t="shared" ca="1" si="57"/>
        <v/>
      </c>
      <c r="AW39" s="137" t="str">
        <f t="shared" ca="1" si="58"/>
        <v/>
      </c>
      <c r="AX39" s="137" t="str">
        <f t="shared" ca="1" si="59"/>
        <v/>
      </c>
      <c r="AY39" s="137">
        <f t="array" aca="1" ref="AY39" ca="1">MIN(IF(($N$3:$N$32=1)*($T$3:$T$32=AY$5)*($V$3:$V$32&lt;=$AN39)*($W$3:$W$32&gt;$AN39)*($Z$3:$Z$32="No"),$K$3:$K$32,""))</f>
        <v>0</v>
      </c>
      <c r="AZ39" s="137">
        <f t="shared" ca="1" si="24"/>
        <v>0</v>
      </c>
      <c r="BA39" s="137" t="str">
        <f t="shared" ca="1" si="60"/>
        <v/>
      </c>
      <c r="BB39" s="137" t="str">
        <f t="shared" ca="1" si="61"/>
        <v/>
      </c>
      <c r="BC39" s="137" t="str">
        <f t="shared" ca="1" si="62"/>
        <v/>
      </c>
      <c r="BD39" s="137">
        <f t="array" aca="1" ref="BD39" ca="1">MIN(IF(($N$3:$N$32=1)*($T$3:$T$32=BD$5)*($V$3:$V$32&lt;=$AN39)*($W$3:$W$32&gt;$AN39)*($Z$3:$Z$32="No"),$K$3:$K$32,""))</f>
        <v>0</v>
      </c>
      <c r="BE39" s="137">
        <f t="shared" ca="1" si="28"/>
        <v>0</v>
      </c>
      <c r="BF39" s="137" t="str">
        <f t="shared" ca="1" si="63"/>
        <v/>
      </c>
      <c r="BG39" s="137" t="str">
        <f t="shared" ca="1" si="64"/>
        <v/>
      </c>
      <c r="BH39" s="137" t="str">
        <f t="shared" ca="1" si="65"/>
        <v/>
      </c>
      <c r="BI39" s="137">
        <f t="array" aca="1" ref="BI39" ca="1">MIN(IF(($N$3:$N$32=1)*($T$3:$T$32=BI$5)*($V$3:$V$32&lt;=$AN39)*($W$3:$W$32&gt;$AN39)*($Z$3:$Z$32="No"),$K$3:$K$32,""))</f>
        <v>0</v>
      </c>
      <c r="BJ39" s="137">
        <f t="shared" ca="1" si="32"/>
        <v>0</v>
      </c>
      <c r="BK39" s="137" t="str">
        <f t="shared" ca="1" si="66"/>
        <v/>
      </c>
      <c r="BL39" s="137" t="str">
        <f t="shared" ca="1" si="67"/>
        <v/>
      </c>
      <c r="BM39" s="137" t="str">
        <f t="shared" ca="1" si="68"/>
        <v/>
      </c>
      <c r="BN39" s="137">
        <f t="array" aca="1" ref="BN39" ca="1">MIN(IF(($N$3:$N$32=1)*($T$3:$T$32=BN$5)*($V$3:$V$32&lt;=$AN39)*($W$3:$W$32&gt;$AN39)*($Z$3:$Z$32="No"),$K$3:$K$32,""))</f>
        <v>0</v>
      </c>
      <c r="BO39" s="137">
        <f t="shared" ca="1" si="36"/>
        <v>0</v>
      </c>
      <c r="BP39" s="137" t="str">
        <f t="shared" ca="1" si="69"/>
        <v/>
      </c>
      <c r="BQ39" s="137" t="str">
        <f t="shared" ca="1" si="70"/>
        <v/>
      </c>
      <c r="BR39" s="137" t="str">
        <f t="shared" ca="1" si="71"/>
        <v/>
      </c>
      <c r="BS39" s="137">
        <f t="array" aca="1" ref="BS39" ca="1">MIN(IF(($N$3:$N$32=1)*($T$3:$T$32=BS$5)*($V$3:$V$32&lt;=$AN39)*($W$3:$W$32&gt;$AN39)*($Z$3:$Z$32="No"),$K$3:$K$32,""))</f>
        <v>0</v>
      </c>
      <c r="BT39" s="137">
        <f t="shared" ca="1" si="40"/>
        <v>0</v>
      </c>
      <c r="BU39" s="137" t="str">
        <f t="shared" ca="1" si="72"/>
        <v/>
      </c>
      <c r="BV39" s="137" t="str">
        <f t="shared" ca="1" si="73"/>
        <v/>
      </c>
      <c r="BW39" s="137" t="str">
        <f t="shared" ca="1" si="74"/>
        <v/>
      </c>
      <c r="BY39" s="179">
        <v>2</v>
      </c>
      <c r="BZ39" s="174" t="str">
        <f t="array" ref="BZ39">IFERROR(MATCH(SMALL(IF(($T$3:$T$32&lt;=BZ$5)*($U$3:$U$32&gt;=BZ$5),$L$3:$L$32,""),$BY39),$L$3:$L$32,0),"")</f>
        <v/>
      </c>
      <c r="CA39" s="174" t="str">
        <f t="array" ref="CA39">IFERROR(MATCH(SMALL(IF(($T$3:$T$32&lt;=CA$5)*($U$3:$U$32&gt;=CA$5),$L$3:$L$32,""),$BY39),$L$3:$L$32,0),"")</f>
        <v/>
      </c>
      <c r="CB39" s="174" t="str">
        <f t="array" ref="CB39">IFERROR(MATCH(SMALL(IF(($T$3:$T$32&lt;=CB$5)*($U$3:$U$32&gt;=CB$5),$L$3:$L$32,""),$BY39),$L$3:$L$32,0),"")</f>
        <v/>
      </c>
      <c r="CC39" s="174" t="str">
        <f t="array" ref="CC39">IFERROR(MATCH(SMALL(IF(($T$3:$T$32&lt;=CC$5)*($U$3:$U$32&gt;=CC$5),$L$3:$L$32,""),$BY39),$L$3:$L$32,0),"")</f>
        <v/>
      </c>
      <c r="CD39" s="174" t="str">
        <f t="array" ref="CD39">IFERROR(MATCH(SMALL(IF(($T$3:$T$32&lt;=CD$5)*($U$3:$U$32&gt;=CD$5),$L$3:$L$32,""),$BY39),$L$3:$L$32,0),"")</f>
        <v/>
      </c>
      <c r="CE39" s="174" t="str">
        <f t="array" ref="CE39">IFERROR(MATCH(SMALL(IF(($T$3:$T$32&lt;=CE$5)*($U$3:$U$32&gt;=CE$5),$L$3:$L$32,""),$BY39),$L$3:$L$32,0),"")</f>
        <v/>
      </c>
      <c r="CF39" s="174" t="str">
        <f t="array" ref="CF39">IFERROR(MATCH(SMALL(IF(($T$3:$T$32&lt;=CF$5)*($U$3:$U$32&gt;=CF$5),$L$3:$L$32,""),$BY39),$L$3:$L$32,0),"")</f>
        <v/>
      </c>
      <c r="CG39" s="174" t="str">
        <f t="array" ref="CG39">IFERROR(MATCH(SMALL(IF(($T$3:$T$32&lt;=CG$5)*($U$3:$U$32&gt;=CG$5),$L$3:$L$32,""),$BY39),$L$3:$L$32,0),"")</f>
        <v/>
      </c>
      <c r="CH39" s="174" t="str">
        <f t="array" ref="CH39">IFERROR(MATCH(SMALL(IF(($T$3:$T$32&lt;=CH$5)*($U$3:$U$32&gt;=CH$5),$L$3:$L$32,""),$BY39),$L$3:$L$32,0),"")</f>
        <v/>
      </c>
      <c r="CI39" s="174" t="str">
        <f t="array" ref="CI39">IFERROR(MATCH(SMALL(IF(($T$3:$T$32&lt;=CI$5)*($U$3:$U$32&gt;=CI$5),$L$3:$L$32,""),$BY39),$L$3:$L$32,0),"")</f>
        <v/>
      </c>
      <c r="CJ39" s="174" t="str">
        <f t="array" ref="CJ39">IFERROR(MATCH(SMALL(IF(($T$3:$T$32&lt;=CJ$5)*($U$3:$U$32&gt;=CJ$5),$L$3:$L$32,""),$BY39),$L$3:$L$32,0),"")</f>
        <v/>
      </c>
      <c r="CK39" s="174" t="str">
        <f t="array" ref="CK39">IFERROR(MATCH(SMALL(IF(($T$3:$T$32&lt;=CK$5)*($U$3:$U$32&gt;=CK$5),$L$3:$L$32,""),$BY39),$L$3:$L$32,0),"")</f>
        <v/>
      </c>
      <c r="CL39" s="174" t="str">
        <f t="array" ref="CL39">IFERROR(MATCH(SMALL(IF(($T$3:$T$32&lt;=CL$5)*($U$3:$U$32&gt;=CL$5),$L$3:$L$32,""),$BY39),$L$3:$L$32,0),"")</f>
        <v/>
      </c>
      <c r="CM39" s="174">
        <f t="array" ref="CM39">IFERROR(MATCH(SMALL(IF(($T$3:$T$32&lt;=CM$5)*($U$3:$U$32&gt;=CM$5),$L$3:$L$32,""),$BY39),$L$3:$L$32,0),"")</f>
        <v>2</v>
      </c>
      <c r="CN39" s="174" t="str">
        <f t="array" ref="CN39">IFERROR(MATCH(SMALL(IF(($T$3:$T$32&lt;=CN$5)*($U$3:$U$32&gt;=CN$5),$L$3:$L$32,""),$BY39),$L$3:$L$32,0),"")</f>
        <v/>
      </c>
      <c r="CO39" s="174" t="str">
        <f t="array" ref="CO39">IFERROR(MATCH(SMALL(IF(($T$3:$T$32&lt;=CO$5)*($U$3:$U$32&gt;=CO$5),$L$3:$L$32,""),$BY39),$L$3:$L$32,0),"")</f>
        <v/>
      </c>
      <c r="CP39" s="174" t="str">
        <f t="array" ref="CP39">IFERROR(MATCH(SMALL(IF(($T$3:$T$32&lt;=CP$5)*($U$3:$U$32&gt;=CP$5),$L$3:$L$32,""),$BY39),$L$3:$L$32,0),"")</f>
        <v/>
      </c>
      <c r="CQ39" s="174" t="str">
        <f t="array" ref="CQ39">IFERROR(MATCH(SMALL(IF(($T$3:$T$32&lt;=CQ$5)*($U$3:$U$32&gt;=CQ$5),$L$3:$L$32,""),$BY39),$L$3:$L$32,0),"")</f>
        <v/>
      </c>
      <c r="CR39" s="174">
        <f t="array" ref="CR39">IFERROR(MATCH(SMALL(IF(($T$3:$T$32&lt;=CR$5)*($U$3:$U$32&gt;=CR$5),$L$3:$L$32,""),$BY39),$L$3:$L$32,0),"")</f>
        <v>8</v>
      </c>
      <c r="CS39" s="174" t="str">
        <f t="array" ref="CS39">IFERROR(MATCH(SMALL(IF(($T$3:$T$32&lt;=CS$5)*($U$3:$U$32&gt;=CS$5),$L$3:$L$32,""),$BY39),$L$3:$L$32,0),"")</f>
        <v/>
      </c>
      <c r="CT39" s="174" t="str">
        <f t="array" ref="CT39">IFERROR(MATCH(SMALL(IF(($T$3:$T$32&lt;=CT$5)*($U$3:$U$32&gt;=CT$5),$L$3:$L$32,""),$BY39),$L$3:$L$32,0),"")</f>
        <v/>
      </c>
      <c r="CU39" s="174" t="str">
        <f t="array" ref="CU39">IFERROR(MATCH(SMALL(IF(($T$3:$T$32&lt;=CU$5)*($U$3:$U$32&gt;=CU$5),$L$3:$L$32,""),$BY39),$L$3:$L$32,0),"")</f>
        <v/>
      </c>
      <c r="CV39" s="174" t="str">
        <f t="array" ref="CV39">IFERROR(MATCH(SMALL(IF(($T$3:$T$32&lt;=CV$5)*($U$3:$U$32&gt;=CV$5),$L$3:$L$32,""),$BY39),$L$3:$L$32,0),"")</f>
        <v/>
      </c>
      <c r="CW39" s="174">
        <f t="array" ref="CW39">IFERROR(MATCH(SMALL(IF(($T$3:$T$32&lt;=CW$5)*($U$3:$U$32&gt;=CW$5),$L$3:$L$32,""),$BY39),$L$3:$L$32,0),"")</f>
        <v>22</v>
      </c>
      <c r="CX39" s="174">
        <f t="array" ref="CX39">IFERROR(MATCH(SMALL(IF(($T$3:$T$32&lt;=CX$5)*($U$3:$U$32&gt;=CX$5),$L$3:$L$32,""),$BY39),$L$3:$L$32,0),"")</f>
        <v>22</v>
      </c>
      <c r="CY39" s="174">
        <f t="array" ref="CY39">IFERROR(MATCH(SMALL(IF(($T$3:$T$32&lt;=CY$5)*($U$3:$U$32&gt;=CY$5),$L$3:$L$32,""),$BY39),$L$3:$L$32,0),"")</f>
        <v>23</v>
      </c>
      <c r="CZ39" s="174" t="str">
        <f t="array" ref="CZ39">IFERROR(MATCH(SMALL(IF(($T$3:$T$32&lt;=CZ$5)*($U$3:$U$32&gt;=CZ$5),$L$3:$L$32,""),$BY39),$L$3:$L$32,0),"")</f>
        <v/>
      </c>
      <c r="DA39" s="174">
        <f t="array" ref="DA39">IFERROR(MATCH(SMALL(IF(($T$3:$T$32&lt;=DA$5)*($U$3:$U$32&gt;=DA$5),$L$3:$L$32,""),$BY39),$L$3:$L$32,0),"")</f>
        <v>9</v>
      </c>
      <c r="DB39" s="174" t="str">
        <f t="array" ref="DB39">IFERROR(MATCH(SMALL(IF(($T$3:$T$32&lt;=DB$5)*($U$3:$U$32&gt;=DB$5),$L$3:$L$32,""),$BY39),$L$3:$L$32,0),"")</f>
        <v/>
      </c>
      <c r="DC39" s="174" t="str">
        <f t="array" ref="DC39">IFERROR(MATCH(SMALL(IF(($T$3:$T$32&lt;=DC$5)*($U$3:$U$32&gt;=DC$5),$L$3:$L$32,""),$BY39),$L$3:$L$32,0),"")</f>
        <v/>
      </c>
      <c r="DD39" s="180" t="str">
        <f t="array" ref="DD39">IFERROR(MATCH(SMALL(IF(($T$3:$T$32&lt;=DD$5)*($U$3:$U$32&gt;=DD$5),$L$3:$L$32,""),$BY39),$L$3:$L$32,0),"")</f>
        <v/>
      </c>
    </row>
    <row r="40" spans="4:108" x14ac:dyDescent="0.25">
      <c r="D40" s="48">
        <v>37</v>
      </c>
      <c r="I40" s="139">
        <f t="shared" si="11"/>
        <v>0.75000000000000133</v>
      </c>
      <c r="J40" s="51"/>
      <c r="K40" s="48"/>
      <c r="L40" s="143"/>
      <c r="M40" s="144"/>
      <c r="N40" s="144"/>
      <c r="O40" s="144"/>
      <c r="P40" s="137"/>
      <c r="Q40" s="137"/>
      <c r="R40" s="137"/>
      <c r="S40" s="137"/>
      <c r="T40" s="145"/>
      <c r="U40" s="145"/>
      <c r="V40" s="141"/>
      <c r="W40" s="141"/>
      <c r="X40" s="146"/>
      <c r="Y40" s="146"/>
      <c r="Z40" s="144"/>
      <c r="AA40" s="147"/>
      <c r="AB40" s="144"/>
      <c r="AC40" s="144"/>
      <c r="AE40" s="139">
        <f t="shared" si="15"/>
        <v>0.70833333333333459</v>
      </c>
      <c r="AF40" s="137">
        <f t="array" aca="1" ref="AF40" ca="1">MIN(IF(($O$3:$O$32=1)*($T$3:$T$32=AF$5)*($V$3:$V$32&lt;=$AE40)*($W$3:$W$32&gt;$AE40)*($Z$3:$Z$32="No"),$K$3:$K$32,""))</f>
        <v>0</v>
      </c>
      <c r="AG40" s="137">
        <f t="array" aca="1" ref="AG40" ca="1">MIN(IF(($O$3:$O$32=1)*($T$3:$T$32=AG$5)*($V$3:$V$32&lt;=$AE40)*($W$3:$W$32&gt;$AE40)*($Z$3:$Z$32="No"),$K$3:$K$32,""))</f>
        <v>0</v>
      </c>
      <c r="AH40" s="137">
        <f t="array" aca="1" ref="AH40" ca="1">MIN(IF(($O$3:$O$32=1)*($T$3:$T$32=AH$5)*($V$3:$V$32&lt;=$AE40)*($W$3:$W$32&gt;$AE40)*($Z$3:$Z$32="No"),$K$3:$K$32,""))</f>
        <v>0</v>
      </c>
      <c r="AI40" s="137">
        <f t="array" aca="1" ref="AI40" ca="1">MIN(IF(($O$3:$O$32=1)*($T$3:$T$32=AI$5)*($V$3:$V$32&lt;=$AE40)*($W$3:$W$32&gt;$AE40)*($Z$3:$Z$32="No"),$K$3:$K$32,""))</f>
        <v>0</v>
      </c>
      <c r="AJ40" s="137">
        <f t="array" aca="1" ref="AJ40" ca="1">MIN(IF(($O$3:$O$32=1)*($T$3:$T$32=AJ$5)*($V$3:$V$32&lt;=$AE40)*($W$3:$W$32&gt;$AE40)*($Z$3:$Z$32="No"),$K$3:$K$32,""))</f>
        <v>0</v>
      </c>
      <c r="AK40" s="137">
        <f t="array" aca="1" ref="AK40" ca="1">MIN(IF(($O$3:$O$32=1)*($T$3:$T$32=AK$5)*($V$3:$V$32&lt;=$AE40)*($W$3:$W$32&gt;$AE40)*($Z$3:$Z$32="No"),$K$3:$K$32,""))</f>
        <v>0</v>
      </c>
      <c r="AL40" s="137">
        <f t="array" aca="1" ref="AL40" ca="1">MIN(IF(($O$3:$O$32=1)*($T$3:$T$32=AL$5)*($V$3:$V$32&lt;=$AE40)*($W$3:$W$32&gt;$AE40)*($Z$3:$Z$32="No"),$K$3:$K$32,""))</f>
        <v>0</v>
      </c>
      <c r="AN40" s="139" t="str">
        <f>WeeklyView!C42</f>
        <v/>
      </c>
      <c r="AO40" s="137">
        <f t="array" aca="1" ref="AO40" ca="1">MIN(IF(($N$3:$N$32=1)*($T$3:$T$32=AO$5)*($V$3:$V$32&lt;=$AN40)*($W$3:$W$32&gt;$AN40)*($Z$3:$Z$32="No"),$K$3:$K$32,""))</f>
        <v>0</v>
      </c>
      <c r="AP40" s="137">
        <f t="shared" ca="1" si="16"/>
        <v>0</v>
      </c>
      <c r="AQ40" s="137" t="str">
        <f t="shared" ca="1" si="54"/>
        <v/>
      </c>
      <c r="AR40" s="137" t="str">
        <f t="shared" ca="1" si="55"/>
        <v/>
      </c>
      <c r="AS40" s="137" t="str">
        <f t="shared" ca="1" si="56"/>
        <v/>
      </c>
      <c r="AT40" s="137">
        <f t="array" aca="1" ref="AT40" ca="1">MIN(IF(($N$3:$N$32=1)*($T$3:$T$32=AT$5)*($V$3:$V$32&lt;=$AN40)*($W$3:$W$32&gt;$AN40)*($Z$3:$Z$32="No"),$K$3:$K$32,""))</f>
        <v>0</v>
      </c>
      <c r="AU40" s="137">
        <f t="shared" ca="1" si="20"/>
        <v>0</v>
      </c>
      <c r="AV40" s="137" t="str">
        <f t="shared" ca="1" si="57"/>
        <v/>
      </c>
      <c r="AW40" s="137" t="str">
        <f t="shared" ca="1" si="58"/>
        <v/>
      </c>
      <c r="AX40" s="137" t="str">
        <f t="shared" ca="1" si="59"/>
        <v/>
      </c>
      <c r="AY40" s="137">
        <f t="array" aca="1" ref="AY40" ca="1">MIN(IF(($N$3:$N$32=1)*($T$3:$T$32=AY$5)*($V$3:$V$32&lt;=$AN40)*($W$3:$W$32&gt;$AN40)*($Z$3:$Z$32="No"),$K$3:$K$32,""))</f>
        <v>0</v>
      </c>
      <c r="AZ40" s="137">
        <f t="shared" ca="1" si="24"/>
        <v>0</v>
      </c>
      <c r="BA40" s="137" t="str">
        <f t="shared" ca="1" si="60"/>
        <v/>
      </c>
      <c r="BB40" s="137" t="str">
        <f t="shared" ca="1" si="61"/>
        <v/>
      </c>
      <c r="BC40" s="137" t="str">
        <f t="shared" ca="1" si="62"/>
        <v/>
      </c>
      <c r="BD40" s="137">
        <f t="array" aca="1" ref="BD40" ca="1">MIN(IF(($N$3:$N$32=1)*($T$3:$T$32=BD$5)*($V$3:$V$32&lt;=$AN40)*($W$3:$W$32&gt;$AN40)*($Z$3:$Z$32="No"),$K$3:$K$32,""))</f>
        <v>0</v>
      </c>
      <c r="BE40" s="137">
        <f t="shared" ca="1" si="28"/>
        <v>0</v>
      </c>
      <c r="BF40" s="137" t="str">
        <f t="shared" ca="1" si="63"/>
        <v/>
      </c>
      <c r="BG40" s="137" t="str">
        <f t="shared" ca="1" si="64"/>
        <v/>
      </c>
      <c r="BH40" s="137" t="str">
        <f t="shared" ca="1" si="65"/>
        <v/>
      </c>
      <c r="BI40" s="137">
        <f t="array" aca="1" ref="BI40" ca="1">MIN(IF(($N$3:$N$32=1)*($T$3:$T$32=BI$5)*($V$3:$V$32&lt;=$AN40)*($W$3:$W$32&gt;$AN40)*($Z$3:$Z$32="No"),$K$3:$K$32,""))</f>
        <v>0</v>
      </c>
      <c r="BJ40" s="137">
        <f t="shared" ca="1" si="32"/>
        <v>0</v>
      </c>
      <c r="BK40" s="137" t="str">
        <f t="shared" ca="1" si="66"/>
        <v/>
      </c>
      <c r="BL40" s="137" t="str">
        <f t="shared" ca="1" si="67"/>
        <v/>
      </c>
      <c r="BM40" s="137" t="str">
        <f t="shared" ca="1" si="68"/>
        <v/>
      </c>
      <c r="BN40" s="137">
        <f t="array" aca="1" ref="BN40" ca="1">MIN(IF(($N$3:$N$32=1)*($T$3:$T$32=BN$5)*($V$3:$V$32&lt;=$AN40)*($W$3:$W$32&gt;$AN40)*($Z$3:$Z$32="No"),$K$3:$K$32,""))</f>
        <v>0</v>
      </c>
      <c r="BO40" s="137">
        <f t="shared" ca="1" si="36"/>
        <v>0</v>
      </c>
      <c r="BP40" s="137" t="str">
        <f t="shared" ca="1" si="69"/>
        <v/>
      </c>
      <c r="BQ40" s="137" t="str">
        <f t="shared" ca="1" si="70"/>
        <v/>
      </c>
      <c r="BR40" s="137" t="str">
        <f t="shared" ca="1" si="71"/>
        <v/>
      </c>
      <c r="BS40" s="137">
        <f t="array" aca="1" ref="BS40" ca="1">MIN(IF(($N$3:$N$32=1)*($T$3:$T$32=BS$5)*($V$3:$V$32&lt;=$AN40)*($W$3:$W$32&gt;$AN40)*($Z$3:$Z$32="No"),$K$3:$K$32,""))</f>
        <v>0</v>
      </c>
      <c r="BT40" s="137">
        <f t="shared" ca="1" si="40"/>
        <v>0</v>
      </c>
      <c r="BU40" s="137" t="str">
        <f t="shared" ca="1" si="72"/>
        <v/>
      </c>
      <c r="BV40" s="137" t="str">
        <f t="shared" ca="1" si="73"/>
        <v/>
      </c>
      <c r="BW40" s="137" t="str">
        <f t="shared" ca="1" si="74"/>
        <v/>
      </c>
      <c r="BY40" s="179">
        <v>3</v>
      </c>
      <c r="BZ40" s="174" t="str">
        <f t="array" ref="BZ40">IFERROR(MATCH(SMALL(IF(($T$3:$T$32&lt;=BZ$5)*($U$3:$U$32&gt;=BZ$5),$L$3:$L$32,""),$BY40),$L$3:$L$32,0),"")</f>
        <v/>
      </c>
      <c r="CA40" s="174" t="str">
        <f t="array" ref="CA40">IFERROR(MATCH(SMALL(IF(($T$3:$T$32&lt;=CA$5)*($U$3:$U$32&gt;=CA$5),$L$3:$L$32,""),$BY40),$L$3:$L$32,0),"")</f>
        <v/>
      </c>
      <c r="CB40" s="174" t="str">
        <f t="array" ref="CB40">IFERROR(MATCH(SMALL(IF(($T$3:$T$32&lt;=CB$5)*($U$3:$U$32&gt;=CB$5),$L$3:$L$32,""),$BY40),$L$3:$L$32,0),"")</f>
        <v/>
      </c>
      <c r="CC40" s="174" t="str">
        <f t="array" ref="CC40">IFERROR(MATCH(SMALL(IF(($T$3:$T$32&lt;=CC$5)*($U$3:$U$32&gt;=CC$5),$L$3:$L$32,""),$BY40),$L$3:$L$32,0),"")</f>
        <v/>
      </c>
      <c r="CD40" s="174" t="str">
        <f t="array" ref="CD40">IFERROR(MATCH(SMALL(IF(($T$3:$T$32&lt;=CD$5)*($U$3:$U$32&gt;=CD$5),$L$3:$L$32,""),$BY40),$L$3:$L$32,0),"")</f>
        <v/>
      </c>
      <c r="CE40" s="174" t="str">
        <f t="array" ref="CE40">IFERROR(MATCH(SMALL(IF(($T$3:$T$32&lt;=CE$5)*($U$3:$U$32&gt;=CE$5),$L$3:$L$32,""),$BY40),$L$3:$L$32,0),"")</f>
        <v/>
      </c>
      <c r="CF40" s="174" t="str">
        <f t="array" ref="CF40">IFERROR(MATCH(SMALL(IF(($T$3:$T$32&lt;=CF$5)*($U$3:$U$32&gt;=CF$5),$L$3:$L$32,""),$BY40),$L$3:$L$32,0),"")</f>
        <v/>
      </c>
      <c r="CG40" s="174" t="str">
        <f t="array" ref="CG40">IFERROR(MATCH(SMALL(IF(($T$3:$T$32&lt;=CG$5)*($U$3:$U$32&gt;=CG$5),$L$3:$L$32,""),$BY40),$L$3:$L$32,0),"")</f>
        <v/>
      </c>
      <c r="CH40" s="174" t="str">
        <f t="array" ref="CH40">IFERROR(MATCH(SMALL(IF(($T$3:$T$32&lt;=CH$5)*($U$3:$U$32&gt;=CH$5),$L$3:$L$32,""),$BY40),$L$3:$L$32,0),"")</f>
        <v/>
      </c>
      <c r="CI40" s="174" t="str">
        <f t="array" ref="CI40">IFERROR(MATCH(SMALL(IF(($T$3:$T$32&lt;=CI$5)*($U$3:$U$32&gt;=CI$5),$L$3:$L$32,""),$BY40),$L$3:$L$32,0),"")</f>
        <v/>
      </c>
      <c r="CJ40" s="174" t="str">
        <f t="array" ref="CJ40">IFERROR(MATCH(SMALL(IF(($T$3:$T$32&lt;=CJ$5)*($U$3:$U$32&gt;=CJ$5),$L$3:$L$32,""),$BY40),$L$3:$L$32,0),"")</f>
        <v/>
      </c>
      <c r="CK40" s="174" t="str">
        <f t="array" ref="CK40">IFERROR(MATCH(SMALL(IF(($T$3:$T$32&lt;=CK$5)*($U$3:$U$32&gt;=CK$5),$L$3:$L$32,""),$BY40),$L$3:$L$32,0),"")</f>
        <v/>
      </c>
      <c r="CL40" s="174" t="str">
        <f t="array" ref="CL40">IFERROR(MATCH(SMALL(IF(($T$3:$T$32&lt;=CL$5)*($U$3:$U$32&gt;=CL$5),$L$3:$L$32,""),$BY40),$L$3:$L$32,0),"")</f>
        <v/>
      </c>
      <c r="CM40" s="174" t="str">
        <f t="array" ref="CM40">IFERROR(MATCH(SMALL(IF(($T$3:$T$32&lt;=CM$5)*($U$3:$U$32&gt;=CM$5),$L$3:$L$32,""),$BY40),$L$3:$L$32,0),"")</f>
        <v/>
      </c>
      <c r="CN40" s="174" t="str">
        <f t="array" ref="CN40">IFERROR(MATCH(SMALL(IF(($T$3:$T$32&lt;=CN$5)*($U$3:$U$32&gt;=CN$5),$L$3:$L$32,""),$BY40),$L$3:$L$32,0),"")</f>
        <v/>
      </c>
      <c r="CO40" s="174" t="str">
        <f t="array" ref="CO40">IFERROR(MATCH(SMALL(IF(($T$3:$T$32&lt;=CO$5)*($U$3:$U$32&gt;=CO$5),$L$3:$L$32,""),$BY40),$L$3:$L$32,0),"")</f>
        <v/>
      </c>
      <c r="CP40" s="174" t="str">
        <f t="array" ref="CP40">IFERROR(MATCH(SMALL(IF(($T$3:$T$32&lt;=CP$5)*($U$3:$U$32&gt;=CP$5),$L$3:$L$32,""),$BY40),$L$3:$L$32,0),"")</f>
        <v/>
      </c>
      <c r="CQ40" s="174" t="str">
        <f t="array" ref="CQ40">IFERROR(MATCH(SMALL(IF(($T$3:$T$32&lt;=CQ$5)*($U$3:$U$32&gt;=CQ$5),$L$3:$L$32,""),$BY40),$L$3:$L$32,0),"")</f>
        <v/>
      </c>
      <c r="CR40" s="174" t="str">
        <f t="array" ref="CR40">IFERROR(MATCH(SMALL(IF(($T$3:$T$32&lt;=CR$5)*($U$3:$U$32&gt;=CR$5),$L$3:$L$32,""),$BY40),$L$3:$L$32,0),"")</f>
        <v/>
      </c>
      <c r="CS40" s="174" t="str">
        <f t="array" ref="CS40">IFERROR(MATCH(SMALL(IF(($T$3:$T$32&lt;=CS$5)*($U$3:$U$32&gt;=CS$5),$L$3:$L$32,""),$BY40),$L$3:$L$32,0),"")</f>
        <v/>
      </c>
      <c r="CT40" s="174" t="str">
        <f t="array" ref="CT40">IFERROR(MATCH(SMALL(IF(($T$3:$T$32&lt;=CT$5)*($U$3:$U$32&gt;=CT$5),$L$3:$L$32,""),$BY40),$L$3:$L$32,0),"")</f>
        <v/>
      </c>
      <c r="CU40" s="174" t="str">
        <f t="array" ref="CU40">IFERROR(MATCH(SMALL(IF(($T$3:$T$32&lt;=CU$5)*($U$3:$U$32&gt;=CU$5),$L$3:$L$32,""),$BY40),$L$3:$L$32,0),"")</f>
        <v/>
      </c>
      <c r="CV40" s="174" t="str">
        <f t="array" ref="CV40">IFERROR(MATCH(SMALL(IF(($T$3:$T$32&lt;=CV$5)*($U$3:$U$32&gt;=CV$5),$L$3:$L$32,""),$BY40),$L$3:$L$32,0),"")</f>
        <v/>
      </c>
      <c r="CW40" s="174" t="str">
        <f t="array" ref="CW40">IFERROR(MATCH(SMALL(IF(($T$3:$T$32&lt;=CW$5)*($U$3:$U$32&gt;=CW$5),$L$3:$L$32,""),$BY40),$L$3:$L$32,0),"")</f>
        <v/>
      </c>
      <c r="CX40" s="174" t="str">
        <f t="array" ref="CX40">IFERROR(MATCH(SMALL(IF(($T$3:$T$32&lt;=CX$5)*($U$3:$U$32&gt;=CX$5),$L$3:$L$32,""),$BY40),$L$3:$L$32,0),"")</f>
        <v/>
      </c>
      <c r="CY40" s="174" t="str">
        <f t="array" ref="CY40">IFERROR(MATCH(SMALL(IF(($T$3:$T$32&lt;=CY$5)*($U$3:$U$32&gt;=CY$5),$L$3:$L$32,""),$BY40),$L$3:$L$32,0),"")</f>
        <v/>
      </c>
      <c r="CZ40" s="174" t="str">
        <f t="array" ref="CZ40">IFERROR(MATCH(SMALL(IF(($T$3:$T$32&lt;=CZ$5)*($U$3:$U$32&gt;=CZ$5),$L$3:$L$32,""),$BY40),$L$3:$L$32,0),"")</f>
        <v/>
      </c>
      <c r="DA40" s="174" t="str">
        <f t="array" ref="DA40">IFERROR(MATCH(SMALL(IF(($T$3:$T$32&lt;=DA$5)*($U$3:$U$32&gt;=DA$5),$L$3:$L$32,""),$BY40),$L$3:$L$32,0),"")</f>
        <v/>
      </c>
      <c r="DB40" s="174" t="str">
        <f t="array" ref="DB40">IFERROR(MATCH(SMALL(IF(($T$3:$T$32&lt;=DB$5)*($U$3:$U$32&gt;=DB$5),$L$3:$L$32,""),$BY40),$L$3:$L$32,0),"")</f>
        <v/>
      </c>
      <c r="DC40" s="174" t="str">
        <f t="array" ref="DC40">IFERROR(MATCH(SMALL(IF(($T$3:$T$32&lt;=DC$5)*($U$3:$U$32&gt;=DC$5),$L$3:$L$32,""),$BY40),$L$3:$L$32,0),"")</f>
        <v/>
      </c>
      <c r="DD40" s="180" t="str">
        <f t="array" ref="DD40">IFERROR(MATCH(SMALL(IF(($T$3:$T$32&lt;=DD$5)*($U$3:$U$32&gt;=DD$5),$L$3:$L$32,""),$BY40),$L$3:$L$32,0),"")</f>
        <v/>
      </c>
    </row>
    <row r="41" spans="4:108" x14ac:dyDescent="0.25">
      <c r="D41" s="48">
        <v>38</v>
      </c>
      <c r="I41" s="139">
        <f t="shared" si="11"/>
        <v>0.7708333333333347</v>
      </c>
      <c r="J41" s="51"/>
      <c r="K41" s="48"/>
      <c r="L41" s="143"/>
      <c r="M41" s="144"/>
      <c r="N41" s="144"/>
      <c r="O41" s="144"/>
      <c r="P41" s="137"/>
      <c r="Q41" s="137"/>
      <c r="R41" s="137"/>
      <c r="S41" s="137"/>
      <c r="T41" s="145"/>
      <c r="U41" s="145"/>
      <c r="V41" s="141"/>
      <c r="W41" s="141"/>
      <c r="X41" s="146"/>
      <c r="Y41" s="146"/>
      <c r="Z41" s="144"/>
      <c r="AA41" s="147"/>
      <c r="AB41" s="144"/>
      <c r="AC41" s="144"/>
      <c r="AE41" s="139">
        <f t="shared" si="15"/>
        <v>0.72916666666666796</v>
      </c>
      <c r="AF41" s="137">
        <f t="array" aca="1" ref="AF41" ca="1">MIN(IF(($O$3:$O$32=1)*($T$3:$T$32=AF$5)*($V$3:$V$32&lt;=$AE41)*($W$3:$W$32&gt;$AE41)*($Z$3:$Z$32="No"),$K$3:$K$32,""))</f>
        <v>0</v>
      </c>
      <c r="AG41" s="137">
        <f t="array" aca="1" ref="AG41" ca="1">MIN(IF(($O$3:$O$32=1)*($T$3:$T$32=AG$5)*($V$3:$V$32&lt;=$AE41)*($W$3:$W$32&gt;$AE41)*($Z$3:$Z$32="No"),$K$3:$K$32,""))</f>
        <v>0</v>
      </c>
      <c r="AH41" s="137">
        <f t="array" aca="1" ref="AH41" ca="1">MIN(IF(($O$3:$O$32=1)*($T$3:$T$32=AH$5)*($V$3:$V$32&lt;=$AE41)*($W$3:$W$32&gt;$AE41)*($Z$3:$Z$32="No"),$K$3:$K$32,""))</f>
        <v>0</v>
      </c>
      <c r="AI41" s="137">
        <f t="array" aca="1" ref="AI41" ca="1">MIN(IF(($O$3:$O$32=1)*($T$3:$T$32=AI$5)*($V$3:$V$32&lt;=$AE41)*($W$3:$W$32&gt;$AE41)*($Z$3:$Z$32="No"),$K$3:$K$32,""))</f>
        <v>0</v>
      </c>
      <c r="AJ41" s="137">
        <f t="array" aca="1" ref="AJ41" ca="1">MIN(IF(($O$3:$O$32=1)*($T$3:$T$32=AJ$5)*($V$3:$V$32&lt;=$AE41)*($W$3:$W$32&gt;$AE41)*($Z$3:$Z$32="No"),$K$3:$K$32,""))</f>
        <v>0</v>
      </c>
      <c r="AK41" s="137">
        <f t="array" aca="1" ref="AK41" ca="1">MIN(IF(($O$3:$O$32=1)*($T$3:$T$32=AK$5)*($V$3:$V$32&lt;=$AE41)*($W$3:$W$32&gt;$AE41)*($Z$3:$Z$32="No"),$K$3:$K$32,""))</f>
        <v>0</v>
      </c>
      <c r="AL41" s="137">
        <f t="array" aca="1" ref="AL41" ca="1">MIN(IF(($O$3:$O$32=1)*($T$3:$T$32=AL$5)*($V$3:$V$32&lt;=$AE41)*($W$3:$W$32&gt;$AE41)*($Z$3:$Z$32="No"),$K$3:$K$32,""))</f>
        <v>0</v>
      </c>
      <c r="AN41" s="139" t="str">
        <f>WeeklyView!C43</f>
        <v/>
      </c>
      <c r="AO41" s="137">
        <f t="array" aca="1" ref="AO41" ca="1">MIN(IF(($N$3:$N$32=1)*($T$3:$T$32=AO$5)*($V$3:$V$32&lt;=$AN41)*($W$3:$W$32&gt;$AN41)*($Z$3:$Z$32="No"),$K$3:$K$32,""))</f>
        <v>0</v>
      </c>
      <c r="AP41" s="137">
        <f t="shared" ca="1" si="16"/>
        <v>0</v>
      </c>
      <c r="AQ41" s="137" t="str">
        <f t="shared" ca="1" si="54"/>
        <v/>
      </c>
      <c r="AR41" s="137" t="str">
        <f t="shared" ca="1" si="55"/>
        <v/>
      </c>
      <c r="AS41" s="137" t="str">
        <f t="shared" ca="1" si="56"/>
        <v/>
      </c>
      <c r="AT41" s="137">
        <f t="array" aca="1" ref="AT41" ca="1">MIN(IF(($N$3:$N$32=1)*($T$3:$T$32=AT$5)*($V$3:$V$32&lt;=$AN41)*($W$3:$W$32&gt;$AN41)*($Z$3:$Z$32="No"),$K$3:$K$32,""))</f>
        <v>0</v>
      </c>
      <c r="AU41" s="137">
        <f t="shared" ca="1" si="20"/>
        <v>0</v>
      </c>
      <c r="AV41" s="137" t="str">
        <f t="shared" ca="1" si="57"/>
        <v/>
      </c>
      <c r="AW41" s="137" t="str">
        <f t="shared" ca="1" si="58"/>
        <v/>
      </c>
      <c r="AX41" s="137" t="str">
        <f t="shared" ca="1" si="59"/>
        <v/>
      </c>
      <c r="AY41" s="137">
        <f t="array" aca="1" ref="AY41" ca="1">MIN(IF(($N$3:$N$32=1)*($T$3:$T$32=AY$5)*($V$3:$V$32&lt;=$AN41)*($W$3:$W$32&gt;$AN41)*($Z$3:$Z$32="No"),$K$3:$K$32,""))</f>
        <v>0</v>
      </c>
      <c r="AZ41" s="137">
        <f t="shared" ca="1" si="24"/>
        <v>0</v>
      </c>
      <c r="BA41" s="137" t="str">
        <f t="shared" ca="1" si="60"/>
        <v/>
      </c>
      <c r="BB41" s="137" t="str">
        <f t="shared" ca="1" si="61"/>
        <v/>
      </c>
      <c r="BC41" s="137" t="str">
        <f t="shared" ca="1" si="62"/>
        <v/>
      </c>
      <c r="BD41" s="137">
        <f t="array" aca="1" ref="BD41" ca="1">MIN(IF(($N$3:$N$32=1)*($T$3:$T$32=BD$5)*($V$3:$V$32&lt;=$AN41)*($W$3:$W$32&gt;$AN41)*($Z$3:$Z$32="No"),$K$3:$K$32,""))</f>
        <v>0</v>
      </c>
      <c r="BE41" s="137">
        <f t="shared" ca="1" si="28"/>
        <v>0</v>
      </c>
      <c r="BF41" s="137" t="str">
        <f t="shared" ca="1" si="63"/>
        <v/>
      </c>
      <c r="BG41" s="137" t="str">
        <f t="shared" ca="1" si="64"/>
        <v/>
      </c>
      <c r="BH41" s="137" t="str">
        <f t="shared" ca="1" si="65"/>
        <v/>
      </c>
      <c r="BI41" s="137">
        <f t="array" aca="1" ref="BI41" ca="1">MIN(IF(($N$3:$N$32=1)*($T$3:$T$32=BI$5)*($V$3:$V$32&lt;=$AN41)*($W$3:$W$32&gt;$AN41)*($Z$3:$Z$32="No"),$K$3:$K$32,""))</f>
        <v>0</v>
      </c>
      <c r="BJ41" s="137">
        <f t="shared" ca="1" si="32"/>
        <v>0</v>
      </c>
      <c r="BK41" s="137" t="str">
        <f t="shared" ca="1" si="66"/>
        <v/>
      </c>
      <c r="BL41" s="137" t="str">
        <f t="shared" ca="1" si="67"/>
        <v/>
      </c>
      <c r="BM41" s="137" t="str">
        <f t="shared" ca="1" si="68"/>
        <v/>
      </c>
      <c r="BN41" s="137">
        <f t="array" aca="1" ref="BN41" ca="1">MIN(IF(($N$3:$N$32=1)*($T$3:$T$32=BN$5)*($V$3:$V$32&lt;=$AN41)*($W$3:$W$32&gt;$AN41)*($Z$3:$Z$32="No"),$K$3:$K$32,""))</f>
        <v>0</v>
      </c>
      <c r="BO41" s="137">
        <f t="shared" ca="1" si="36"/>
        <v>0</v>
      </c>
      <c r="BP41" s="137" t="str">
        <f t="shared" ca="1" si="69"/>
        <v/>
      </c>
      <c r="BQ41" s="137" t="str">
        <f t="shared" ca="1" si="70"/>
        <v/>
      </c>
      <c r="BR41" s="137" t="str">
        <f t="shared" ca="1" si="71"/>
        <v/>
      </c>
      <c r="BS41" s="137">
        <f t="array" aca="1" ref="BS41" ca="1">MIN(IF(($N$3:$N$32=1)*($T$3:$T$32=BS$5)*($V$3:$V$32&lt;=$AN41)*($W$3:$W$32&gt;$AN41)*($Z$3:$Z$32="No"),$K$3:$K$32,""))</f>
        <v>0</v>
      </c>
      <c r="BT41" s="137">
        <f t="shared" ca="1" si="40"/>
        <v>0</v>
      </c>
      <c r="BU41" s="137" t="str">
        <f t="shared" ca="1" si="72"/>
        <v/>
      </c>
      <c r="BV41" s="137" t="str">
        <f t="shared" ca="1" si="73"/>
        <v/>
      </c>
      <c r="BW41" s="137" t="str">
        <f t="shared" ca="1" si="74"/>
        <v/>
      </c>
      <c r="BY41" s="179">
        <v>4</v>
      </c>
      <c r="BZ41" s="174" t="str">
        <f t="array" ref="BZ41">IFERROR(MATCH(SMALL(IF(($T$3:$T$32&lt;=BZ$5)*($U$3:$U$32&gt;=BZ$5),$L$3:$L$32,""),$BY41),$L$3:$L$32,0),"")</f>
        <v/>
      </c>
      <c r="CA41" s="174" t="str">
        <f t="array" ref="CA41">IFERROR(MATCH(SMALL(IF(($T$3:$T$32&lt;=CA$5)*($U$3:$U$32&gt;=CA$5),$L$3:$L$32,""),$BY41),$L$3:$L$32,0),"")</f>
        <v/>
      </c>
      <c r="CB41" s="174" t="str">
        <f t="array" ref="CB41">IFERROR(MATCH(SMALL(IF(($T$3:$T$32&lt;=CB$5)*($U$3:$U$32&gt;=CB$5),$L$3:$L$32,""),$BY41),$L$3:$L$32,0),"")</f>
        <v/>
      </c>
      <c r="CC41" s="174" t="str">
        <f t="array" ref="CC41">IFERROR(MATCH(SMALL(IF(($T$3:$T$32&lt;=CC$5)*($U$3:$U$32&gt;=CC$5),$L$3:$L$32,""),$BY41),$L$3:$L$32,0),"")</f>
        <v/>
      </c>
      <c r="CD41" s="174" t="str">
        <f t="array" ref="CD41">IFERROR(MATCH(SMALL(IF(($T$3:$T$32&lt;=CD$5)*($U$3:$U$32&gt;=CD$5),$L$3:$L$32,""),$BY41),$L$3:$L$32,0),"")</f>
        <v/>
      </c>
      <c r="CE41" s="174" t="str">
        <f t="array" ref="CE41">IFERROR(MATCH(SMALL(IF(($T$3:$T$32&lt;=CE$5)*($U$3:$U$32&gt;=CE$5),$L$3:$L$32,""),$BY41),$L$3:$L$32,0),"")</f>
        <v/>
      </c>
      <c r="CF41" s="174" t="str">
        <f t="array" ref="CF41">IFERROR(MATCH(SMALL(IF(($T$3:$T$32&lt;=CF$5)*($U$3:$U$32&gt;=CF$5),$L$3:$L$32,""),$BY41),$L$3:$L$32,0),"")</f>
        <v/>
      </c>
      <c r="CG41" s="174" t="str">
        <f t="array" ref="CG41">IFERROR(MATCH(SMALL(IF(($T$3:$T$32&lt;=CG$5)*($U$3:$U$32&gt;=CG$5),$L$3:$L$32,""),$BY41),$L$3:$L$32,0),"")</f>
        <v/>
      </c>
      <c r="CH41" s="174" t="str">
        <f t="array" ref="CH41">IFERROR(MATCH(SMALL(IF(($T$3:$T$32&lt;=CH$5)*($U$3:$U$32&gt;=CH$5),$L$3:$L$32,""),$BY41),$L$3:$L$32,0),"")</f>
        <v/>
      </c>
      <c r="CI41" s="174" t="str">
        <f t="array" ref="CI41">IFERROR(MATCH(SMALL(IF(($T$3:$T$32&lt;=CI$5)*($U$3:$U$32&gt;=CI$5),$L$3:$L$32,""),$BY41),$L$3:$L$32,0),"")</f>
        <v/>
      </c>
      <c r="CJ41" s="174" t="str">
        <f t="array" ref="CJ41">IFERROR(MATCH(SMALL(IF(($T$3:$T$32&lt;=CJ$5)*($U$3:$U$32&gt;=CJ$5),$L$3:$L$32,""),$BY41),$L$3:$L$32,0),"")</f>
        <v/>
      </c>
      <c r="CK41" s="174" t="str">
        <f t="array" ref="CK41">IFERROR(MATCH(SMALL(IF(($T$3:$T$32&lt;=CK$5)*($U$3:$U$32&gt;=CK$5),$L$3:$L$32,""),$BY41),$L$3:$L$32,0),"")</f>
        <v/>
      </c>
      <c r="CL41" s="174" t="str">
        <f t="array" ref="CL41">IFERROR(MATCH(SMALL(IF(($T$3:$T$32&lt;=CL$5)*($U$3:$U$32&gt;=CL$5),$L$3:$L$32,""),$BY41),$L$3:$L$32,0),"")</f>
        <v/>
      </c>
      <c r="CM41" s="174" t="str">
        <f t="array" ref="CM41">IFERROR(MATCH(SMALL(IF(($T$3:$T$32&lt;=CM$5)*($U$3:$U$32&gt;=CM$5),$L$3:$L$32,""),$BY41),$L$3:$L$32,0),"")</f>
        <v/>
      </c>
      <c r="CN41" s="174" t="str">
        <f t="array" ref="CN41">IFERROR(MATCH(SMALL(IF(($T$3:$T$32&lt;=CN$5)*($U$3:$U$32&gt;=CN$5),$L$3:$L$32,""),$BY41),$L$3:$L$32,0),"")</f>
        <v/>
      </c>
      <c r="CO41" s="174" t="str">
        <f t="array" ref="CO41">IFERROR(MATCH(SMALL(IF(($T$3:$T$32&lt;=CO$5)*($U$3:$U$32&gt;=CO$5),$L$3:$L$32,""),$BY41),$L$3:$L$32,0),"")</f>
        <v/>
      </c>
      <c r="CP41" s="174" t="str">
        <f t="array" ref="CP41">IFERROR(MATCH(SMALL(IF(($T$3:$T$32&lt;=CP$5)*($U$3:$U$32&gt;=CP$5),$L$3:$L$32,""),$BY41),$L$3:$L$32,0),"")</f>
        <v/>
      </c>
      <c r="CQ41" s="174" t="str">
        <f t="array" ref="CQ41">IFERROR(MATCH(SMALL(IF(($T$3:$T$32&lt;=CQ$5)*($U$3:$U$32&gt;=CQ$5),$L$3:$L$32,""),$BY41),$L$3:$L$32,0),"")</f>
        <v/>
      </c>
      <c r="CR41" s="174" t="str">
        <f t="array" ref="CR41">IFERROR(MATCH(SMALL(IF(($T$3:$T$32&lt;=CR$5)*($U$3:$U$32&gt;=CR$5),$L$3:$L$32,""),$BY41),$L$3:$L$32,0),"")</f>
        <v/>
      </c>
      <c r="CS41" s="174" t="str">
        <f t="array" ref="CS41">IFERROR(MATCH(SMALL(IF(($T$3:$T$32&lt;=CS$5)*($U$3:$U$32&gt;=CS$5),$L$3:$L$32,""),$BY41),$L$3:$L$32,0),"")</f>
        <v/>
      </c>
      <c r="CT41" s="174" t="str">
        <f t="array" ref="CT41">IFERROR(MATCH(SMALL(IF(($T$3:$T$32&lt;=CT$5)*($U$3:$U$32&gt;=CT$5),$L$3:$L$32,""),$BY41),$L$3:$L$32,0),"")</f>
        <v/>
      </c>
      <c r="CU41" s="174" t="str">
        <f t="array" ref="CU41">IFERROR(MATCH(SMALL(IF(($T$3:$T$32&lt;=CU$5)*($U$3:$U$32&gt;=CU$5),$L$3:$L$32,""),$BY41),$L$3:$L$32,0),"")</f>
        <v/>
      </c>
      <c r="CV41" s="174" t="str">
        <f t="array" ref="CV41">IFERROR(MATCH(SMALL(IF(($T$3:$T$32&lt;=CV$5)*($U$3:$U$32&gt;=CV$5),$L$3:$L$32,""),$BY41),$L$3:$L$32,0),"")</f>
        <v/>
      </c>
      <c r="CW41" s="174" t="str">
        <f t="array" ref="CW41">IFERROR(MATCH(SMALL(IF(($T$3:$T$32&lt;=CW$5)*($U$3:$U$32&gt;=CW$5),$L$3:$L$32,""),$BY41),$L$3:$L$32,0),"")</f>
        <v/>
      </c>
      <c r="CX41" s="174" t="str">
        <f t="array" ref="CX41">IFERROR(MATCH(SMALL(IF(($T$3:$T$32&lt;=CX$5)*($U$3:$U$32&gt;=CX$5),$L$3:$L$32,""),$BY41),$L$3:$L$32,0),"")</f>
        <v/>
      </c>
      <c r="CY41" s="174" t="str">
        <f t="array" ref="CY41">IFERROR(MATCH(SMALL(IF(($T$3:$T$32&lt;=CY$5)*($U$3:$U$32&gt;=CY$5),$L$3:$L$32,""),$BY41),$L$3:$L$32,0),"")</f>
        <v/>
      </c>
      <c r="CZ41" s="174" t="str">
        <f t="array" ref="CZ41">IFERROR(MATCH(SMALL(IF(($T$3:$T$32&lt;=CZ$5)*($U$3:$U$32&gt;=CZ$5),$L$3:$L$32,""),$BY41),$L$3:$L$32,0),"")</f>
        <v/>
      </c>
      <c r="DA41" s="174" t="str">
        <f t="array" ref="DA41">IFERROR(MATCH(SMALL(IF(($T$3:$T$32&lt;=DA$5)*($U$3:$U$32&gt;=DA$5),$L$3:$L$32,""),$BY41),$L$3:$L$32,0),"")</f>
        <v/>
      </c>
      <c r="DB41" s="174" t="str">
        <f t="array" ref="DB41">IFERROR(MATCH(SMALL(IF(($T$3:$T$32&lt;=DB$5)*($U$3:$U$32&gt;=DB$5),$L$3:$L$32,""),$BY41),$L$3:$L$32,0),"")</f>
        <v/>
      </c>
      <c r="DC41" s="174" t="str">
        <f t="array" ref="DC41">IFERROR(MATCH(SMALL(IF(($T$3:$T$32&lt;=DC$5)*($U$3:$U$32&gt;=DC$5),$L$3:$L$32,""),$BY41),$L$3:$L$32,0),"")</f>
        <v/>
      </c>
      <c r="DD41" s="180" t="str">
        <f t="array" ref="DD41">IFERROR(MATCH(SMALL(IF(($T$3:$T$32&lt;=DD$5)*($U$3:$U$32&gt;=DD$5),$L$3:$L$32,""),$BY41),$L$3:$L$32,0),"")</f>
        <v/>
      </c>
    </row>
    <row r="42" spans="4:108" x14ac:dyDescent="0.25">
      <c r="D42" s="48">
        <v>39</v>
      </c>
      <c r="I42" s="139">
        <f t="shared" si="11"/>
        <v>0.79166666666666807</v>
      </c>
      <c r="J42" s="51"/>
      <c r="K42" s="48"/>
      <c r="L42" s="143"/>
      <c r="M42" s="144"/>
      <c r="N42" s="144"/>
      <c r="O42" s="144"/>
      <c r="P42" s="137"/>
      <c r="Q42" s="137"/>
      <c r="R42" s="137"/>
      <c r="S42" s="137"/>
      <c r="T42" s="145"/>
      <c r="U42" s="145"/>
      <c r="V42" s="141"/>
      <c r="W42" s="141"/>
      <c r="X42" s="146"/>
      <c r="Y42" s="146"/>
      <c r="Z42" s="144"/>
      <c r="AA42" s="147"/>
      <c r="AB42" s="144"/>
      <c r="AC42" s="144"/>
      <c r="AE42" s="139">
        <f t="shared" si="15"/>
        <v>0.75000000000000133</v>
      </c>
      <c r="AF42" s="137">
        <f t="array" aca="1" ref="AF42" ca="1">MIN(IF(($O$3:$O$32=1)*($T$3:$T$32=AF$5)*($V$3:$V$32&lt;=$AE42)*($W$3:$W$32&gt;$AE42)*($Z$3:$Z$32="No"),$K$3:$K$32,""))</f>
        <v>0</v>
      </c>
      <c r="AG42" s="137">
        <f t="array" aca="1" ref="AG42" ca="1">MIN(IF(($O$3:$O$32=1)*($T$3:$T$32=AG$5)*($V$3:$V$32&lt;=$AE42)*($W$3:$W$32&gt;$AE42)*($Z$3:$Z$32="No"),$K$3:$K$32,""))</f>
        <v>0</v>
      </c>
      <c r="AH42" s="137">
        <f t="array" aca="1" ref="AH42" ca="1">MIN(IF(($O$3:$O$32=1)*($T$3:$T$32=AH$5)*($V$3:$V$32&lt;=$AE42)*($W$3:$W$32&gt;$AE42)*($Z$3:$Z$32="No"),$K$3:$K$32,""))</f>
        <v>0</v>
      </c>
      <c r="AI42" s="137">
        <f t="array" aca="1" ref="AI42" ca="1">MIN(IF(($O$3:$O$32=1)*($T$3:$T$32=AI$5)*($V$3:$V$32&lt;=$AE42)*($W$3:$W$32&gt;$AE42)*($Z$3:$Z$32="No"),$K$3:$K$32,""))</f>
        <v>0</v>
      </c>
      <c r="AJ42" s="137">
        <f t="array" aca="1" ref="AJ42" ca="1">MIN(IF(($O$3:$O$32=1)*($T$3:$T$32=AJ$5)*($V$3:$V$32&lt;=$AE42)*($W$3:$W$32&gt;$AE42)*($Z$3:$Z$32="No"),$K$3:$K$32,""))</f>
        <v>0</v>
      </c>
      <c r="AK42" s="137">
        <f t="array" aca="1" ref="AK42" ca="1">MIN(IF(($O$3:$O$32=1)*($T$3:$T$32=AK$5)*($V$3:$V$32&lt;=$AE42)*($W$3:$W$32&gt;$AE42)*($Z$3:$Z$32="No"),$K$3:$K$32,""))</f>
        <v>0</v>
      </c>
      <c r="AL42" s="137">
        <f t="array" aca="1" ref="AL42" ca="1">MIN(IF(($O$3:$O$32=1)*($T$3:$T$32=AL$5)*($V$3:$V$32&lt;=$AE42)*($W$3:$W$32&gt;$AE42)*($Z$3:$Z$32="No"),$K$3:$K$32,""))</f>
        <v>0</v>
      </c>
      <c r="AN42" s="139" t="str">
        <f>WeeklyView!C44</f>
        <v/>
      </c>
      <c r="AO42" s="137">
        <f t="array" aca="1" ref="AO42" ca="1">MIN(IF(($N$3:$N$32=1)*($T$3:$T$32=AO$5)*($V$3:$V$32&lt;=$AN42)*($W$3:$W$32&gt;$AN42)*($Z$3:$Z$32="No"),$K$3:$K$32,""))</f>
        <v>0</v>
      </c>
      <c r="AP42" s="137">
        <f t="shared" ca="1" si="16"/>
        <v>0</v>
      </c>
      <c r="AQ42" s="137" t="str">
        <f t="shared" ca="1" si="54"/>
        <v/>
      </c>
      <c r="AR42" s="137" t="str">
        <f t="shared" ca="1" si="55"/>
        <v/>
      </c>
      <c r="AS42" s="137" t="str">
        <f t="shared" ca="1" si="56"/>
        <v/>
      </c>
      <c r="AT42" s="137">
        <f t="array" aca="1" ref="AT42" ca="1">MIN(IF(($N$3:$N$32=1)*($T$3:$T$32=AT$5)*($V$3:$V$32&lt;=$AN42)*($W$3:$W$32&gt;$AN42)*($Z$3:$Z$32="No"),$K$3:$K$32,""))</f>
        <v>0</v>
      </c>
      <c r="AU42" s="137">
        <f t="shared" ca="1" si="20"/>
        <v>0</v>
      </c>
      <c r="AV42" s="137" t="str">
        <f t="shared" ca="1" si="57"/>
        <v/>
      </c>
      <c r="AW42" s="137" t="str">
        <f t="shared" ca="1" si="58"/>
        <v/>
      </c>
      <c r="AX42" s="137" t="str">
        <f t="shared" ca="1" si="59"/>
        <v/>
      </c>
      <c r="AY42" s="137">
        <f t="array" aca="1" ref="AY42" ca="1">MIN(IF(($N$3:$N$32=1)*($T$3:$T$32=AY$5)*($V$3:$V$32&lt;=$AN42)*($W$3:$W$32&gt;$AN42)*($Z$3:$Z$32="No"),$K$3:$K$32,""))</f>
        <v>0</v>
      </c>
      <c r="AZ42" s="137">
        <f t="shared" ca="1" si="24"/>
        <v>0</v>
      </c>
      <c r="BA42" s="137" t="str">
        <f t="shared" ca="1" si="60"/>
        <v/>
      </c>
      <c r="BB42" s="137" t="str">
        <f t="shared" ca="1" si="61"/>
        <v/>
      </c>
      <c r="BC42" s="137" t="str">
        <f t="shared" ca="1" si="62"/>
        <v/>
      </c>
      <c r="BD42" s="137">
        <f t="array" aca="1" ref="BD42" ca="1">MIN(IF(($N$3:$N$32=1)*($T$3:$T$32=BD$5)*($V$3:$V$32&lt;=$AN42)*($W$3:$W$32&gt;$AN42)*($Z$3:$Z$32="No"),$K$3:$K$32,""))</f>
        <v>0</v>
      </c>
      <c r="BE42" s="137">
        <f t="shared" ca="1" si="28"/>
        <v>0</v>
      </c>
      <c r="BF42" s="137" t="str">
        <f t="shared" ca="1" si="63"/>
        <v/>
      </c>
      <c r="BG42" s="137" t="str">
        <f t="shared" ca="1" si="64"/>
        <v/>
      </c>
      <c r="BH42" s="137" t="str">
        <f t="shared" ca="1" si="65"/>
        <v/>
      </c>
      <c r="BI42" s="137">
        <f t="array" aca="1" ref="BI42" ca="1">MIN(IF(($N$3:$N$32=1)*($T$3:$T$32=BI$5)*($V$3:$V$32&lt;=$AN42)*($W$3:$W$32&gt;$AN42)*($Z$3:$Z$32="No"),$K$3:$K$32,""))</f>
        <v>0</v>
      </c>
      <c r="BJ42" s="137">
        <f t="shared" ca="1" si="32"/>
        <v>0</v>
      </c>
      <c r="BK42" s="137" t="str">
        <f t="shared" ca="1" si="66"/>
        <v/>
      </c>
      <c r="BL42" s="137" t="str">
        <f t="shared" ca="1" si="67"/>
        <v/>
      </c>
      <c r="BM42" s="137" t="str">
        <f t="shared" ca="1" si="68"/>
        <v/>
      </c>
      <c r="BN42" s="137">
        <f t="array" aca="1" ref="BN42" ca="1">MIN(IF(($N$3:$N$32=1)*($T$3:$T$32=BN$5)*($V$3:$V$32&lt;=$AN42)*($W$3:$W$32&gt;$AN42)*($Z$3:$Z$32="No"),$K$3:$K$32,""))</f>
        <v>0</v>
      </c>
      <c r="BO42" s="137">
        <f t="shared" ca="1" si="36"/>
        <v>0</v>
      </c>
      <c r="BP42" s="137" t="str">
        <f t="shared" ca="1" si="69"/>
        <v/>
      </c>
      <c r="BQ42" s="137" t="str">
        <f t="shared" ca="1" si="70"/>
        <v/>
      </c>
      <c r="BR42" s="137" t="str">
        <f t="shared" ca="1" si="71"/>
        <v/>
      </c>
      <c r="BS42" s="137">
        <f t="array" aca="1" ref="BS42" ca="1">MIN(IF(($N$3:$N$32=1)*($T$3:$T$32=BS$5)*($V$3:$V$32&lt;=$AN42)*($W$3:$W$32&gt;$AN42)*($Z$3:$Z$32="No"),$K$3:$K$32,""))</f>
        <v>0</v>
      </c>
      <c r="BT42" s="137">
        <f t="shared" ca="1" si="40"/>
        <v>0</v>
      </c>
      <c r="BU42" s="137" t="str">
        <f t="shared" ca="1" si="72"/>
        <v/>
      </c>
      <c r="BV42" s="137" t="str">
        <f t="shared" ca="1" si="73"/>
        <v/>
      </c>
      <c r="BW42" s="137" t="str">
        <f t="shared" ca="1" si="74"/>
        <v/>
      </c>
      <c r="BY42" s="179">
        <v>5</v>
      </c>
      <c r="BZ42" s="174" t="str">
        <f t="array" ref="BZ42">IFERROR(MATCH(SMALL(IF(($T$3:$T$32&lt;=BZ$5)*($U$3:$U$32&gt;=BZ$5),$L$3:$L$32,""),$BY42),$L$3:$L$32,0),"")</f>
        <v/>
      </c>
      <c r="CA42" s="174" t="str">
        <f t="array" ref="CA42">IFERROR(MATCH(SMALL(IF(($T$3:$T$32&lt;=CA$5)*($U$3:$U$32&gt;=CA$5),$L$3:$L$32,""),$BY42),$L$3:$L$32,0),"")</f>
        <v/>
      </c>
      <c r="CB42" s="174" t="str">
        <f t="array" ref="CB42">IFERROR(MATCH(SMALL(IF(($T$3:$T$32&lt;=CB$5)*($U$3:$U$32&gt;=CB$5),$L$3:$L$32,""),$BY42),$L$3:$L$32,0),"")</f>
        <v/>
      </c>
      <c r="CC42" s="174" t="str">
        <f t="array" ref="CC42">IFERROR(MATCH(SMALL(IF(($T$3:$T$32&lt;=CC$5)*($U$3:$U$32&gt;=CC$5),$L$3:$L$32,""),$BY42),$L$3:$L$32,0),"")</f>
        <v/>
      </c>
      <c r="CD42" s="174" t="str">
        <f t="array" ref="CD42">IFERROR(MATCH(SMALL(IF(($T$3:$T$32&lt;=CD$5)*($U$3:$U$32&gt;=CD$5),$L$3:$L$32,""),$BY42),$L$3:$L$32,0),"")</f>
        <v/>
      </c>
      <c r="CE42" s="174" t="str">
        <f t="array" ref="CE42">IFERROR(MATCH(SMALL(IF(($T$3:$T$32&lt;=CE$5)*($U$3:$U$32&gt;=CE$5),$L$3:$L$32,""),$BY42),$L$3:$L$32,0),"")</f>
        <v/>
      </c>
      <c r="CF42" s="174" t="str">
        <f t="array" ref="CF42">IFERROR(MATCH(SMALL(IF(($T$3:$T$32&lt;=CF$5)*($U$3:$U$32&gt;=CF$5),$L$3:$L$32,""),$BY42),$L$3:$L$32,0),"")</f>
        <v/>
      </c>
      <c r="CG42" s="174" t="str">
        <f t="array" ref="CG42">IFERROR(MATCH(SMALL(IF(($T$3:$T$32&lt;=CG$5)*($U$3:$U$32&gt;=CG$5),$L$3:$L$32,""),$BY42),$L$3:$L$32,0),"")</f>
        <v/>
      </c>
      <c r="CH42" s="174" t="str">
        <f t="array" ref="CH42">IFERROR(MATCH(SMALL(IF(($T$3:$T$32&lt;=CH$5)*($U$3:$U$32&gt;=CH$5),$L$3:$L$32,""),$BY42),$L$3:$L$32,0),"")</f>
        <v/>
      </c>
      <c r="CI42" s="174" t="str">
        <f t="array" ref="CI42">IFERROR(MATCH(SMALL(IF(($T$3:$T$32&lt;=CI$5)*($U$3:$U$32&gt;=CI$5),$L$3:$L$32,""),$BY42),$L$3:$L$32,0),"")</f>
        <v/>
      </c>
      <c r="CJ42" s="174" t="str">
        <f t="array" ref="CJ42">IFERROR(MATCH(SMALL(IF(($T$3:$T$32&lt;=CJ$5)*($U$3:$U$32&gt;=CJ$5),$L$3:$L$32,""),$BY42),$L$3:$L$32,0),"")</f>
        <v/>
      </c>
      <c r="CK42" s="174" t="str">
        <f t="array" ref="CK42">IFERROR(MATCH(SMALL(IF(($T$3:$T$32&lt;=CK$5)*($U$3:$U$32&gt;=CK$5),$L$3:$L$32,""),$BY42),$L$3:$L$32,0),"")</f>
        <v/>
      </c>
      <c r="CL42" s="174" t="str">
        <f t="array" ref="CL42">IFERROR(MATCH(SMALL(IF(($T$3:$T$32&lt;=CL$5)*($U$3:$U$32&gt;=CL$5),$L$3:$L$32,""),$BY42),$L$3:$L$32,0),"")</f>
        <v/>
      </c>
      <c r="CM42" s="174" t="str">
        <f t="array" ref="CM42">IFERROR(MATCH(SMALL(IF(($T$3:$T$32&lt;=CM$5)*($U$3:$U$32&gt;=CM$5),$L$3:$L$32,""),$BY42),$L$3:$L$32,0),"")</f>
        <v/>
      </c>
      <c r="CN42" s="174" t="str">
        <f t="array" ref="CN42">IFERROR(MATCH(SMALL(IF(($T$3:$T$32&lt;=CN$5)*($U$3:$U$32&gt;=CN$5),$L$3:$L$32,""),$BY42),$L$3:$L$32,0),"")</f>
        <v/>
      </c>
      <c r="CO42" s="174" t="str">
        <f t="array" ref="CO42">IFERROR(MATCH(SMALL(IF(($T$3:$T$32&lt;=CO$5)*($U$3:$U$32&gt;=CO$5),$L$3:$L$32,""),$BY42),$L$3:$L$32,0),"")</f>
        <v/>
      </c>
      <c r="CP42" s="174" t="str">
        <f t="array" ref="CP42">IFERROR(MATCH(SMALL(IF(($T$3:$T$32&lt;=CP$5)*($U$3:$U$32&gt;=CP$5),$L$3:$L$32,""),$BY42),$L$3:$L$32,0),"")</f>
        <v/>
      </c>
      <c r="CQ42" s="174" t="str">
        <f t="array" ref="CQ42">IFERROR(MATCH(SMALL(IF(($T$3:$T$32&lt;=CQ$5)*($U$3:$U$32&gt;=CQ$5),$L$3:$L$32,""),$BY42),$L$3:$L$32,0),"")</f>
        <v/>
      </c>
      <c r="CR42" s="174" t="str">
        <f t="array" ref="CR42">IFERROR(MATCH(SMALL(IF(($T$3:$T$32&lt;=CR$5)*($U$3:$U$32&gt;=CR$5),$L$3:$L$32,""),$BY42),$L$3:$L$32,0),"")</f>
        <v/>
      </c>
      <c r="CS42" s="174" t="str">
        <f t="array" ref="CS42">IFERROR(MATCH(SMALL(IF(($T$3:$T$32&lt;=CS$5)*($U$3:$U$32&gt;=CS$5),$L$3:$L$32,""),$BY42),$L$3:$L$32,0),"")</f>
        <v/>
      </c>
      <c r="CT42" s="174" t="str">
        <f t="array" ref="CT42">IFERROR(MATCH(SMALL(IF(($T$3:$T$32&lt;=CT$5)*($U$3:$U$32&gt;=CT$5),$L$3:$L$32,""),$BY42),$L$3:$L$32,0),"")</f>
        <v/>
      </c>
      <c r="CU42" s="174" t="str">
        <f t="array" ref="CU42">IFERROR(MATCH(SMALL(IF(($T$3:$T$32&lt;=CU$5)*($U$3:$U$32&gt;=CU$5),$L$3:$L$32,""),$BY42),$L$3:$L$32,0),"")</f>
        <v/>
      </c>
      <c r="CV42" s="174" t="str">
        <f t="array" ref="CV42">IFERROR(MATCH(SMALL(IF(($T$3:$T$32&lt;=CV$5)*($U$3:$U$32&gt;=CV$5),$L$3:$L$32,""),$BY42),$L$3:$L$32,0),"")</f>
        <v/>
      </c>
      <c r="CW42" s="174" t="str">
        <f t="array" ref="CW42">IFERROR(MATCH(SMALL(IF(($T$3:$T$32&lt;=CW$5)*($U$3:$U$32&gt;=CW$5),$L$3:$L$32,""),$BY42),$L$3:$L$32,0),"")</f>
        <v/>
      </c>
      <c r="CX42" s="174" t="str">
        <f t="array" ref="CX42">IFERROR(MATCH(SMALL(IF(($T$3:$T$32&lt;=CX$5)*($U$3:$U$32&gt;=CX$5),$L$3:$L$32,""),$BY42),$L$3:$L$32,0),"")</f>
        <v/>
      </c>
      <c r="CY42" s="174" t="str">
        <f t="array" ref="CY42">IFERROR(MATCH(SMALL(IF(($T$3:$T$32&lt;=CY$5)*($U$3:$U$32&gt;=CY$5),$L$3:$L$32,""),$BY42),$L$3:$L$32,0),"")</f>
        <v/>
      </c>
      <c r="CZ42" s="174" t="str">
        <f t="array" ref="CZ42">IFERROR(MATCH(SMALL(IF(($T$3:$T$32&lt;=CZ$5)*($U$3:$U$32&gt;=CZ$5),$L$3:$L$32,""),$BY42),$L$3:$L$32,0),"")</f>
        <v/>
      </c>
      <c r="DA42" s="174" t="str">
        <f t="array" ref="DA42">IFERROR(MATCH(SMALL(IF(($T$3:$T$32&lt;=DA$5)*($U$3:$U$32&gt;=DA$5),$L$3:$L$32,""),$BY42),$L$3:$L$32,0),"")</f>
        <v/>
      </c>
      <c r="DB42" s="174" t="str">
        <f t="array" ref="DB42">IFERROR(MATCH(SMALL(IF(($T$3:$T$32&lt;=DB$5)*($U$3:$U$32&gt;=DB$5),$L$3:$L$32,""),$BY42),$L$3:$L$32,0),"")</f>
        <v/>
      </c>
      <c r="DC42" s="174" t="str">
        <f t="array" ref="DC42">IFERROR(MATCH(SMALL(IF(($T$3:$T$32&lt;=DC$5)*($U$3:$U$32&gt;=DC$5),$L$3:$L$32,""),$BY42),$L$3:$L$32,0),"")</f>
        <v/>
      </c>
      <c r="DD42" s="180" t="str">
        <f t="array" ref="DD42">IFERROR(MATCH(SMALL(IF(($T$3:$T$32&lt;=DD$5)*($U$3:$U$32&gt;=DD$5),$L$3:$L$32,""),$BY42),$L$3:$L$32,0),"")</f>
        <v/>
      </c>
    </row>
    <row r="43" spans="4:108" x14ac:dyDescent="0.25">
      <c r="D43" s="48">
        <v>40</v>
      </c>
      <c r="I43" s="139">
        <f t="shared" si="11"/>
        <v>0.81250000000000144</v>
      </c>
      <c r="J43" s="51"/>
      <c r="K43" s="48"/>
      <c r="L43" s="143"/>
      <c r="M43" s="144"/>
      <c r="N43" s="144"/>
      <c r="O43" s="144"/>
      <c r="P43" s="137"/>
      <c r="Q43" s="137"/>
      <c r="R43" s="137"/>
      <c r="S43" s="137"/>
      <c r="T43" s="145"/>
      <c r="U43" s="145"/>
      <c r="V43" s="141"/>
      <c r="W43" s="141"/>
      <c r="X43" s="146"/>
      <c r="Y43" s="146"/>
      <c r="Z43" s="144"/>
      <c r="AA43" s="147"/>
      <c r="AB43" s="144"/>
      <c r="AC43" s="144"/>
      <c r="AE43" s="139">
        <f t="shared" si="15"/>
        <v>0.7708333333333347</v>
      </c>
      <c r="AF43" s="137">
        <f t="array" aca="1" ref="AF43" ca="1">MIN(IF(($O$3:$O$32=1)*($T$3:$T$32=AF$5)*($V$3:$V$32&lt;=$AE43)*($W$3:$W$32&gt;$AE43)*($Z$3:$Z$32="No"),$K$3:$K$32,""))</f>
        <v>0</v>
      </c>
      <c r="AG43" s="137">
        <f t="array" aca="1" ref="AG43" ca="1">MIN(IF(($O$3:$O$32=1)*($T$3:$T$32=AG$5)*($V$3:$V$32&lt;=$AE43)*($W$3:$W$32&gt;$AE43)*($Z$3:$Z$32="No"),$K$3:$K$32,""))</f>
        <v>0</v>
      </c>
      <c r="AH43" s="137">
        <f t="array" aca="1" ref="AH43" ca="1">MIN(IF(($O$3:$O$32=1)*($T$3:$T$32=AH$5)*($V$3:$V$32&lt;=$AE43)*($W$3:$W$32&gt;$AE43)*($Z$3:$Z$32="No"),$K$3:$K$32,""))</f>
        <v>0</v>
      </c>
      <c r="AI43" s="137">
        <f t="array" aca="1" ref="AI43" ca="1">MIN(IF(($O$3:$O$32=1)*($T$3:$T$32=AI$5)*($V$3:$V$32&lt;=$AE43)*($W$3:$W$32&gt;$AE43)*($Z$3:$Z$32="No"),$K$3:$K$32,""))</f>
        <v>0</v>
      </c>
      <c r="AJ43" s="137">
        <f t="array" aca="1" ref="AJ43" ca="1">MIN(IF(($O$3:$O$32=1)*($T$3:$T$32=AJ$5)*($V$3:$V$32&lt;=$AE43)*($W$3:$W$32&gt;$AE43)*($Z$3:$Z$32="No"),$K$3:$K$32,""))</f>
        <v>0</v>
      </c>
      <c r="AK43" s="137">
        <f t="array" aca="1" ref="AK43" ca="1">MIN(IF(($O$3:$O$32=1)*($T$3:$T$32=AK$5)*($V$3:$V$32&lt;=$AE43)*($W$3:$W$32&gt;$AE43)*($Z$3:$Z$32="No"),$K$3:$K$32,""))</f>
        <v>0</v>
      </c>
      <c r="AL43" s="137">
        <f t="array" aca="1" ref="AL43" ca="1">MIN(IF(($O$3:$O$32=1)*($T$3:$T$32=AL$5)*($V$3:$V$32&lt;=$AE43)*($W$3:$W$32&gt;$AE43)*($Z$3:$Z$32="No"),$K$3:$K$32,""))</f>
        <v>0</v>
      </c>
      <c r="AN43" s="139" t="str">
        <f>WeeklyView!C45</f>
        <v/>
      </c>
      <c r="AO43" s="137">
        <f t="array" aca="1" ref="AO43" ca="1">MIN(IF(($N$3:$N$32=1)*($T$3:$T$32=AO$5)*($V$3:$V$32&lt;=$AN43)*($W$3:$W$32&gt;$AN43)*($Z$3:$Z$32="No"),$K$3:$K$32,""))</f>
        <v>0</v>
      </c>
      <c r="AP43" s="137">
        <f t="shared" ca="1" si="16"/>
        <v>0</v>
      </c>
      <c r="AQ43" s="137" t="str">
        <f t="shared" ca="1" si="54"/>
        <v/>
      </c>
      <c r="AR43" s="137" t="str">
        <f t="shared" ca="1" si="55"/>
        <v/>
      </c>
      <c r="AS43" s="137" t="str">
        <f t="shared" ca="1" si="56"/>
        <v/>
      </c>
      <c r="AT43" s="137">
        <f t="array" aca="1" ref="AT43" ca="1">MIN(IF(($N$3:$N$32=1)*($T$3:$T$32=AT$5)*($V$3:$V$32&lt;=$AN43)*($W$3:$W$32&gt;$AN43)*($Z$3:$Z$32="No"),$K$3:$K$32,""))</f>
        <v>0</v>
      </c>
      <c r="AU43" s="137">
        <f t="shared" ca="1" si="20"/>
        <v>0</v>
      </c>
      <c r="AV43" s="137" t="str">
        <f t="shared" ca="1" si="57"/>
        <v/>
      </c>
      <c r="AW43" s="137" t="str">
        <f t="shared" ca="1" si="58"/>
        <v/>
      </c>
      <c r="AX43" s="137" t="str">
        <f t="shared" ca="1" si="59"/>
        <v/>
      </c>
      <c r="AY43" s="137">
        <f t="array" aca="1" ref="AY43" ca="1">MIN(IF(($N$3:$N$32=1)*($T$3:$T$32=AY$5)*($V$3:$V$32&lt;=$AN43)*($W$3:$W$32&gt;$AN43)*($Z$3:$Z$32="No"),$K$3:$K$32,""))</f>
        <v>0</v>
      </c>
      <c r="AZ43" s="137">
        <f t="shared" ca="1" si="24"/>
        <v>0</v>
      </c>
      <c r="BA43" s="137" t="str">
        <f t="shared" ca="1" si="60"/>
        <v/>
      </c>
      <c r="BB43" s="137" t="str">
        <f t="shared" ca="1" si="61"/>
        <v/>
      </c>
      <c r="BC43" s="137" t="str">
        <f t="shared" ca="1" si="62"/>
        <v/>
      </c>
      <c r="BD43" s="137">
        <f t="array" aca="1" ref="BD43" ca="1">MIN(IF(($N$3:$N$32=1)*($T$3:$T$32=BD$5)*($V$3:$V$32&lt;=$AN43)*($W$3:$W$32&gt;$AN43)*($Z$3:$Z$32="No"),$K$3:$K$32,""))</f>
        <v>0</v>
      </c>
      <c r="BE43" s="137">
        <f t="shared" ca="1" si="28"/>
        <v>0</v>
      </c>
      <c r="BF43" s="137" t="str">
        <f t="shared" ca="1" si="63"/>
        <v/>
      </c>
      <c r="BG43" s="137" t="str">
        <f t="shared" ca="1" si="64"/>
        <v/>
      </c>
      <c r="BH43" s="137" t="str">
        <f t="shared" ca="1" si="65"/>
        <v/>
      </c>
      <c r="BI43" s="137">
        <f t="array" aca="1" ref="BI43" ca="1">MIN(IF(($N$3:$N$32=1)*($T$3:$T$32=BI$5)*($V$3:$V$32&lt;=$AN43)*($W$3:$W$32&gt;$AN43)*($Z$3:$Z$32="No"),$K$3:$K$32,""))</f>
        <v>0</v>
      </c>
      <c r="BJ43" s="137">
        <f t="shared" ca="1" si="32"/>
        <v>0</v>
      </c>
      <c r="BK43" s="137" t="str">
        <f t="shared" ca="1" si="66"/>
        <v/>
      </c>
      <c r="BL43" s="137" t="str">
        <f t="shared" ca="1" si="67"/>
        <v/>
      </c>
      <c r="BM43" s="137" t="str">
        <f t="shared" ca="1" si="68"/>
        <v/>
      </c>
      <c r="BN43" s="137">
        <f t="array" aca="1" ref="BN43" ca="1">MIN(IF(($N$3:$N$32=1)*($T$3:$T$32=BN$5)*($V$3:$V$32&lt;=$AN43)*($W$3:$W$32&gt;$AN43)*($Z$3:$Z$32="No"),$K$3:$K$32,""))</f>
        <v>0</v>
      </c>
      <c r="BO43" s="137">
        <f t="shared" ca="1" si="36"/>
        <v>0</v>
      </c>
      <c r="BP43" s="137" t="str">
        <f t="shared" ca="1" si="69"/>
        <v/>
      </c>
      <c r="BQ43" s="137" t="str">
        <f t="shared" ca="1" si="70"/>
        <v/>
      </c>
      <c r="BR43" s="137" t="str">
        <f t="shared" ca="1" si="71"/>
        <v/>
      </c>
      <c r="BS43" s="137">
        <f t="array" aca="1" ref="BS43" ca="1">MIN(IF(($N$3:$N$32=1)*($T$3:$T$32=BS$5)*($V$3:$V$32&lt;=$AN43)*($W$3:$W$32&gt;$AN43)*($Z$3:$Z$32="No"),$K$3:$K$32,""))</f>
        <v>0</v>
      </c>
      <c r="BT43" s="137">
        <f t="shared" ca="1" si="40"/>
        <v>0</v>
      </c>
      <c r="BU43" s="137" t="str">
        <f t="shared" ca="1" si="72"/>
        <v/>
      </c>
      <c r="BV43" s="137" t="str">
        <f t="shared" ca="1" si="73"/>
        <v/>
      </c>
      <c r="BW43" s="137" t="str">
        <f t="shared" ca="1" si="74"/>
        <v/>
      </c>
      <c r="BY43" s="179">
        <v>6</v>
      </c>
      <c r="BZ43" s="174" t="str">
        <f t="array" ref="BZ43">IFERROR(MATCH(SMALL(IF(($T$3:$T$32&lt;=BZ$5)*($U$3:$U$32&gt;=BZ$5),$L$3:$L$32,""),$BY43),$L$3:$L$32,0),"")</f>
        <v/>
      </c>
      <c r="CA43" s="174" t="str">
        <f t="array" ref="CA43">IFERROR(MATCH(SMALL(IF(($T$3:$T$32&lt;=CA$5)*($U$3:$U$32&gt;=CA$5),$L$3:$L$32,""),$BY43),$L$3:$L$32,0),"")</f>
        <v/>
      </c>
      <c r="CB43" s="174" t="str">
        <f t="array" ref="CB43">IFERROR(MATCH(SMALL(IF(($T$3:$T$32&lt;=CB$5)*($U$3:$U$32&gt;=CB$5),$L$3:$L$32,""),$BY43),$L$3:$L$32,0),"")</f>
        <v/>
      </c>
      <c r="CC43" s="174" t="str">
        <f t="array" ref="CC43">IFERROR(MATCH(SMALL(IF(($T$3:$T$32&lt;=CC$5)*($U$3:$U$32&gt;=CC$5),$L$3:$L$32,""),$BY43),$L$3:$L$32,0),"")</f>
        <v/>
      </c>
      <c r="CD43" s="174" t="str">
        <f t="array" ref="CD43">IFERROR(MATCH(SMALL(IF(($T$3:$T$32&lt;=CD$5)*($U$3:$U$32&gt;=CD$5),$L$3:$L$32,""),$BY43),$L$3:$L$32,0),"")</f>
        <v/>
      </c>
      <c r="CE43" s="174" t="str">
        <f t="array" ref="CE43">IFERROR(MATCH(SMALL(IF(($T$3:$T$32&lt;=CE$5)*($U$3:$U$32&gt;=CE$5),$L$3:$L$32,""),$BY43),$L$3:$L$32,0),"")</f>
        <v/>
      </c>
      <c r="CF43" s="174" t="str">
        <f t="array" ref="CF43">IFERROR(MATCH(SMALL(IF(($T$3:$T$32&lt;=CF$5)*($U$3:$U$32&gt;=CF$5),$L$3:$L$32,""),$BY43),$L$3:$L$32,0),"")</f>
        <v/>
      </c>
      <c r="CG43" s="174" t="str">
        <f t="array" ref="CG43">IFERROR(MATCH(SMALL(IF(($T$3:$T$32&lt;=CG$5)*($U$3:$U$32&gt;=CG$5),$L$3:$L$32,""),$BY43),$L$3:$L$32,0),"")</f>
        <v/>
      </c>
      <c r="CH43" s="174" t="str">
        <f t="array" ref="CH43">IFERROR(MATCH(SMALL(IF(($T$3:$T$32&lt;=CH$5)*($U$3:$U$32&gt;=CH$5),$L$3:$L$32,""),$BY43),$L$3:$L$32,0),"")</f>
        <v/>
      </c>
      <c r="CI43" s="174" t="str">
        <f t="array" ref="CI43">IFERROR(MATCH(SMALL(IF(($T$3:$T$32&lt;=CI$5)*($U$3:$U$32&gt;=CI$5),$L$3:$L$32,""),$BY43),$L$3:$L$32,0),"")</f>
        <v/>
      </c>
      <c r="CJ43" s="174" t="str">
        <f t="array" ref="CJ43">IFERROR(MATCH(SMALL(IF(($T$3:$T$32&lt;=CJ$5)*($U$3:$U$32&gt;=CJ$5),$L$3:$L$32,""),$BY43),$L$3:$L$32,0),"")</f>
        <v/>
      </c>
      <c r="CK43" s="174" t="str">
        <f t="array" ref="CK43">IFERROR(MATCH(SMALL(IF(($T$3:$T$32&lt;=CK$5)*($U$3:$U$32&gt;=CK$5),$L$3:$L$32,""),$BY43),$L$3:$L$32,0),"")</f>
        <v/>
      </c>
      <c r="CL43" s="174" t="str">
        <f t="array" ref="CL43">IFERROR(MATCH(SMALL(IF(($T$3:$T$32&lt;=CL$5)*($U$3:$U$32&gt;=CL$5),$L$3:$L$32,""),$BY43),$L$3:$L$32,0),"")</f>
        <v/>
      </c>
      <c r="CM43" s="174" t="str">
        <f t="array" ref="CM43">IFERROR(MATCH(SMALL(IF(($T$3:$T$32&lt;=CM$5)*($U$3:$U$32&gt;=CM$5),$L$3:$L$32,""),$BY43),$L$3:$L$32,0),"")</f>
        <v/>
      </c>
      <c r="CN43" s="174" t="str">
        <f t="array" ref="CN43">IFERROR(MATCH(SMALL(IF(($T$3:$T$32&lt;=CN$5)*($U$3:$U$32&gt;=CN$5),$L$3:$L$32,""),$BY43),$L$3:$L$32,0),"")</f>
        <v/>
      </c>
      <c r="CO43" s="174" t="str">
        <f t="array" ref="CO43">IFERROR(MATCH(SMALL(IF(($T$3:$T$32&lt;=CO$5)*($U$3:$U$32&gt;=CO$5),$L$3:$L$32,""),$BY43),$L$3:$L$32,0),"")</f>
        <v/>
      </c>
      <c r="CP43" s="174" t="str">
        <f t="array" ref="CP43">IFERROR(MATCH(SMALL(IF(($T$3:$T$32&lt;=CP$5)*($U$3:$U$32&gt;=CP$5),$L$3:$L$32,""),$BY43),$L$3:$L$32,0),"")</f>
        <v/>
      </c>
      <c r="CQ43" s="174" t="str">
        <f t="array" ref="CQ43">IFERROR(MATCH(SMALL(IF(($T$3:$T$32&lt;=CQ$5)*($U$3:$U$32&gt;=CQ$5),$L$3:$L$32,""),$BY43),$L$3:$L$32,0),"")</f>
        <v/>
      </c>
      <c r="CR43" s="174" t="str">
        <f t="array" ref="CR43">IFERROR(MATCH(SMALL(IF(($T$3:$T$32&lt;=CR$5)*($U$3:$U$32&gt;=CR$5),$L$3:$L$32,""),$BY43),$L$3:$L$32,0),"")</f>
        <v/>
      </c>
      <c r="CS43" s="174" t="str">
        <f t="array" ref="CS43">IFERROR(MATCH(SMALL(IF(($T$3:$T$32&lt;=CS$5)*($U$3:$U$32&gt;=CS$5),$L$3:$L$32,""),$BY43),$L$3:$L$32,0),"")</f>
        <v/>
      </c>
      <c r="CT43" s="174" t="str">
        <f t="array" ref="CT43">IFERROR(MATCH(SMALL(IF(($T$3:$T$32&lt;=CT$5)*($U$3:$U$32&gt;=CT$5),$L$3:$L$32,""),$BY43),$L$3:$L$32,0),"")</f>
        <v/>
      </c>
      <c r="CU43" s="174" t="str">
        <f t="array" ref="CU43">IFERROR(MATCH(SMALL(IF(($T$3:$T$32&lt;=CU$5)*($U$3:$U$32&gt;=CU$5),$L$3:$L$32,""),$BY43),$L$3:$L$32,0),"")</f>
        <v/>
      </c>
      <c r="CV43" s="174" t="str">
        <f t="array" ref="CV43">IFERROR(MATCH(SMALL(IF(($T$3:$T$32&lt;=CV$5)*($U$3:$U$32&gt;=CV$5),$L$3:$L$32,""),$BY43),$L$3:$L$32,0),"")</f>
        <v/>
      </c>
      <c r="CW43" s="174" t="str">
        <f t="array" ref="CW43">IFERROR(MATCH(SMALL(IF(($T$3:$T$32&lt;=CW$5)*($U$3:$U$32&gt;=CW$5),$L$3:$L$32,""),$BY43),$L$3:$L$32,0),"")</f>
        <v/>
      </c>
      <c r="CX43" s="174" t="str">
        <f t="array" ref="CX43">IFERROR(MATCH(SMALL(IF(($T$3:$T$32&lt;=CX$5)*($U$3:$U$32&gt;=CX$5),$L$3:$L$32,""),$BY43),$L$3:$L$32,0),"")</f>
        <v/>
      </c>
      <c r="CY43" s="174" t="str">
        <f t="array" ref="CY43">IFERROR(MATCH(SMALL(IF(($T$3:$T$32&lt;=CY$5)*($U$3:$U$32&gt;=CY$5),$L$3:$L$32,""),$BY43),$L$3:$L$32,0),"")</f>
        <v/>
      </c>
      <c r="CZ43" s="174" t="str">
        <f t="array" ref="CZ43">IFERROR(MATCH(SMALL(IF(($T$3:$T$32&lt;=CZ$5)*($U$3:$U$32&gt;=CZ$5),$L$3:$L$32,""),$BY43),$L$3:$L$32,0),"")</f>
        <v/>
      </c>
      <c r="DA43" s="174" t="str">
        <f t="array" ref="DA43">IFERROR(MATCH(SMALL(IF(($T$3:$T$32&lt;=DA$5)*($U$3:$U$32&gt;=DA$5),$L$3:$L$32,""),$BY43),$L$3:$L$32,0),"")</f>
        <v/>
      </c>
      <c r="DB43" s="174" t="str">
        <f t="array" ref="DB43">IFERROR(MATCH(SMALL(IF(($T$3:$T$32&lt;=DB$5)*($U$3:$U$32&gt;=DB$5),$L$3:$L$32,""),$BY43),$L$3:$L$32,0),"")</f>
        <v/>
      </c>
      <c r="DC43" s="174" t="str">
        <f t="array" ref="DC43">IFERROR(MATCH(SMALL(IF(($T$3:$T$32&lt;=DC$5)*($U$3:$U$32&gt;=DC$5),$L$3:$L$32,""),$BY43),$L$3:$L$32,0),"")</f>
        <v/>
      </c>
      <c r="DD43" s="180" t="str">
        <f t="array" ref="DD43">IFERROR(MATCH(SMALL(IF(($T$3:$T$32&lt;=DD$5)*($U$3:$U$32&gt;=DD$5),$L$3:$L$32,""),$BY43),$L$3:$L$32,0),"")</f>
        <v/>
      </c>
    </row>
    <row r="44" spans="4:108" x14ac:dyDescent="0.25">
      <c r="D44" s="48">
        <v>41</v>
      </c>
      <c r="I44" s="139">
        <f t="shared" si="11"/>
        <v>0.83333333333333481</v>
      </c>
      <c r="J44" s="51"/>
      <c r="K44" s="48"/>
      <c r="L44" s="143"/>
      <c r="M44" s="144"/>
      <c r="N44" s="144"/>
      <c r="O44" s="144"/>
      <c r="P44" s="137"/>
      <c r="Q44" s="137"/>
      <c r="R44" s="137"/>
      <c r="S44" s="137"/>
      <c r="T44" s="145"/>
      <c r="U44" s="145"/>
      <c r="V44" s="141"/>
      <c r="W44" s="141"/>
      <c r="X44" s="146"/>
      <c r="Y44" s="146"/>
      <c r="Z44" s="144"/>
      <c r="AA44" s="147"/>
      <c r="AB44" s="144"/>
      <c r="AC44" s="144"/>
      <c r="AE44" s="139">
        <f t="shared" si="15"/>
        <v>0.79166666666666807</v>
      </c>
      <c r="AF44" s="137">
        <f t="array" aca="1" ref="AF44" ca="1">MIN(IF(($O$3:$O$32=1)*($T$3:$T$32=AF$5)*($V$3:$V$32&lt;=$AE44)*($W$3:$W$32&gt;$AE44)*($Z$3:$Z$32="No"),$K$3:$K$32,""))</f>
        <v>0</v>
      </c>
      <c r="AG44" s="137">
        <f t="array" aca="1" ref="AG44" ca="1">MIN(IF(($O$3:$O$32=1)*($T$3:$T$32=AG$5)*($V$3:$V$32&lt;=$AE44)*($W$3:$W$32&gt;$AE44)*($Z$3:$Z$32="No"),$K$3:$K$32,""))</f>
        <v>0</v>
      </c>
      <c r="AH44" s="137">
        <f t="array" aca="1" ref="AH44" ca="1">MIN(IF(($O$3:$O$32=1)*($T$3:$T$32=AH$5)*($V$3:$V$32&lt;=$AE44)*($W$3:$W$32&gt;$AE44)*($Z$3:$Z$32="No"),$K$3:$K$32,""))</f>
        <v>0</v>
      </c>
      <c r="AI44" s="137">
        <f t="array" aca="1" ref="AI44" ca="1">MIN(IF(($O$3:$O$32=1)*($T$3:$T$32=AI$5)*($V$3:$V$32&lt;=$AE44)*($W$3:$W$32&gt;$AE44)*($Z$3:$Z$32="No"),$K$3:$K$32,""))</f>
        <v>0</v>
      </c>
      <c r="AJ44" s="137">
        <f t="array" aca="1" ref="AJ44" ca="1">MIN(IF(($O$3:$O$32=1)*($T$3:$T$32=AJ$5)*($V$3:$V$32&lt;=$AE44)*($W$3:$W$32&gt;$AE44)*($Z$3:$Z$32="No"),$K$3:$K$32,""))</f>
        <v>0</v>
      </c>
      <c r="AK44" s="137">
        <f t="array" aca="1" ref="AK44" ca="1">MIN(IF(($O$3:$O$32=1)*($T$3:$T$32=AK$5)*($V$3:$V$32&lt;=$AE44)*($W$3:$W$32&gt;$AE44)*($Z$3:$Z$32="No"),$K$3:$K$32,""))</f>
        <v>0</v>
      </c>
      <c r="AL44" s="137">
        <f t="array" aca="1" ref="AL44" ca="1">MIN(IF(($O$3:$O$32=1)*($T$3:$T$32=AL$5)*($V$3:$V$32&lt;=$AE44)*($W$3:$W$32&gt;$AE44)*($Z$3:$Z$32="No"),$K$3:$K$32,""))</f>
        <v>0</v>
      </c>
      <c r="AN44" s="139" t="str">
        <f>WeeklyView!C46</f>
        <v/>
      </c>
      <c r="AO44" s="137">
        <f t="array" aca="1" ref="AO44" ca="1">MIN(IF(($N$3:$N$32=1)*($T$3:$T$32=AO$5)*($V$3:$V$32&lt;=$AN44)*($W$3:$W$32&gt;$AN44)*($Z$3:$Z$32="No"),$K$3:$K$32,""))</f>
        <v>0</v>
      </c>
      <c r="AP44" s="137">
        <f t="shared" ca="1" si="16"/>
        <v>0</v>
      </c>
      <c r="AQ44" s="137" t="str">
        <f t="shared" ca="1" si="54"/>
        <v/>
      </c>
      <c r="AR44" s="137" t="str">
        <f t="shared" ca="1" si="55"/>
        <v/>
      </c>
      <c r="AS44" s="137" t="str">
        <f t="shared" ca="1" si="56"/>
        <v/>
      </c>
      <c r="AT44" s="137">
        <f t="array" aca="1" ref="AT44" ca="1">MIN(IF(($N$3:$N$32=1)*($T$3:$T$32=AT$5)*($V$3:$V$32&lt;=$AN44)*($W$3:$W$32&gt;$AN44)*($Z$3:$Z$32="No"),$K$3:$K$32,""))</f>
        <v>0</v>
      </c>
      <c r="AU44" s="137">
        <f t="shared" ca="1" si="20"/>
        <v>0</v>
      </c>
      <c r="AV44" s="137" t="str">
        <f t="shared" ca="1" si="57"/>
        <v/>
      </c>
      <c r="AW44" s="137" t="str">
        <f t="shared" ca="1" si="58"/>
        <v/>
      </c>
      <c r="AX44" s="137" t="str">
        <f t="shared" ca="1" si="59"/>
        <v/>
      </c>
      <c r="AY44" s="137">
        <f t="array" aca="1" ref="AY44" ca="1">MIN(IF(($N$3:$N$32=1)*($T$3:$T$32=AY$5)*($V$3:$V$32&lt;=$AN44)*($W$3:$W$32&gt;$AN44)*($Z$3:$Z$32="No"),$K$3:$K$32,""))</f>
        <v>0</v>
      </c>
      <c r="AZ44" s="137">
        <f t="shared" ca="1" si="24"/>
        <v>0</v>
      </c>
      <c r="BA44" s="137" t="str">
        <f t="shared" ca="1" si="60"/>
        <v/>
      </c>
      <c r="BB44" s="137" t="str">
        <f t="shared" ca="1" si="61"/>
        <v/>
      </c>
      <c r="BC44" s="137" t="str">
        <f t="shared" ca="1" si="62"/>
        <v/>
      </c>
      <c r="BD44" s="137">
        <f t="array" aca="1" ref="BD44" ca="1">MIN(IF(($N$3:$N$32=1)*($T$3:$T$32=BD$5)*($V$3:$V$32&lt;=$AN44)*($W$3:$W$32&gt;$AN44)*($Z$3:$Z$32="No"),$K$3:$K$32,""))</f>
        <v>0</v>
      </c>
      <c r="BE44" s="137">
        <f t="shared" ca="1" si="28"/>
        <v>0</v>
      </c>
      <c r="BF44" s="137" t="str">
        <f t="shared" ca="1" si="63"/>
        <v/>
      </c>
      <c r="BG44" s="137" t="str">
        <f t="shared" ca="1" si="64"/>
        <v/>
      </c>
      <c r="BH44" s="137" t="str">
        <f t="shared" ca="1" si="65"/>
        <v/>
      </c>
      <c r="BI44" s="137">
        <f t="array" aca="1" ref="BI44" ca="1">MIN(IF(($N$3:$N$32=1)*($T$3:$T$32=BI$5)*($V$3:$V$32&lt;=$AN44)*($W$3:$W$32&gt;$AN44)*($Z$3:$Z$32="No"),$K$3:$K$32,""))</f>
        <v>0</v>
      </c>
      <c r="BJ44" s="137">
        <f t="shared" ca="1" si="32"/>
        <v>0</v>
      </c>
      <c r="BK44" s="137" t="str">
        <f t="shared" ca="1" si="66"/>
        <v/>
      </c>
      <c r="BL44" s="137" t="str">
        <f t="shared" ca="1" si="67"/>
        <v/>
      </c>
      <c r="BM44" s="137" t="str">
        <f t="shared" ca="1" si="68"/>
        <v/>
      </c>
      <c r="BN44" s="137">
        <f t="array" aca="1" ref="BN44" ca="1">MIN(IF(($N$3:$N$32=1)*($T$3:$T$32=BN$5)*($V$3:$V$32&lt;=$AN44)*($W$3:$W$32&gt;$AN44)*($Z$3:$Z$32="No"),$K$3:$K$32,""))</f>
        <v>0</v>
      </c>
      <c r="BO44" s="137">
        <f t="shared" ca="1" si="36"/>
        <v>0</v>
      </c>
      <c r="BP44" s="137" t="str">
        <f t="shared" ca="1" si="69"/>
        <v/>
      </c>
      <c r="BQ44" s="137" t="str">
        <f t="shared" ca="1" si="70"/>
        <v/>
      </c>
      <c r="BR44" s="137" t="str">
        <f t="shared" ca="1" si="71"/>
        <v/>
      </c>
      <c r="BS44" s="137">
        <f t="array" aca="1" ref="BS44" ca="1">MIN(IF(($N$3:$N$32=1)*($T$3:$T$32=BS$5)*($V$3:$V$32&lt;=$AN44)*($W$3:$W$32&gt;$AN44)*($Z$3:$Z$32="No"),$K$3:$K$32,""))</f>
        <v>0</v>
      </c>
      <c r="BT44" s="137">
        <f t="shared" ca="1" si="40"/>
        <v>0</v>
      </c>
      <c r="BU44" s="137" t="str">
        <f t="shared" ca="1" si="72"/>
        <v/>
      </c>
      <c r="BV44" s="137" t="str">
        <f t="shared" ca="1" si="73"/>
        <v/>
      </c>
      <c r="BW44" s="137" t="str">
        <f t="shared" ca="1" si="74"/>
        <v/>
      </c>
      <c r="BY44" s="179">
        <v>7</v>
      </c>
      <c r="BZ44" s="174" t="str">
        <f t="array" ref="BZ44">IFERROR(MATCH(SMALL(IF(($T$3:$T$32&lt;=BZ$5)*($U$3:$U$32&gt;=BZ$5),$L$3:$L$32,""),$BY44),$L$3:$L$32,0),"")</f>
        <v/>
      </c>
      <c r="CA44" s="174" t="str">
        <f t="array" ref="CA44">IFERROR(MATCH(SMALL(IF(($T$3:$T$32&lt;=CA$5)*($U$3:$U$32&gt;=CA$5),$L$3:$L$32,""),$BY44),$L$3:$L$32,0),"")</f>
        <v/>
      </c>
      <c r="CB44" s="174" t="str">
        <f t="array" ref="CB44">IFERROR(MATCH(SMALL(IF(($T$3:$T$32&lt;=CB$5)*($U$3:$U$32&gt;=CB$5),$L$3:$L$32,""),$BY44),$L$3:$L$32,0),"")</f>
        <v/>
      </c>
      <c r="CC44" s="174" t="str">
        <f t="array" ref="CC44">IFERROR(MATCH(SMALL(IF(($T$3:$T$32&lt;=CC$5)*($U$3:$U$32&gt;=CC$5),$L$3:$L$32,""),$BY44),$L$3:$L$32,0),"")</f>
        <v/>
      </c>
      <c r="CD44" s="174" t="str">
        <f t="array" ref="CD44">IFERROR(MATCH(SMALL(IF(($T$3:$T$32&lt;=CD$5)*($U$3:$U$32&gt;=CD$5),$L$3:$L$32,""),$BY44),$L$3:$L$32,0),"")</f>
        <v/>
      </c>
      <c r="CE44" s="174" t="str">
        <f t="array" ref="CE44">IFERROR(MATCH(SMALL(IF(($T$3:$T$32&lt;=CE$5)*($U$3:$U$32&gt;=CE$5),$L$3:$L$32,""),$BY44),$L$3:$L$32,0),"")</f>
        <v/>
      </c>
      <c r="CF44" s="174" t="str">
        <f t="array" ref="CF44">IFERROR(MATCH(SMALL(IF(($T$3:$T$32&lt;=CF$5)*($U$3:$U$32&gt;=CF$5),$L$3:$L$32,""),$BY44),$L$3:$L$32,0),"")</f>
        <v/>
      </c>
      <c r="CG44" s="174" t="str">
        <f t="array" ref="CG44">IFERROR(MATCH(SMALL(IF(($T$3:$T$32&lt;=CG$5)*($U$3:$U$32&gt;=CG$5),$L$3:$L$32,""),$BY44),$L$3:$L$32,0),"")</f>
        <v/>
      </c>
      <c r="CH44" s="174" t="str">
        <f t="array" ref="CH44">IFERROR(MATCH(SMALL(IF(($T$3:$T$32&lt;=CH$5)*($U$3:$U$32&gt;=CH$5),$L$3:$L$32,""),$BY44),$L$3:$L$32,0),"")</f>
        <v/>
      </c>
      <c r="CI44" s="174" t="str">
        <f t="array" ref="CI44">IFERROR(MATCH(SMALL(IF(($T$3:$T$32&lt;=CI$5)*($U$3:$U$32&gt;=CI$5),$L$3:$L$32,""),$BY44),$L$3:$L$32,0),"")</f>
        <v/>
      </c>
      <c r="CJ44" s="174" t="str">
        <f t="array" ref="CJ44">IFERROR(MATCH(SMALL(IF(($T$3:$T$32&lt;=CJ$5)*($U$3:$U$32&gt;=CJ$5),$L$3:$L$32,""),$BY44),$L$3:$L$32,0),"")</f>
        <v/>
      </c>
      <c r="CK44" s="174" t="str">
        <f t="array" ref="CK44">IFERROR(MATCH(SMALL(IF(($T$3:$T$32&lt;=CK$5)*($U$3:$U$32&gt;=CK$5),$L$3:$L$32,""),$BY44),$L$3:$L$32,0),"")</f>
        <v/>
      </c>
      <c r="CL44" s="174" t="str">
        <f t="array" ref="CL44">IFERROR(MATCH(SMALL(IF(($T$3:$T$32&lt;=CL$5)*($U$3:$U$32&gt;=CL$5),$L$3:$L$32,""),$BY44),$L$3:$L$32,0),"")</f>
        <v/>
      </c>
      <c r="CM44" s="174" t="str">
        <f t="array" ref="CM44">IFERROR(MATCH(SMALL(IF(($T$3:$T$32&lt;=CM$5)*($U$3:$U$32&gt;=CM$5),$L$3:$L$32,""),$BY44),$L$3:$L$32,0),"")</f>
        <v/>
      </c>
      <c r="CN44" s="174" t="str">
        <f t="array" ref="CN44">IFERROR(MATCH(SMALL(IF(($T$3:$T$32&lt;=CN$5)*($U$3:$U$32&gt;=CN$5),$L$3:$L$32,""),$BY44),$L$3:$L$32,0),"")</f>
        <v/>
      </c>
      <c r="CO44" s="174" t="str">
        <f t="array" ref="CO44">IFERROR(MATCH(SMALL(IF(($T$3:$T$32&lt;=CO$5)*($U$3:$U$32&gt;=CO$5),$L$3:$L$32,""),$BY44),$L$3:$L$32,0),"")</f>
        <v/>
      </c>
      <c r="CP44" s="174" t="str">
        <f t="array" ref="CP44">IFERROR(MATCH(SMALL(IF(($T$3:$T$32&lt;=CP$5)*($U$3:$U$32&gt;=CP$5),$L$3:$L$32,""),$BY44),$L$3:$L$32,0),"")</f>
        <v/>
      </c>
      <c r="CQ44" s="174" t="str">
        <f t="array" ref="CQ44">IFERROR(MATCH(SMALL(IF(($T$3:$T$32&lt;=CQ$5)*($U$3:$U$32&gt;=CQ$5),$L$3:$L$32,""),$BY44),$L$3:$L$32,0),"")</f>
        <v/>
      </c>
      <c r="CR44" s="174" t="str">
        <f t="array" ref="CR44">IFERROR(MATCH(SMALL(IF(($T$3:$T$32&lt;=CR$5)*($U$3:$U$32&gt;=CR$5),$L$3:$L$32,""),$BY44),$L$3:$L$32,0),"")</f>
        <v/>
      </c>
      <c r="CS44" s="174" t="str">
        <f t="array" ref="CS44">IFERROR(MATCH(SMALL(IF(($T$3:$T$32&lt;=CS$5)*($U$3:$U$32&gt;=CS$5),$L$3:$L$32,""),$BY44),$L$3:$L$32,0),"")</f>
        <v/>
      </c>
      <c r="CT44" s="174" t="str">
        <f t="array" ref="CT44">IFERROR(MATCH(SMALL(IF(($T$3:$T$32&lt;=CT$5)*($U$3:$U$32&gt;=CT$5),$L$3:$L$32,""),$BY44),$L$3:$L$32,0),"")</f>
        <v/>
      </c>
      <c r="CU44" s="174" t="str">
        <f t="array" ref="CU44">IFERROR(MATCH(SMALL(IF(($T$3:$T$32&lt;=CU$5)*($U$3:$U$32&gt;=CU$5),$L$3:$L$32,""),$BY44),$L$3:$L$32,0),"")</f>
        <v/>
      </c>
      <c r="CV44" s="174" t="str">
        <f t="array" ref="CV44">IFERROR(MATCH(SMALL(IF(($T$3:$T$32&lt;=CV$5)*($U$3:$U$32&gt;=CV$5),$L$3:$L$32,""),$BY44),$L$3:$L$32,0),"")</f>
        <v/>
      </c>
      <c r="CW44" s="174" t="str">
        <f t="array" ref="CW44">IFERROR(MATCH(SMALL(IF(($T$3:$T$32&lt;=CW$5)*($U$3:$U$32&gt;=CW$5),$L$3:$L$32,""),$BY44),$L$3:$L$32,0),"")</f>
        <v/>
      </c>
      <c r="CX44" s="174" t="str">
        <f t="array" ref="CX44">IFERROR(MATCH(SMALL(IF(($T$3:$T$32&lt;=CX$5)*($U$3:$U$32&gt;=CX$5),$L$3:$L$32,""),$BY44),$L$3:$L$32,0),"")</f>
        <v/>
      </c>
      <c r="CY44" s="174" t="str">
        <f t="array" ref="CY44">IFERROR(MATCH(SMALL(IF(($T$3:$T$32&lt;=CY$5)*($U$3:$U$32&gt;=CY$5),$L$3:$L$32,""),$BY44),$L$3:$L$32,0),"")</f>
        <v/>
      </c>
      <c r="CZ44" s="174" t="str">
        <f t="array" ref="CZ44">IFERROR(MATCH(SMALL(IF(($T$3:$T$32&lt;=CZ$5)*($U$3:$U$32&gt;=CZ$5),$L$3:$L$32,""),$BY44),$L$3:$L$32,0),"")</f>
        <v/>
      </c>
      <c r="DA44" s="174" t="str">
        <f t="array" ref="DA44">IFERROR(MATCH(SMALL(IF(($T$3:$T$32&lt;=DA$5)*($U$3:$U$32&gt;=DA$5),$L$3:$L$32,""),$BY44),$L$3:$L$32,0),"")</f>
        <v/>
      </c>
      <c r="DB44" s="174" t="str">
        <f t="array" ref="DB44">IFERROR(MATCH(SMALL(IF(($T$3:$T$32&lt;=DB$5)*($U$3:$U$32&gt;=DB$5),$L$3:$L$32,""),$BY44),$L$3:$L$32,0),"")</f>
        <v/>
      </c>
      <c r="DC44" s="174" t="str">
        <f t="array" ref="DC44">IFERROR(MATCH(SMALL(IF(($T$3:$T$32&lt;=DC$5)*($U$3:$U$32&gt;=DC$5),$L$3:$L$32,""),$BY44),$L$3:$L$32,0),"")</f>
        <v/>
      </c>
      <c r="DD44" s="180" t="str">
        <f t="array" ref="DD44">IFERROR(MATCH(SMALL(IF(($T$3:$T$32&lt;=DD$5)*($U$3:$U$32&gt;=DD$5),$L$3:$L$32,""),$BY44),$L$3:$L$32,0),"")</f>
        <v/>
      </c>
    </row>
    <row r="45" spans="4:108" x14ac:dyDescent="0.25">
      <c r="D45" s="48">
        <v>42</v>
      </c>
      <c r="I45" s="139">
        <f t="shared" si="11"/>
        <v>0.85416666666666818</v>
      </c>
      <c r="J45" s="51"/>
      <c r="K45" s="48"/>
      <c r="L45" s="143"/>
      <c r="M45" s="144"/>
      <c r="N45" s="144"/>
      <c r="O45" s="144"/>
      <c r="P45" s="137"/>
      <c r="Q45" s="137"/>
      <c r="R45" s="137"/>
      <c r="S45" s="137"/>
      <c r="T45" s="145"/>
      <c r="U45" s="145"/>
      <c r="V45" s="141"/>
      <c r="W45" s="141"/>
      <c r="X45" s="146"/>
      <c r="Y45" s="146"/>
      <c r="Z45" s="144"/>
      <c r="AA45" s="147"/>
      <c r="AB45" s="144"/>
      <c r="AC45" s="144"/>
      <c r="AE45" s="139">
        <f t="shared" si="15"/>
        <v>0.81250000000000144</v>
      </c>
      <c r="AF45" s="137">
        <f t="array" aca="1" ref="AF45" ca="1">MIN(IF(($O$3:$O$32=1)*($T$3:$T$32=AF$5)*($V$3:$V$32&lt;=$AE45)*($W$3:$W$32&gt;$AE45)*($Z$3:$Z$32="No"),$K$3:$K$32,""))</f>
        <v>0</v>
      </c>
      <c r="AG45" s="137">
        <f t="array" aca="1" ref="AG45" ca="1">MIN(IF(($O$3:$O$32=1)*($T$3:$T$32=AG$5)*($V$3:$V$32&lt;=$AE45)*($W$3:$W$32&gt;$AE45)*($Z$3:$Z$32="No"),$K$3:$K$32,""))</f>
        <v>0</v>
      </c>
      <c r="AH45" s="137">
        <f t="array" aca="1" ref="AH45" ca="1">MIN(IF(($O$3:$O$32=1)*($T$3:$T$32=AH$5)*($V$3:$V$32&lt;=$AE45)*($W$3:$W$32&gt;$AE45)*($Z$3:$Z$32="No"),$K$3:$K$32,""))</f>
        <v>0</v>
      </c>
      <c r="AI45" s="137">
        <f t="array" aca="1" ref="AI45" ca="1">MIN(IF(($O$3:$O$32=1)*($T$3:$T$32=AI$5)*($V$3:$V$32&lt;=$AE45)*($W$3:$W$32&gt;$AE45)*($Z$3:$Z$32="No"),$K$3:$K$32,""))</f>
        <v>0</v>
      </c>
      <c r="AJ45" s="137">
        <f t="array" aca="1" ref="AJ45" ca="1">MIN(IF(($O$3:$O$32=1)*($T$3:$T$32=AJ$5)*($V$3:$V$32&lt;=$AE45)*($W$3:$W$32&gt;$AE45)*($Z$3:$Z$32="No"),$K$3:$K$32,""))</f>
        <v>0</v>
      </c>
      <c r="AK45" s="137">
        <f t="array" aca="1" ref="AK45" ca="1">MIN(IF(($O$3:$O$32=1)*($T$3:$T$32=AK$5)*($V$3:$V$32&lt;=$AE45)*($W$3:$W$32&gt;$AE45)*($Z$3:$Z$32="No"),$K$3:$K$32,""))</f>
        <v>0</v>
      </c>
      <c r="AL45" s="137">
        <f t="array" aca="1" ref="AL45" ca="1">MIN(IF(($O$3:$O$32=1)*($T$3:$T$32=AL$5)*($V$3:$V$32&lt;=$AE45)*($W$3:$W$32&gt;$AE45)*($Z$3:$Z$32="No"),$K$3:$K$32,""))</f>
        <v>0</v>
      </c>
      <c r="AN45" s="139" t="str">
        <f>WeeklyView!C47</f>
        <v/>
      </c>
      <c r="AO45" s="137">
        <f t="array" aca="1" ref="AO45" ca="1">MIN(IF(($N$3:$N$32=1)*($T$3:$T$32=AO$5)*($V$3:$V$32&lt;=$AN45)*($W$3:$W$32&gt;$AN45)*($Z$3:$Z$32="No"),$K$3:$K$32,""))</f>
        <v>0</v>
      </c>
      <c r="AP45" s="137">
        <f t="shared" ca="1" si="16"/>
        <v>0</v>
      </c>
      <c r="AQ45" s="137" t="str">
        <f t="shared" ca="1" si="54"/>
        <v/>
      </c>
      <c r="AR45" s="137" t="str">
        <f t="shared" ca="1" si="55"/>
        <v/>
      </c>
      <c r="AS45" s="137" t="str">
        <f t="shared" ca="1" si="56"/>
        <v/>
      </c>
      <c r="AT45" s="137">
        <f t="array" aca="1" ref="AT45" ca="1">MIN(IF(($N$3:$N$32=1)*($T$3:$T$32=AT$5)*($V$3:$V$32&lt;=$AN45)*($W$3:$W$32&gt;$AN45)*($Z$3:$Z$32="No"),$K$3:$K$32,""))</f>
        <v>0</v>
      </c>
      <c r="AU45" s="137">
        <f t="shared" ca="1" si="20"/>
        <v>0</v>
      </c>
      <c r="AV45" s="137" t="str">
        <f t="shared" ca="1" si="57"/>
        <v/>
      </c>
      <c r="AW45" s="137" t="str">
        <f t="shared" ca="1" si="58"/>
        <v/>
      </c>
      <c r="AX45" s="137" t="str">
        <f t="shared" ca="1" si="59"/>
        <v/>
      </c>
      <c r="AY45" s="137">
        <f t="array" aca="1" ref="AY45" ca="1">MIN(IF(($N$3:$N$32=1)*($T$3:$T$32=AY$5)*($V$3:$V$32&lt;=$AN45)*($W$3:$W$32&gt;$AN45)*($Z$3:$Z$32="No"),$K$3:$K$32,""))</f>
        <v>0</v>
      </c>
      <c r="AZ45" s="137">
        <f t="shared" ca="1" si="24"/>
        <v>0</v>
      </c>
      <c r="BA45" s="137" t="str">
        <f t="shared" ca="1" si="60"/>
        <v/>
      </c>
      <c r="BB45" s="137" t="str">
        <f t="shared" ca="1" si="61"/>
        <v/>
      </c>
      <c r="BC45" s="137" t="str">
        <f t="shared" ca="1" si="62"/>
        <v/>
      </c>
      <c r="BD45" s="137">
        <f t="array" aca="1" ref="BD45" ca="1">MIN(IF(($N$3:$N$32=1)*($T$3:$T$32=BD$5)*($V$3:$V$32&lt;=$AN45)*($W$3:$W$32&gt;$AN45)*($Z$3:$Z$32="No"),$K$3:$K$32,""))</f>
        <v>0</v>
      </c>
      <c r="BE45" s="137">
        <f t="shared" ca="1" si="28"/>
        <v>0</v>
      </c>
      <c r="BF45" s="137" t="str">
        <f t="shared" ca="1" si="63"/>
        <v/>
      </c>
      <c r="BG45" s="137" t="str">
        <f t="shared" ca="1" si="64"/>
        <v/>
      </c>
      <c r="BH45" s="137" t="str">
        <f t="shared" ca="1" si="65"/>
        <v/>
      </c>
      <c r="BI45" s="137">
        <f t="array" aca="1" ref="BI45" ca="1">MIN(IF(($N$3:$N$32=1)*($T$3:$T$32=BI$5)*($V$3:$V$32&lt;=$AN45)*($W$3:$W$32&gt;$AN45)*($Z$3:$Z$32="No"),$K$3:$K$32,""))</f>
        <v>0</v>
      </c>
      <c r="BJ45" s="137">
        <f t="shared" ca="1" si="32"/>
        <v>0</v>
      </c>
      <c r="BK45" s="137" t="str">
        <f t="shared" ca="1" si="66"/>
        <v/>
      </c>
      <c r="BL45" s="137" t="str">
        <f t="shared" ca="1" si="67"/>
        <v/>
      </c>
      <c r="BM45" s="137" t="str">
        <f t="shared" ca="1" si="68"/>
        <v/>
      </c>
      <c r="BN45" s="137">
        <f t="array" aca="1" ref="BN45" ca="1">MIN(IF(($N$3:$N$32=1)*($T$3:$T$32=BN$5)*($V$3:$V$32&lt;=$AN45)*($W$3:$W$32&gt;$AN45)*($Z$3:$Z$32="No"),$K$3:$K$32,""))</f>
        <v>0</v>
      </c>
      <c r="BO45" s="137">
        <f t="shared" ca="1" si="36"/>
        <v>0</v>
      </c>
      <c r="BP45" s="137" t="str">
        <f t="shared" ca="1" si="69"/>
        <v/>
      </c>
      <c r="BQ45" s="137" t="str">
        <f t="shared" ca="1" si="70"/>
        <v/>
      </c>
      <c r="BR45" s="137" t="str">
        <f t="shared" ca="1" si="71"/>
        <v/>
      </c>
      <c r="BS45" s="137">
        <f t="array" aca="1" ref="BS45" ca="1">MIN(IF(($N$3:$N$32=1)*($T$3:$T$32=BS$5)*($V$3:$V$32&lt;=$AN45)*($W$3:$W$32&gt;$AN45)*($Z$3:$Z$32="No"),$K$3:$K$32,""))</f>
        <v>0</v>
      </c>
      <c r="BT45" s="137">
        <f t="shared" ca="1" si="40"/>
        <v>0</v>
      </c>
      <c r="BU45" s="137" t="str">
        <f t="shared" ca="1" si="72"/>
        <v/>
      </c>
      <c r="BV45" s="137" t="str">
        <f t="shared" ca="1" si="73"/>
        <v/>
      </c>
      <c r="BW45" s="137" t="str">
        <f t="shared" ca="1" si="74"/>
        <v/>
      </c>
      <c r="BY45" s="179">
        <v>8</v>
      </c>
      <c r="BZ45" s="174" t="str">
        <f t="array" ref="BZ45">IFERROR(MATCH(SMALL(IF(($T$3:$T$32&lt;=BZ$5)*($U$3:$U$32&gt;=BZ$5),$L$3:$L$32,""),$BY45),$L$3:$L$32,0),"")</f>
        <v/>
      </c>
      <c r="CA45" s="174" t="str">
        <f t="array" ref="CA45">IFERROR(MATCH(SMALL(IF(($T$3:$T$32&lt;=CA$5)*($U$3:$U$32&gt;=CA$5),$L$3:$L$32,""),$BY45),$L$3:$L$32,0),"")</f>
        <v/>
      </c>
      <c r="CB45" s="174" t="str">
        <f t="array" ref="CB45">IFERROR(MATCH(SMALL(IF(($T$3:$T$32&lt;=CB$5)*($U$3:$U$32&gt;=CB$5),$L$3:$L$32,""),$BY45),$L$3:$L$32,0),"")</f>
        <v/>
      </c>
      <c r="CC45" s="174" t="str">
        <f t="array" ref="CC45">IFERROR(MATCH(SMALL(IF(($T$3:$T$32&lt;=CC$5)*($U$3:$U$32&gt;=CC$5),$L$3:$L$32,""),$BY45),$L$3:$L$32,0),"")</f>
        <v/>
      </c>
      <c r="CD45" s="174" t="str">
        <f t="array" ref="CD45">IFERROR(MATCH(SMALL(IF(($T$3:$T$32&lt;=CD$5)*($U$3:$U$32&gt;=CD$5),$L$3:$L$32,""),$BY45),$L$3:$L$32,0),"")</f>
        <v/>
      </c>
      <c r="CE45" s="174" t="str">
        <f t="array" ref="CE45">IFERROR(MATCH(SMALL(IF(($T$3:$T$32&lt;=CE$5)*($U$3:$U$32&gt;=CE$5),$L$3:$L$32,""),$BY45),$L$3:$L$32,0),"")</f>
        <v/>
      </c>
      <c r="CF45" s="174" t="str">
        <f t="array" ref="CF45">IFERROR(MATCH(SMALL(IF(($T$3:$T$32&lt;=CF$5)*($U$3:$U$32&gt;=CF$5),$L$3:$L$32,""),$BY45),$L$3:$L$32,0),"")</f>
        <v/>
      </c>
      <c r="CG45" s="174" t="str">
        <f t="array" ref="CG45">IFERROR(MATCH(SMALL(IF(($T$3:$T$32&lt;=CG$5)*($U$3:$U$32&gt;=CG$5),$L$3:$L$32,""),$BY45),$L$3:$L$32,0),"")</f>
        <v/>
      </c>
      <c r="CH45" s="174" t="str">
        <f t="array" ref="CH45">IFERROR(MATCH(SMALL(IF(($T$3:$T$32&lt;=CH$5)*($U$3:$U$32&gt;=CH$5),$L$3:$L$32,""),$BY45),$L$3:$L$32,0),"")</f>
        <v/>
      </c>
      <c r="CI45" s="174" t="str">
        <f t="array" ref="CI45">IFERROR(MATCH(SMALL(IF(($T$3:$T$32&lt;=CI$5)*($U$3:$U$32&gt;=CI$5),$L$3:$L$32,""),$BY45),$L$3:$L$32,0),"")</f>
        <v/>
      </c>
      <c r="CJ45" s="174" t="str">
        <f t="array" ref="CJ45">IFERROR(MATCH(SMALL(IF(($T$3:$T$32&lt;=CJ$5)*($U$3:$U$32&gt;=CJ$5),$L$3:$L$32,""),$BY45),$L$3:$L$32,0),"")</f>
        <v/>
      </c>
      <c r="CK45" s="174" t="str">
        <f t="array" ref="CK45">IFERROR(MATCH(SMALL(IF(($T$3:$T$32&lt;=CK$5)*($U$3:$U$32&gt;=CK$5),$L$3:$L$32,""),$BY45),$L$3:$L$32,0),"")</f>
        <v/>
      </c>
      <c r="CL45" s="174" t="str">
        <f t="array" ref="CL45">IFERROR(MATCH(SMALL(IF(($T$3:$T$32&lt;=CL$5)*($U$3:$U$32&gt;=CL$5),$L$3:$L$32,""),$BY45),$L$3:$L$32,0),"")</f>
        <v/>
      </c>
      <c r="CM45" s="174" t="str">
        <f t="array" ref="CM45">IFERROR(MATCH(SMALL(IF(($T$3:$T$32&lt;=CM$5)*($U$3:$U$32&gt;=CM$5),$L$3:$L$32,""),$BY45),$L$3:$L$32,0),"")</f>
        <v/>
      </c>
      <c r="CN45" s="174" t="str">
        <f t="array" ref="CN45">IFERROR(MATCH(SMALL(IF(($T$3:$T$32&lt;=CN$5)*($U$3:$U$32&gt;=CN$5),$L$3:$L$32,""),$BY45),$L$3:$L$32,0),"")</f>
        <v/>
      </c>
      <c r="CO45" s="174" t="str">
        <f t="array" ref="CO45">IFERROR(MATCH(SMALL(IF(($T$3:$T$32&lt;=CO$5)*($U$3:$U$32&gt;=CO$5),$L$3:$L$32,""),$BY45),$L$3:$L$32,0),"")</f>
        <v/>
      </c>
      <c r="CP45" s="174" t="str">
        <f t="array" ref="CP45">IFERROR(MATCH(SMALL(IF(($T$3:$T$32&lt;=CP$5)*($U$3:$U$32&gt;=CP$5),$L$3:$L$32,""),$BY45),$L$3:$L$32,0),"")</f>
        <v/>
      </c>
      <c r="CQ45" s="174" t="str">
        <f t="array" ref="CQ45">IFERROR(MATCH(SMALL(IF(($T$3:$T$32&lt;=CQ$5)*($U$3:$U$32&gt;=CQ$5),$L$3:$L$32,""),$BY45),$L$3:$L$32,0),"")</f>
        <v/>
      </c>
      <c r="CR45" s="174" t="str">
        <f t="array" ref="CR45">IFERROR(MATCH(SMALL(IF(($T$3:$T$32&lt;=CR$5)*($U$3:$U$32&gt;=CR$5),$L$3:$L$32,""),$BY45),$L$3:$L$32,0),"")</f>
        <v/>
      </c>
      <c r="CS45" s="174" t="str">
        <f t="array" ref="CS45">IFERROR(MATCH(SMALL(IF(($T$3:$T$32&lt;=CS$5)*($U$3:$U$32&gt;=CS$5),$L$3:$L$32,""),$BY45),$L$3:$L$32,0),"")</f>
        <v/>
      </c>
      <c r="CT45" s="174" t="str">
        <f t="array" ref="CT45">IFERROR(MATCH(SMALL(IF(($T$3:$T$32&lt;=CT$5)*($U$3:$U$32&gt;=CT$5),$L$3:$L$32,""),$BY45),$L$3:$L$32,0),"")</f>
        <v/>
      </c>
      <c r="CU45" s="174" t="str">
        <f t="array" ref="CU45">IFERROR(MATCH(SMALL(IF(($T$3:$T$32&lt;=CU$5)*($U$3:$U$32&gt;=CU$5),$L$3:$L$32,""),$BY45),$L$3:$L$32,0),"")</f>
        <v/>
      </c>
      <c r="CV45" s="174" t="str">
        <f t="array" ref="CV45">IFERROR(MATCH(SMALL(IF(($T$3:$T$32&lt;=CV$5)*($U$3:$U$32&gt;=CV$5),$L$3:$L$32,""),$BY45),$L$3:$L$32,0),"")</f>
        <v/>
      </c>
      <c r="CW45" s="174" t="str">
        <f t="array" ref="CW45">IFERROR(MATCH(SMALL(IF(($T$3:$T$32&lt;=CW$5)*($U$3:$U$32&gt;=CW$5),$L$3:$L$32,""),$BY45),$L$3:$L$32,0),"")</f>
        <v/>
      </c>
      <c r="CX45" s="174" t="str">
        <f t="array" ref="CX45">IFERROR(MATCH(SMALL(IF(($T$3:$T$32&lt;=CX$5)*($U$3:$U$32&gt;=CX$5),$L$3:$L$32,""),$BY45),$L$3:$L$32,0),"")</f>
        <v/>
      </c>
      <c r="CY45" s="174" t="str">
        <f t="array" ref="CY45">IFERROR(MATCH(SMALL(IF(($T$3:$T$32&lt;=CY$5)*($U$3:$U$32&gt;=CY$5),$L$3:$L$32,""),$BY45),$L$3:$L$32,0),"")</f>
        <v/>
      </c>
      <c r="CZ45" s="174" t="str">
        <f t="array" ref="CZ45">IFERROR(MATCH(SMALL(IF(($T$3:$T$32&lt;=CZ$5)*($U$3:$U$32&gt;=CZ$5),$L$3:$L$32,""),$BY45),$L$3:$L$32,0),"")</f>
        <v/>
      </c>
      <c r="DA45" s="174" t="str">
        <f t="array" ref="DA45">IFERROR(MATCH(SMALL(IF(($T$3:$T$32&lt;=DA$5)*($U$3:$U$32&gt;=DA$5),$L$3:$L$32,""),$BY45),$L$3:$L$32,0),"")</f>
        <v/>
      </c>
      <c r="DB45" s="174" t="str">
        <f t="array" ref="DB45">IFERROR(MATCH(SMALL(IF(($T$3:$T$32&lt;=DB$5)*($U$3:$U$32&gt;=DB$5),$L$3:$L$32,""),$BY45),$L$3:$L$32,0),"")</f>
        <v/>
      </c>
      <c r="DC45" s="174" t="str">
        <f t="array" ref="DC45">IFERROR(MATCH(SMALL(IF(($T$3:$T$32&lt;=DC$5)*($U$3:$U$32&gt;=DC$5),$L$3:$L$32,""),$BY45),$L$3:$L$32,0),"")</f>
        <v/>
      </c>
      <c r="DD45" s="180" t="str">
        <f t="array" ref="DD45">IFERROR(MATCH(SMALL(IF(($T$3:$T$32&lt;=DD$5)*($U$3:$U$32&gt;=DD$5),$L$3:$L$32,""),$BY45),$L$3:$L$32,0),"")</f>
        <v/>
      </c>
    </row>
    <row r="46" spans="4:108" x14ac:dyDescent="0.25">
      <c r="D46" s="48">
        <v>43</v>
      </c>
      <c r="I46" s="139">
        <f t="shared" si="11"/>
        <v>0.87500000000000155</v>
      </c>
      <c r="J46" s="51"/>
      <c r="K46" s="48"/>
      <c r="L46" s="143"/>
      <c r="M46" s="144"/>
      <c r="N46" s="144"/>
      <c r="O46" s="144"/>
      <c r="P46" s="137"/>
      <c r="Q46" s="137"/>
      <c r="R46" s="137"/>
      <c r="S46" s="137"/>
      <c r="T46" s="145"/>
      <c r="U46" s="145"/>
      <c r="V46" s="141"/>
      <c r="W46" s="141"/>
      <c r="X46" s="146"/>
      <c r="Y46" s="146"/>
      <c r="Z46" s="144"/>
      <c r="AA46" s="147"/>
      <c r="AB46" s="144"/>
      <c r="AC46" s="144"/>
      <c r="AE46" s="139">
        <f t="shared" si="15"/>
        <v>0.83333333333333481</v>
      </c>
      <c r="AF46" s="137">
        <f t="array" aca="1" ref="AF46" ca="1">MIN(IF(($O$3:$O$32=1)*($T$3:$T$32=AF$5)*($V$3:$V$32&lt;=$AE46)*($W$3:$W$32&gt;$AE46)*($Z$3:$Z$32="No"),$K$3:$K$32,""))</f>
        <v>0</v>
      </c>
      <c r="AG46" s="137">
        <f t="array" aca="1" ref="AG46" ca="1">MIN(IF(($O$3:$O$32=1)*($T$3:$T$32=AG$5)*($V$3:$V$32&lt;=$AE46)*($W$3:$W$32&gt;$AE46)*($Z$3:$Z$32="No"),$K$3:$K$32,""))</f>
        <v>0</v>
      </c>
      <c r="AH46" s="137">
        <f t="array" aca="1" ref="AH46" ca="1">MIN(IF(($O$3:$O$32=1)*($T$3:$T$32=AH$5)*($V$3:$V$32&lt;=$AE46)*($W$3:$W$32&gt;$AE46)*($Z$3:$Z$32="No"),$K$3:$K$32,""))</f>
        <v>0</v>
      </c>
      <c r="AI46" s="137">
        <f t="array" aca="1" ref="AI46" ca="1">MIN(IF(($O$3:$O$32=1)*($T$3:$T$32=AI$5)*($V$3:$V$32&lt;=$AE46)*($W$3:$W$32&gt;$AE46)*($Z$3:$Z$32="No"),$K$3:$K$32,""))</f>
        <v>0</v>
      </c>
      <c r="AJ46" s="137">
        <f t="array" aca="1" ref="AJ46" ca="1">MIN(IF(($O$3:$O$32=1)*($T$3:$T$32=AJ$5)*($V$3:$V$32&lt;=$AE46)*($W$3:$W$32&gt;$AE46)*($Z$3:$Z$32="No"),$K$3:$K$32,""))</f>
        <v>0</v>
      </c>
      <c r="AK46" s="137">
        <f t="array" aca="1" ref="AK46" ca="1">MIN(IF(($O$3:$O$32=1)*($T$3:$T$32=AK$5)*($V$3:$V$32&lt;=$AE46)*($W$3:$W$32&gt;$AE46)*($Z$3:$Z$32="No"),$K$3:$K$32,""))</f>
        <v>0</v>
      </c>
      <c r="AL46" s="137">
        <f t="array" aca="1" ref="AL46" ca="1">MIN(IF(($O$3:$O$32=1)*($T$3:$T$32=AL$5)*($V$3:$V$32&lt;=$AE46)*($W$3:$W$32&gt;$AE46)*($Z$3:$Z$32="No"),$K$3:$K$32,""))</f>
        <v>0</v>
      </c>
      <c r="AN46" s="139" t="str">
        <f>WeeklyView!C48</f>
        <v/>
      </c>
      <c r="AO46" s="137">
        <f t="array" aca="1" ref="AO46" ca="1">MIN(IF(($N$3:$N$32=1)*($T$3:$T$32=AO$5)*($V$3:$V$32&lt;=$AN46)*($W$3:$W$32&gt;$AN46)*($Z$3:$Z$32="No"),$K$3:$K$32,""))</f>
        <v>0</v>
      </c>
      <c r="AP46" s="137">
        <f t="shared" ca="1" si="16"/>
        <v>0</v>
      </c>
      <c r="AQ46" s="137" t="str">
        <f t="shared" ca="1" si="54"/>
        <v/>
      </c>
      <c r="AR46" s="137" t="str">
        <f t="shared" ca="1" si="55"/>
        <v/>
      </c>
      <c r="AS46" s="137" t="str">
        <f t="shared" ca="1" si="56"/>
        <v/>
      </c>
      <c r="AT46" s="137">
        <f t="array" aca="1" ref="AT46" ca="1">MIN(IF(($N$3:$N$32=1)*($T$3:$T$32=AT$5)*($V$3:$V$32&lt;=$AN46)*($W$3:$W$32&gt;$AN46)*($Z$3:$Z$32="No"),$K$3:$K$32,""))</f>
        <v>0</v>
      </c>
      <c r="AU46" s="137">
        <f t="shared" ca="1" si="20"/>
        <v>0</v>
      </c>
      <c r="AV46" s="137" t="str">
        <f t="shared" ca="1" si="57"/>
        <v/>
      </c>
      <c r="AW46" s="137" t="str">
        <f t="shared" ca="1" si="58"/>
        <v/>
      </c>
      <c r="AX46" s="137" t="str">
        <f t="shared" ca="1" si="59"/>
        <v/>
      </c>
      <c r="AY46" s="137">
        <f t="array" aca="1" ref="AY46" ca="1">MIN(IF(($N$3:$N$32=1)*($T$3:$T$32=AY$5)*($V$3:$V$32&lt;=$AN46)*($W$3:$W$32&gt;$AN46)*($Z$3:$Z$32="No"),$K$3:$K$32,""))</f>
        <v>0</v>
      </c>
      <c r="AZ46" s="137">
        <f t="shared" ca="1" si="24"/>
        <v>0</v>
      </c>
      <c r="BA46" s="137" t="str">
        <f t="shared" ca="1" si="60"/>
        <v/>
      </c>
      <c r="BB46" s="137" t="str">
        <f t="shared" ca="1" si="61"/>
        <v/>
      </c>
      <c r="BC46" s="137" t="str">
        <f t="shared" ca="1" si="62"/>
        <v/>
      </c>
      <c r="BD46" s="137">
        <f t="array" aca="1" ref="BD46" ca="1">MIN(IF(($N$3:$N$32=1)*($T$3:$T$32=BD$5)*($V$3:$V$32&lt;=$AN46)*($W$3:$W$32&gt;$AN46)*($Z$3:$Z$32="No"),$K$3:$K$32,""))</f>
        <v>0</v>
      </c>
      <c r="BE46" s="137">
        <f t="shared" ca="1" si="28"/>
        <v>0</v>
      </c>
      <c r="BF46" s="137" t="str">
        <f t="shared" ca="1" si="63"/>
        <v/>
      </c>
      <c r="BG46" s="137" t="str">
        <f t="shared" ca="1" si="64"/>
        <v/>
      </c>
      <c r="BH46" s="137" t="str">
        <f t="shared" ca="1" si="65"/>
        <v/>
      </c>
      <c r="BI46" s="137">
        <f t="array" aca="1" ref="BI46" ca="1">MIN(IF(($N$3:$N$32=1)*($T$3:$T$32=BI$5)*($V$3:$V$32&lt;=$AN46)*($W$3:$W$32&gt;$AN46)*($Z$3:$Z$32="No"),$K$3:$K$32,""))</f>
        <v>0</v>
      </c>
      <c r="BJ46" s="137">
        <f t="shared" ca="1" si="32"/>
        <v>0</v>
      </c>
      <c r="BK46" s="137" t="str">
        <f t="shared" ca="1" si="66"/>
        <v/>
      </c>
      <c r="BL46" s="137" t="str">
        <f t="shared" ca="1" si="67"/>
        <v/>
      </c>
      <c r="BM46" s="137" t="str">
        <f t="shared" ca="1" si="68"/>
        <v/>
      </c>
      <c r="BN46" s="137">
        <f t="array" aca="1" ref="BN46" ca="1">MIN(IF(($N$3:$N$32=1)*($T$3:$T$32=BN$5)*($V$3:$V$32&lt;=$AN46)*($W$3:$W$32&gt;$AN46)*($Z$3:$Z$32="No"),$K$3:$K$32,""))</f>
        <v>0</v>
      </c>
      <c r="BO46" s="137">
        <f t="shared" ca="1" si="36"/>
        <v>0</v>
      </c>
      <c r="BP46" s="137" t="str">
        <f t="shared" ca="1" si="69"/>
        <v/>
      </c>
      <c r="BQ46" s="137" t="str">
        <f t="shared" ca="1" si="70"/>
        <v/>
      </c>
      <c r="BR46" s="137" t="str">
        <f t="shared" ca="1" si="71"/>
        <v/>
      </c>
      <c r="BS46" s="137">
        <f t="array" aca="1" ref="BS46" ca="1">MIN(IF(($N$3:$N$32=1)*($T$3:$T$32=BS$5)*($V$3:$V$32&lt;=$AN46)*($W$3:$W$32&gt;$AN46)*($Z$3:$Z$32="No"),$K$3:$K$32,""))</f>
        <v>0</v>
      </c>
      <c r="BT46" s="137">
        <f t="shared" ca="1" si="40"/>
        <v>0</v>
      </c>
      <c r="BU46" s="137" t="str">
        <f t="shared" ca="1" si="72"/>
        <v/>
      </c>
      <c r="BV46" s="137" t="str">
        <f t="shared" ca="1" si="73"/>
        <v/>
      </c>
      <c r="BW46" s="137" t="str">
        <f t="shared" ca="1" si="74"/>
        <v/>
      </c>
      <c r="BY46" s="179">
        <v>9</v>
      </c>
      <c r="BZ46" s="174" t="str">
        <f t="array" ref="BZ46">IFERROR(MATCH(SMALL(IF(($T$3:$T$32&lt;=BZ$5)*($U$3:$U$32&gt;=BZ$5),$L$3:$L$32,""),$BY46),$L$3:$L$32,0),"")</f>
        <v/>
      </c>
      <c r="CA46" s="174" t="str">
        <f t="array" ref="CA46">IFERROR(MATCH(SMALL(IF(($T$3:$T$32&lt;=CA$5)*($U$3:$U$32&gt;=CA$5),$L$3:$L$32,""),$BY46),$L$3:$L$32,0),"")</f>
        <v/>
      </c>
      <c r="CB46" s="174" t="str">
        <f t="array" ref="CB46">IFERROR(MATCH(SMALL(IF(($T$3:$T$32&lt;=CB$5)*($U$3:$U$32&gt;=CB$5),$L$3:$L$32,""),$BY46),$L$3:$L$32,0),"")</f>
        <v/>
      </c>
      <c r="CC46" s="174" t="str">
        <f t="array" ref="CC46">IFERROR(MATCH(SMALL(IF(($T$3:$T$32&lt;=CC$5)*($U$3:$U$32&gt;=CC$5),$L$3:$L$32,""),$BY46),$L$3:$L$32,0),"")</f>
        <v/>
      </c>
      <c r="CD46" s="174" t="str">
        <f t="array" ref="CD46">IFERROR(MATCH(SMALL(IF(($T$3:$T$32&lt;=CD$5)*($U$3:$U$32&gt;=CD$5),$L$3:$L$32,""),$BY46),$L$3:$L$32,0),"")</f>
        <v/>
      </c>
      <c r="CE46" s="174" t="str">
        <f t="array" ref="CE46">IFERROR(MATCH(SMALL(IF(($T$3:$T$32&lt;=CE$5)*($U$3:$U$32&gt;=CE$5),$L$3:$L$32,""),$BY46),$L$3:$L$32,0),"")</f>
        <v/>
      </c>
      <c r="CF46" s="174" t="str">
        <f t="array" ref="CF46">IFERROR(MATCH(SMALL(IF(($T$3:$T$32&lt;=CF$5)*($U$3:$U$32&gt;=CF$5),$L$3:$L$32,""),$BY46),$L$3:$L$32,0),"")</f>
        <v/>
      </c>
      <c r="CG46" s="174" t="str">
        <f t="array" ref="CG46">IFERROR(MATCH(SMALL(IF(($T$3:$T$32&lt;=CG$5)*($U$3:$U$32&gt;=CG$5),$L$3:$L$32,""),$BY46),$L$3:$L$32,0),"")</f>
        <v/>
      </c>
      <c r="CH46" s="174" t="str">
        <f t="array" ref="CH46">IFERROR(MATCH(SMALL(IF(($T$3:$T$32&lt;=CH$5)*($U$3:$U$32&gt;=CH$5),$L$3:$L$32,""),$BY46),$L$3:$L$32,0),"")</f>
        <v/>
      </c>
      <c r="CI46" s="174" t="str">
        <f t="array" ref="CI46">IFERROR(MATCH(SMALL(IF(($T$3:$T$32&lt;=CI$5)*($U$3:$U$32&gt;=CI$5),$L$3:$L$32,""),$BY46),$L$3:$L$32,0),"")</f>
        <v/>
      </c>
      <c r="CJ46" s="174" t="str">
        <f t="array" ref="CJ46">IFERROR(MATCH(SMALL(IF(($T$3:$T$32&lt;=CJ$5)*($U$3:$U$32&gt;=CJ$5),$L$3:$L$32,""),$BY46),$L$3:$L$32,0),"")</f>
        <v/>
      </c>
      <c r="CK46" s="174" t="str">
        <f t="array" ref="CK46">IFERROR(MATCH(SMALL(IF(($T$3:$T$32&lt;=CK$5)*($U$3:$U$32&gt;=CK$5),$L$3:$L$32,""),$BY46),$L$3:$L$32,0),"")</f>
        <v/>
      </c>
      <c r="CL46" s="174" t="str">
        <f t="array" ref="CL46">IFERROR(MATCH(SMALL(IF(($T$3:$T$32&lt;=CL$5)*($U$3:$U$32&gt;=CL$5),$L$3:$L$32,""),$BY46),$L$3:$L$32,0),"")</f>
        <v/>
      </c>
      <c r="CM46" s="174" t="str">
        <f t="array" ref="CM46">IFERROR(MATCH(SMALL(IF(($T$3:$T$32&lt;=CM$5)*($U$3:$U$32&gt;=CM$5),$L$3:$L$32,""),$BY46),$L$3:$L$32,0),"")</f>
        <v/>
      </c>
      <c r="CN46" s="174" t="str">
        <f t="array" ref="CN46">IFERROR(MATCH(SMALL(IF(($T$3:$T$32&lt;=CN$5)*($U$3:$U$32&gt;=CN$5),$L$3:$L$32,""),$BY46),$L$3:$L$32,0),"")</f>
        <v/>
      </c>
      <c r="CO46" s="174" t="str">
        <f t="array" ref="CO46">IFERROR(MATCH(SMALL(IF(($T$3:$T$32&lt;=CO$5)*($U$3:$U$32&gt;=CO$5),$L$3:$L$32,""),$BY46),$L$3:$L$32,0),"")</f>
        <v/>
      </c>
      <c r="CP46" s="174" t="str">
        <f t="array" ref="CP46">IFERROR(MATCH(SMALL(IF(($T$3:$T$32&lt;=CP$5)*($U$3:$U$32&gt;=CP$5),$L$3:$L$32,""),$BY46),$L$3:$L$32,0),"")</f>
        <v/>
      </c>
      <c r="CQ46" s="174" t="str">
        <f t="array" ref="CQ46">IFERROR(MATCH(SMALL(IF(($T$3:$T$32&lt;=CQ$5)*($U$3:$U$32&gt;=CQ$5),$L$3:$L$32,""),$BY46),$L$3:$L$32,0),"")</f>
        <v/>
      </c>
      <c r="CR46" s="174" t="str">
        <f t="array" ref="CR46">IFERROR(MATCH(SMALL(IF(($T$3:$T$32&lt;=CR$5)*($U$3:$U$32&gt;=CR$5),$L$3:$L$32,""),$BY46),$L$3:$L$32,0),"")</f>
        <v/>
      </c>
      <c r="CS46" s="174" t="str">
        <f t="array" ref="CS46">IFERROR(MATCH(SMALL(IF(($T$3:$T$32&lt;=CS$5)*($U$3:$U$32&gt;=CS$5),$L$3:$L$32,""),$BY46),$L$3:$L$32,0),"")</f>
        <v/>
      </c>
      <c r="CT46" s="174" t="str">
        <f t="array" ref="CT46">IFERROR(MATCH(SMALL(IF(($T$3:$T$32&lt;=CT$5)*($U$3:$U$32&gt;=CT$5),$L$3:$L$32,""),$BY46),$L$3:$L$32,0),"")</f>
        <v/>
      </c>
      <c r="CU46" s="174" t="str">
        <f t="array" ref="CU46">IFERROR(MATCH(SMALL(IF(($T$3:$T$32&lt;=CU$5)*($U$3:$U$32&gt;=CU$5),$L$3:$L$32,""),$BY46),$L$3:$L$32,0),"")</f>
        <v/>
      </c>
      <c r="CV46" s="174" t="str">
        <f t="array" ref="CV46">IFERROR(MATCH(SMALL(IF(($T$3:$T$32&lt;=CV$5)*($U$3:$U$32&gt;=CV$5),$L$3:$L$32,""),$BY46),$L$3:$L$32,0),"")</f>
        <v/>
      </c>
      <c r="CW46" s="174" t="str">
        <f t="array" ref="CW46">IFERROR(MATCH(SMALL(IF(($T$3:$T$32&lt;=CW$5)*($U$3:$U$32&gt;=CW$5),$L$3:$L$32,""),$BY46),$L$3:$L$32,0),"")</f>
        <v/>
      </c>
      <c r="CX46" s="174" t="str">
        <f t="array" ref="CX46">IFERROR(MATCH(SMALL(IF(($T$3:$T$32&lt;=CX$5)*($U$3:$U$32&gt;=CX$5),$L$3:$L$32,""),$BY46),$L$3:$L$32,0),"")</f>
        <v/>
      </c>
      <c r="CY46" s="174" t="str">
        <f t="array" ref="CY46">IFERROR(MATCH(SMALL(IF(($T$3:$T$32&lt;=CY$5)*($U$3:$U$32&gt;=CY$5),$L$3:$L$32,""),$BY46),$L$3:$L$32,0),"")</f>
        <v/>
      </c>
      <c r="CZ46" s="174" t="str">
        <f t="array" ref="CZ46">IFERROR(MATCH(SMALL(IF(($T$3:$T$32&lt;=CZ$5)*($U$3:$U$32&gt;=CZ$5),$L$3:$L$32,""),$BY46),$L$3:$L$32,0),"")</f>
        <v/>
      </c>
      <c r="DA46" s="174" t="str">
        <f t="array" ref="DA46">IFERROR(MATCH(SMALL(IF(($T$3:$T$32&lt;=DA$5)*($U$3:$U$32&gt;=DA$5),$L$3:$L$32,""),$BY46),$L$3:$L$32,0),"")</f>
        <v/>
      </c>
      <c r="DB46" s="174" t="str">
        <f t="array" ref="DB46">IFERROR(MATCH(SMALL(IF(($T$3:$T$32&lt;=DB$5)*($U$3:$U$32&gt;=DB$5),$L$3:$L$32,""),$BY46),$L$3:$L$32,0),"")</f>
        <v/>
      </c>
      <c r="DC46" s="174" t="str">
        <f t="array" ref="DC46">IFERROR(MATCH(SMALL(IF(($T$3:$T$32&lt;=DC$5)*($U$3:$U$32&gt;=DC$5),$L$3:$L$32,""),$BY46),$L$3:$L$32,0),"")</f>
        <v/>
      </c>
      <c r="DD46" s="180" t="str">
        <f t="array" ref="DD46">IFERROR(MATCH(SMALL(IF(($T$3:$T$32&lt;=DD$5)*($U$3:$U$32&gt;=DD$5),$L$3:$L$32,""),$BY46),$L$3:$L$32,0),"")</f>
        <v/>
      </c>
    </row>
    <row r="47" spans="4:108" x14ac:dyDescent="0.25">
      <c r="D47" s="48">
        <v>44</v>
      </c>
      <c r="I47" s="139">
        <f t="shared" si="11"/>
        <v>0.89583333333333492</v>
      </c>
      <c r="J47" s="51"/>
      <c r="K47" s="48"/>
      <c r="L47" s="143"/>
      <c r="M47" s="144"/>
      <c r="N47" s="144"/>
      <c r="O47" s="144"/>
      <c r="P47" s="137"/>
      <c r="Q47" s="137"/>
      <c r="R47" s="137"/>
      <c r="S47" s="137"/>
      <c r="T47" s="145"/>
      <c r="U47" s="145"/>
      <c r="V47" s="141"/>
      <c r="W47" s="141"/>
      <c r="X47" s="146"/>
      <c r="Y47" s="146"/>
      <c r="Z47" s="144"/>
      <c r="AA47" s="147"/>
      <c r="AB47" s="144"/>
      <c r="AC47" s="144"/>
      <c r="AE47" s="139">
        <f t="shared" si="15"/>
        <v>0.85416666666666818</v>
      </c>
      <c r="AF47" s="137">
        <f t="array" aca="1" ref="AF47" ca="1">MIN(IF(($O$3:$O$32=1)*($T$3:$T$32=AF$5)*($V$3:$V$32&lt;=$AE47)*($W$3:$W$32&gt;$AE47)*($Z$3:$Z$32="No"),$K$3:$K$32,""))</f>
        <v>0</v>
      </c>
      <c r="AG47" s="137">
        <f t="array" aca="1" ref="AG47" ca="1">MIN(IF(($O$3:$O$32=1)*($T$3:$T$32=AG$5)*($V$3:$V$32&lt;=$AE47)*($W$3:$W$32&gt;$AE47)*($Z$3:$Z$32="No"),$K$3:$K$32,""))</f>
        <v>0</v>
      </c>
      <c r="AH47" s="137">
        <f t="array" aca="1" ref="AH47" ca="1">MIN(IF(($O$3:$O$32=1)*($T$3:$T$32=AH$5)*($V$3:$V$32&lt;=$AE47)*($W$3:$W$32&gt;$AE47)*($Z$3:$Z$32="No"),$K$3:$K$32,""))</f>
        <v>0</v>
      </c>
      <c r="AI47" s="137">
        <f t="array" aca="1" ref="AI47" ca="1">MIN(IF(($O$3:$O$32=1)*($T$3:$T$32=AI$5)*($V$3:$V$32&lt;=$AE47)*($W$3:$W$32&gt;$AE47)*($Z$3:$Z$32="No"),$K$3:$K$32,""))</f>
        <v>0</v>
      </c>
      <c r="AJ47" s="137">
        <f t="array" aca="1" ref="AJ47" ca="1">MIN(IF(($O$3:$O$32=1)*($T$3:$T$32=AJ$5)*($V$3:$V$32&lt;=$AE47)*($W$3:$W$32&gt;$AE47)*($Z$3:$Z$32="No"),$K$3:$K$32,""))</f>
        <v>0</v>
      </c>
      <c r="AK47" s="137">
        <f t="array" aca="1" ref="AK47" ca="1">MIN(IF(($O$3:$O$32=1)*($T$3:$T$32=AK$5)*($V$3:$V$32&lt;=$AE47)*($W$3:$W$32&gt;$AE47)*($Z$3:$Z$32="No"),$K$3:$K$32,""))</f>
        <v>0</v>
      </c>
      <c r="AL47" s="137">
        <f t="array" aca="1" ref="AL47" ca="1">MIN(IF(($O$3:$O$32=1)*($T$3:$T$32=AL$5)*($V$3:$V$32&lt;=$AE47)*($W$3:$W$32&gt;$AE47)*($Z$3:$Z$32="No"),$K$3:$K$32,""))</f>
        <v>0</v>
      </c>
      <c r="AN47" s="139" t="str">
        <f>WeeklyView!C49</f>
        <v/>
      </c>
      <c r="AO47" s="137">
        <f t="array" aca="1" ref="AO47" ca="1">MIN(IF(($N$3:$N$32=1)*($T$3:$T$32=AO$5)*($V$3:$V$32&lt;=$AN47)*($W$3:$W$32&gt;$AN47)*($Z$3:$Z$32="No"),$K$3:$K$32,""))</f>
        <v>0</v>
      </c>
      <c r="AP47" s="137">
        <f t="shared" ca="1" si="16"/>
        <v>0</v>
      </c>
      <c r="AQ47" s="137" t="str">
        <f t="shared" ca="1" si="54"/>
        <v/>
      </c>
      <c r="AR47" s="137" t="str">
        <f t="shared" ca="1" si="55"/>
        <v/>
      </c>
      <c r="AS47" s="137" t="str">
        <f t="shared" ca="1" si="56"/>
        <v/>
      </c>
      <c r="AT47" s="137">
        <f t="array" aca="1" ref="AT47" ca="1">MIN(IF(($N$3:$N$32=1)*($T$3:$T$32=AT$5)*($V$3:$V$32&lt;=$AN47)*($W$3:$W$32&gt;$AN47)*($Z$3:$Z$32="No"),$K$3:$K$32,""))</f>
        <v>0</v>
      </c>
      <c r="AU47" s="137">
        <f t="shared" ca="1" si="20"/>
        <v>0</v>
      </c>
      <c r="AV47" s="137" t="str">
        <f t="shared" ca="1" si="57"/>
        <v/>
      </c>
      <c r="AW47" s="137" t="str">
        <f t="shared" ca="1" si="58"/>
        <v/>
      </c>
      <c r="AX47" s="137" t="str">
        <f t="shared" ca="1" si="59"/>
        <v/>
      </c>
      <c r="AY47" s="137">
        <f t="array" aca="1" ref="AY47" ca="1">MIN(IF(($N$3:$N$32=1)*($T$3:$T$32=AY$5)*($V$3:$V$32&lt;=$AN47)*($W$3:$W$32&gt;$AN47)*($Z$3:$Z$32="No"),$K$3:$K$32,""))</f>
        <v>0</v>
      </c>
      <c r="AZ47" s="137">
        <f t="shared" ca="1" si="24"/>
        <v>0</v>
      </c>
      <c r="BA47" s="137" t="str">
        <f t="shared" ca="1" si="60"/>
        <v/>
      </c>
      <c r="BB47" s="137" t="str">
        <f t="shared" ca="1" si="61"/>
        <v/>
      </c>
      <c r="BC47" s="137" t="str">
        <f t="shared" ca="1" si="62"/>
        <v/>
      </c>
      <c r="BD47" s="137">
        <f t="array" aca="1" ref="BD47" ca="1">MIN(IF(($N$3:$N$32=1)*($T$3:$T$32=BD$5)*($V$3:$V$32&lt;=$AN47)*($W$3:$W$32&gt;$AN47)*($Z$3:$Z$32="No"),$K$3:$K$32,""))</f>
        <v>0</v>
      </c>
      <c r="BE47" s="137">
        <f t="shared" ca="1" si="28"/>
        <v>0</v>
      </c>
      <c r="BF47" s="137" t="str">
        <f t="shared" ca="1" si="63"/>
        <v/>
      </c>
      <c r="BG47" s="137" t="str">
        <f t="shared" ca="1" si="64"/>
        <v/>
      </c>
      <c r="BH47" s="137" t="str">
        <f t="shared" ca="1" si="65"/>
        <v/>
      </c>
      <c r="BI47" s="137">
        <f t="array" aca="1" ref="BI47" ca="1">MIN(IF(($N$3:$N$32=1)*($T$3:$T$32=BI$5)*($V$3:$V$32&lt;=$AN47)*($W$3:$W$32&gt;$AN47)*($Z$3:$Z$32="No"),$K$3:$K$32,""))</f>
        <v>0</v>
      </c>
      <c r="BJ47" s="137">
        <f t="shared" ca="1" si="32"/>
        <v>0</v>
      </c>
      <c r="BK47" s="137" t="str">
        <f t="shared" ca="1" si="66"/>
        <v/>
      </c>
      <c r="BL47" s="137" t="str">
        <f t="shared" ca="1" si="67"/>
        <v/>
      </c>
      <c r="BM47" s="137" t="str">
        <f t="shared" ca="1" si="68"/>
        <v/>
      </c>
      <c r="BN47" s="137">
        <f t="array" aca="1" ref="BN47" ca="1">MIN(IF(($N$3:$N$32=1)*($T$3:$T$32=BN$5)*($V$3:$V$32&lt;=$AN47)*($W$3:$W$32&gt;$AN47)*($Z$3:$Z$32="No"),$K$3:$K$32,""))</f>
        <v>0</v>
      </c>
      <c r="BO47" s="137">
        <f t="shared" ca="1" si="36"/>
        <v>0</v>
      </c>
      <c r="BP47" s="137" t="str">
        <f t="shared" ca="1" si="69"/>
        <v/>
      </c>
      <c r="BQ47" s="137" t="str">
        <f t="shared" ca="1" si="70"/>
        <v/>
      </c>
      <c r="BR47" s="137" t="str">
        <f t="shared" ca="1" si="71"/>
        <v/>
      </c>
      <c r="BS47" s="137">
        <f t="array" aca="1" ref="BS47" ca="1">MIN(IF(($N$3:$N$32=1)*($T$3:$T$32=BS$5)*($V$3:$V$32&lt;=$AN47)*($W$3:$W$32&gt;$AN47)*($Z$3:$Z$32="No"),$K$3:$K$32,""))</f>
        <v>0</v>
      </c>
      <c r="BT47" s="137">
        <f t="shared" ca="1" si="40"/>
        <v>0</v>
      </c>
      <c r="BU47" s="137" t="str">
        <f t="shared" ca="1" si="72"/>
        <v/>
      </c>
      <c r="BV47" s="137" t="str">
        <f t="shared" ca="1" si="73"/>
        <v/>
      </c>
      <c r="BW47" s="137" t="str">
        <f t="shared" ca="1" si="74"/>
        <v/>
      </c>
      <c r="BY47" s="179">
        <v>10</v>
      </c>
      <c r="BZ47" s="174" t="str">
        <f t="array" ref="BZ47">IFERROR(MATCH(SMALL(IF(($T$3:$T$32&lt;=BZ$5)*($U$3:$U$32&gt;=BZ$5),$L$3:$L$32,""),$BY47),$L$3:$L$32,0),"")</f>
        <v/>
      </c>
      <c r="CA47" s="174" t="str">
        <f t="array" ref="CA47">IFERROR(MATCH(SMALL(IF(($T$3:$T$32&lt;=CA$5)*($U$3:$U$32&gt;=CA$5),$L$3:$L$32,""),$BY47),$L$3:$L$32,0),"")</f>
        <v/>
      </c>
      <c r="CB47" s="174" t="str">
        <f t="array" ref="CB47">IFERROR(MATCH(SMALL(IF(($T$3:$T$32&lt;=CB$5)*($U$3:$U$32&gt;=CB$5),$L$3:$L$32,""),$BY47),$L$3:$L$32,0),"")</f>
        <v/>
      </c>
      <c r="CC47" s="174" t="str">
        <f t="array" ref="CC47">IFERROR(MATCH(SMALL(IF(($T$3:$T$32&lt;=CC$5)*($U$3:$U$32&gt;=CC$5),$L$3:$L$32,""),$BY47),$L$3:$L$32,0),"")</f>
        <v/>
      </c>
      <c r="CD47" s="174" t="str">
        <f t="array" ref="CD47">IFERROR(MATCH(SMALL(IF(($T$3:$T$32&lt;=CD$5)*($U$3:$U$32&gt;=CD$5),$L$3:$L$32,""),$BY47),$L$3:$L$32,0),"")</f>
        <v/>
      </c>
      <c r="CE47" s="174" t="str">
        <f t="array" ref="CE47">IFERROR(MATCH(SMALL(IF(($T$3:$T$32&lt;=CE$5)*($U$3:$U$32&gt;=CE$5),$L$3:$L$32,""),$BY47),$L$3:$L$32,0),"")</f>
        <v/>
      </c>
      <c r="CF47" s="174" t="str">
        <f t="array" ref="CF47">IFERROR(MATCH(SMALL(IF(($T$3:$T$32&lt;=CF$5)*($U$3:$U$32&gt;=CF$5),$L$3:$L$32,""),$BY47),$L$3:$L$32,0),"")</f>
        <v/>
      </c>
      <c r="CG47" s="174" t="str">
        <f t="array" ref="CG47">IFERROR(MATCH(SMALL(IF(($T$3:$T$32&lt;=CG$5)*($U$3:$U$32&gt;=CG$5),$L$3:$L$32,""),$BY47),$L$3:$L$32,0),"")</f>
        <v/>
      </c>
      <c r="CH47" s="174" t="str">
        <f t="array" ref="CH47">IFERROR(MATCH(SMALL(IF(($T$3:$T$32&lt;=CH$5)*($U$3:$U$32&gt;=CH$5),$L$3:$L$32,""),$BY47),$L$3:$L$32,0),"")</f>
        <v/>
      </c>
      <c r="CI47" s="174" t="str">
        <f t="array" ref="CI47">IFERROR(MATCH(SMALL(IF(($T$3:$T$32&lt;=CI$5)*($U$3:$U$32&gt;=CI$5),$L$3:$L$32,""),$BY47),$L$3:$L$32,0),"")</f>
        <v/>
      </c>
      <c r="CJ47" s="174" t="str">
        <f t="array" ref="CJ47">IFERROR(MATCH(SMALL(IF(($T$3:$T$32&lt;=CJ$5)*($U$3:$U$32&gt;=CJ$5),$L$3:$L$32,""),$BY47),$L$3:$L$32,0),"")</f>
        <v/>
      </c>
      <c r="CK47" s="174" t="str">
        <f t="array" ref="CK47">IFERROR(MATCH(SMALL(IF(($T$3:$T$32&lt;=CK$5)*($U$3:$U$32&gt;=CK$5),$L$3:$L$32,""),$BY47),$L$3:$L$32,0),"")</f>
        <v/>
      </c>
      <c r="CL47" s="174" t="str">
        <f t="array" ref="CL47">IFERROR(MATCH(SMALL(IF(($T$3:$T$32&lt;=CL$5)*($U$3:$U$32&gt;=CL$5),$L$3:$L$32,""),$BY47),$L$3:$L$32,0),"")</f>
        <v/>
      </c>
      <c r="CM47" s="174" t="str">
        <f t="array" ref="CM47">IFERROR(MATCH(SMALL(IF(($T$3:$T$32&lt;=CM$5)*($U$3:$U$32&gt;=CM$5),$L$3:$L$32,""),$BY47),$L$3:$L$32,0),"")</f>
        <v/>
      </c>
      <c r="CN47" s="174" t="str">
        <f t="array" ref="CN47">IFERROR(MATCH(SMALL(IF(($T$3:$T$32&lt;=CN$5)*($U$3:$U$32&gt;=CN$5),$L$3:$L$32,""),$BY47),$L$3:$L$32,0),"")</f>
        <v/>
      </c>
      <c r="CO47" s="174" t="str">
        <f t="array" ref="CO47">IFERROR(MATCH(SMALL(IF(($T$3:$T$32&lt;=CO$5)*($U$3:$U$32&gt;=CO$5),$L$3:$L$32,""),$BY47),$L$3:$L$32,0),"")</f>
        <v/>
      </c>
      <c r="CP47" s="174" t="str">
        <f t="array" ref="CP47">IFERROR(MATCH(SMALL(IF(($T$3:$T$32&lt;=CP$5)*($U$3:$U$32&gt;=CP$5),$L$3:$L$32,""),$BY47),$L$3:$L$32,0),"")</f>
        <v/>
      </c>
      <c r="CQ47" s="174" t="str">
        <f t="array" ref="CQ47">IFERROR(MATCH(SMALL(IF(($T$3:$T$32&lt;=CQ$5)*($U$3:$U$32&gt;=CQ$5),$L$3:$L$32,""),$BY47),$L$3:$L$32,0),"")</f>
        <v/>
      </c>
      <c r="CR47" s="174" t="str">
        <f t="array" ref="CR47">IFERROR(MATCH(SMALL(IF(($T$3:$T$32&lt;=CR$5)*($U$3:$U$32&gt;=CR$5),$L$3:$L$32,""),$BY47),$L$3:$L$32,0),"")</f>
        <v/>
      </c>
      <c r="CS47" s="174" t="str">
        <f t="array" ref="CS47">IFERROR(MATCH(SMALL(IF(($T$3:$T$32&lt;=CS$5)*($U$3:$U$32&gt;=CS$5),$L$3:$L$32,""),$BY47),$L$3:$L$32,0),"")</f>
        <v/>
      </c>
      <c r="CT47" s="174" t="str">
        <f t="array" ref="CT47">IFERROR(MATCH(SMALL(IF(($T$3:$T$32&lt;=CT$5)*($U$3:$U$32&gt;=CT$5),$L$3:$L$32,""),$BY47),$L$3:$L$32,0),"")</f>
        <v/>
      </c>
      <c r="CU47" s="174" t="str">
        <f t="array" ref="CU47">IFERROR(MATCH(SMALL(IF(($T$3:$T$32&lt;=CU$5)*($U$3:$U$32&gt;=CU$5),$L$3:$L$32,""),$BY47),$L$3:$L$32,0),"")</f>
        <v/>
      </c>
      <c r="CV47" s="174" t="str">
        <f t="array" ref="CV47">IFERROR(MATCH(SMALL(IF(($T$3:$T$32&lt;=CV$5)*($U$3:$U$32&gt;=CV$5),$L$3:$L$32,""),$BY47),$L$3:$L$32,0),"")</f>
        <v/>
      </c>
      <c r="CW47" s="174" t="str">
        <f t="array" ref="CW47">IFERROR(MATCH(SMALL(IF(($T$3:$T$32&lt;=CW$5)*($U$3:$U$32&gt;=CW$5),$L$3:$L$32,""),$BY47),$L$3:$L$32,0),"")</f>
        <v/>
      </c>
      <c r="CX47" s="174" t="str">
        <f t="array" ref="CX47">IFERROR(MATCH(SMALL(IF(($T$3:$T$32&lt;=CX$5)*($U$3:$U$32&gt;=CX$5),$L$3:$L$32,""),$BY47),$L$3:$L$32,0),"")</f>
        <v/>
      </c>
      <c r="CY47" s="174" t="str">
        <f t="array" ref="CY47">IFERROR(MATCH(SMALL(IF(($T$3:$T$32&lt;=CY$5)*($U$3:$U$32&gt;=CY$5),$L$3:$L$32,""),$BY47),$L$3:$L$32,0),"")</f>
        <v/>
      </c>
      <c r="CZ47" s="174" t="str">
        <f t="array" ref="CZ47">IFERROR(MATCH(SMALL(IF(($T$3:$T$32&lt;=CZ$5)*($U$3:$U$32&gt;=CZ$5),$L$3:$L$32,""),$BY47),$L$3:$L$32,0),"")</f>
        <v/>
      </c>
      <c r="DA47" s="174" t="str">
        <f t="array" ref="DA47">IFERROR(MATCH(SMALL(IF(($T$3:$T$32&lt;=DA$5)*($U$3:$U$32&gt;=DA$5),$L$3:$L$32,""),$BY47),$L$3:$L$32,0),"")</f>
        <v/>
      </c>
      <c r="DB47" s="174" t="str">
        <f t="array" ref="DB47">IFERROR(MATCH(SMALL(IF(($T$3:$T$32&lt;=DB$5)*($U$3:$U$32&gt;=DB$5),$L$3:$L$32,""),$BY47),$L$3:$L$32,0),"")</f>
        <v/>
      </c>
      <c r="DC47" s="174" t="str">
        <f t="array" ref="DC47">IFERROR(MATCH(SMALL(IF(($T$3:$T$32&lt;=DC$5)*($U$3:$U$32&gt;=DC$5),$L$3:$L$32,""),$BY47),$L$3:$L$32,0),"")</f>
        <v/>
      </c>
      <c r="DD47" s="180" t="str">
        <f t="array" ref="DD47">IFERROR(MATCH(SMALL(IF(($T$3:$T$32&lt;=DD$5)*($U$3:$U$32&gt;=DD$5),$L$3:$L$32,""),$BY47),$L$3:$L$32,0),"")</f>
        <v/>
      </c>
    </row>
    <row r="48" spans="4:108" x14ac:dyDescent="0.25">
      <c r="D48" s="48">
        <v>45</v>
      </c>
      <c r="I48" s="139">
        <f t="shared" si="11"/>
        <v>0.91666666666666829</v>
      </c>
      <c r="J48" s="51"/>
      <c r="K48" s="48"/>
      <c r="L48" s="143"/>
      <c r="M48" s="144"/>
      <c r="N48" s="144"/>
      <c r="O48" s="144"/>
      <c r="P48" s="137"/>
      <c r="Q48" s="137"/>
      <c r="R48" s="137"/>
      <c r="S48" s="137"/>
      <c r="T48" s="145"/>
      <c r="U48" s="145"/>
      <c r="V48" s="141"/>
      <c r="W48" s="141"/>
      <c r="X48" s="146"/>
      <c r="Y48" s="146"/>
      <c r="Z48" s="144"/>
      <c r="AA48" s="147"/>
      <c r="AB48" s="144"/>
      <c r="AC48" s="144"/>
      <c r="AE48" s="139">
        <f t="shared" si="15"/>
        <v>0.87500000000000155</v>
      </c>
      <c r="AF48" s="137">
        <f t="array" aca="1" ref="AF48" ca="1">MIN(IF(($O$3:$O$32=1)*($T$3:$T$32=AF$5)*($V$3:$V$32&lt;=$AE48)*($W$3:$W$32&gt;$AE48)*($Z$3:$Z$32="No"),$K$3:$K$32,""))</f>
        <v>0</v>
      </c>
      <c r="AG48" s="137">
        <f t="array" aca="1" ref="AG48" ca="1">MIN(IF(($O$3:$O$32=1)*($T$3:$T$32=AG$5)*($V$3:$V$32&lt;=$AE48)*($W$3:$W$32&gt;$AE48)*($Z$3:$Z$32="No"),$K$3:$K$32,""))</f>
        <v>0</v>
      </c>
      <c r="AH48" s="137">
        <f t="array" aca="1" ref="AH48" ca="1">MIN(IF(($O$3:$O$32=1)*($T$3:$T$32=AH$5)*($V$3:$V$32&lt;=$AE48)*($W$3:$W$32&gt;$AE48)*($Z$3:$Z$32="No"),$K$3:$K$32,""))</f>
        <v>0</v>
      </c>
      <c r="AI48" s="137">
        <f t="array" aca="1" ref="AI48" ca="1">MIN(IF(($O$3:$O$32=1)*($T$3:$T$32=AI$5)*($V$3:$V$32&lt;=$AE48)*($W$3:$W$32&gt;$AE48)*($Z$3:$Z$32="No"),$K$3:$K$32,""))</f>
        <v>0</v>
      </c>
      <c r="AJ48" s="137">
        <f t="array" aca="1" ref="AJ48" ca="1">MIN(IF(($O$3:$O$32=1)*($T$3:$T$32=AJ$5)*($V$3:$V$32&lt;=$AE48)*($W$3:$W$32&gt;$AE48)*($Z$3:$Z$32="No"),$K$3:$K$32,""))</f>
        <v>0</v>
      </c>
      <c r="AK48" s="137">
        <f t="array" aca="1" ref="AK48" ca="1">MIN(IF(($O$3:$O$32=1)*($T$3:$T$32=AK$5)*($V$3:$V$32&lt;=$AE48)*($W$3:$W$32&gt;$AE48)*($Z$3:$Z$32="No"),$K$3:$K$32,""))</f>
        <v>0</v>
      </c>
      <c r="AL48" s="137">
        <f t="array" aca="1" ref="AL48" ca="1">MIN(IF(($O$3:$O$32=1)*($T$3:$T$32=AL$5)*($V$3:$V$32&lt;=$AE48)*($W$3:$W$32&gt;$AE48)*($Z$3:$Z$32="No"),$K$3:$K$32,""))</f>
        <v>0</v>
      </c>
      <c r="AN48" s="139" t="str">
        <f>WeeklyView!C50</f>
        <v/>
      </c>
      <c r="AO48" s="137">
        <f t="array" aca="1" ref="AO48" ca="1">MIN(IF(($N$3:$N$32=1)*($T$3:$T$32=AO$5)*($V$3:$V$32&lt;=$AN48)*($W$3:$W$32&gt;$AN48)*($Z$3:$Z$32="No"),$K$3:$K$32,""))</f>
        <v>0</v>
      </c>
      <c r="AP48" s="137">
        <f t="shared" ca="1" si="16"/>
        <v>0</v>
      </c>
      <c r="AQ48" s="137" t="str">
        <f t="shared" ca="1" si="54"/>
        <v/>
      </c>
      <c r="AR48" s="137" t="str">
        <f t="shared" ca="1" si="55"/>
        <v/>
      </c>
      <c r="AS48" s="137" t="str">
        <f t="shared" ca="1" si="56"/>
        <v/>
      </c>
      <c r="AT48" s="137">
        <f t="array" aca="1" ref="AT48" ca="1">MIN(IF(($N$3:$N$32=1)*($T$3:$T$32=AT$5)*($V$3:$V$32&lt;=$AN48)*($W$3:$W$32&gt;$AN48)*($Z$3:$Z$32="No"),$K$3:$K$32,""))</f>
        <v>0</v>
      </c>
      <c r="AU48" s="137">
        <f t="shared" ca="1" si="20"/>
        <v>0</v>
      </c>
      <c r="AV48" s="137" t="str">
        <f t="shared" ca="1" si="57"/>
        <v/>
      </c>
      <c r="AW48" s="137" t="str">
        <f t="shared" ca="1" si="58"/>
        <v/>
      </c>
      <c r="AX48" s="137" t="str">
        <f t="shared" ca="1" si="59"/>
        <v/>
      </c>
      <c r="AY48" s="137">
        <f t="array" aca="1" ref="AY48" ca="1">MIN(IF(($N$3:$N$32=1)*($T$3:$T$32=AY$5)*($V$3:$V$32&lt;=$AN48)*($W$3:$W$32&gt;$AN48)*($Z$3:$Z$32="No"),$K$3:$K$32,""))</f>
        <v>0</v>
      </c>
      <c r="AZ48" s="137">
        <f t="shared" ca="1" si="24"/>
        <v>0</v>
      </c>
      <c r="BA48" s="137" t="str">
        <f t="shared" ca="1" si="60"/>
        <v/>
      </c>
      <c r="BB48" s="137" t="str">
        <f t="shared" ca="1" si="61"/>
        <v/>
      </c>
      <c r="BC48" s="137" t="str">
        <f t="shared" ca="1" si="62"/>
        <v/>
      </c>
      <c r="BD48" s="137">
        <f t="array" aca="1" ref="BD48" ca="1">MIN(IF(($N$3:$N$32=1)*($T$3:$T$32=BD$5)*($V$3:$V$32&lt;=$AN48)*($W$3:$W$32&gt;$AN48)*($Z$3:$Z$32="No"),$K$3:$K$32,""))</f>
        <v>0</v>
      </c>
      <c r="BE48" s="137">
        <f t="shared" ca="1" si="28"/>
        <v>0</v>
      </c>
      <c r="BF48" s="137" t="str">
        <f t="shared" ca="1" si="63"/>
        <v/>
      </c>
      <c r="BG48" s="137" t="str">
        <f t="shared" ca="1" si="64"/>
        <v/>
      </c>
      <c r="BH48" s="137" t="str">
        <f t="shared" ca="1" si="65"/>
        <v/>
      </c>
      <c r="BI48" s="137">
        <f t="array" aca="1" ref="BI48" ca="1">MIN(IF(($N$3:$N$32=1)*($T$3:$T$32=BI$5)*($V$3:$V$32&lt;=$AN48)*($W$3:$W$32&gt;$AN48)*($Z$3:$Z$32="No"),$K$3:$K$32,""))</f>
        <v>0</v>
      </c>
      <c r="BJ48" s="137">
        <f t="shared" ca="1" si="32"/>
        <v>0</v>
      </c>
      <c r="BK48" s="137" t="str">
        <f t="shared" ca="1" si="66"/>
        <v/>
      </c>
      <c r="BL48" s="137" t="str">
        <f t="shared" ca="1" si="67"/>
        <v/>
      </c>
      <c r="BM48" s="137" t="str">
        <f t="shared" ca="1" si="68"/>
        <v/>
      </c>
      <c r="BN48" s="137">
        <f t="array" aca="1" ref="BN48" ca="1">MIN(IF(($N$3:$N$32=1)*($T$3:$T$32=BN$5)*($V$3:$V$32&lt;=$AN48)*($W$3:$W$32&gt;$AN48)*($Z$3:$Z$32="No"),$K$3:$K$32,""))</f>
        <v>0</v>
      </c>
      <c r="BO48" s="137">
        <f t="shared" ca="1" si="36"/>
        <v>0</v>
      </c>
      <c r="BP48" s="137" t="str">
        <f t="shared" ca="1" si="69"/>
        <v/>
      </c>
      <c r="BQ48" s="137" t="str">
        <f t="shared" ca="1" si="70"/>
        <v/>
      </c>
      <c r="BR48" s="137" t="str">
        <f t="shared" ca="1" si="71"/>
        <v/>
      </c>
      <c r="BS48" s="137">
        <f t="array" aca="1" ref="BS48" ca="1">MIN(IF(($N$3:$N$32=1)*($T$3:$T$32=BS$5)*($V$3:$V$32&lt;=$AN48)*($W$3:$W$32&gt;$AN48)*($Z$3:$Z$32="No"),$K$3:$K$32,""))</f>
        <v>0</v>
      </c>
      <c r="BT48" s="137">
        <f t="shared" ca="1" si="40"/>
        <v>0</v>
      </c>
      <c r="BU48" s="137" t="str">
        <f t="shared" ca="1" si="72"/>
        <v/>
      </c>
      <c r="BV48" s="137" t="str">
        <f t="shared" ca="1" si="73"/>
        <v/>
      </c>
      <c r="BW48" s="137" t="str">
        <f t="shared" ca="1" si="74"/>
        <v/>
      </c>
      <c r="BY48" s="179">
        <v>11</v>
      </c>
      <c r="BZ48" s="174" t="str">
        <f t="array" ref="BZ48">IFERROR(MATCH(SMALL(IF(($T$3:$T$32&lt;=BZ$5)*($U$3:$U$32&gt;=BZ$5),$L$3:$L$32,""),$BY48),$L$3:$L$32,0),"")</f>
        <v/>
      </c>
      <c r="CA48" s="174" t="str">
        <f t="array" ref="CA48">IFERROR(MATCH(SMALL(IF(($T$3:$T$32&lt;=CA$5)*($U$3:$U$32&gt;=CA$5),$L$3:$L$32,""),$BY48),$L$3:$L$32,0),"")</f>
        <v/>
      </c>
      <c r="CB48" s="174" t="str">
        <f t="array" ref="CB48">IFERROR(MATCH(SMALL(IF(($T$3:$T$32&lt;=CB$5)*($U$3:$U$32&gt;=CB$5),$L$3:$L$32,""),$BY48),$L$3:$L$32,0),"")</f>
        <v/>
      </c>
      <c r="CC48" s="174" t="str">
        <f t="array" ref="CC48">IFERROR(MATCH(SMALL(IF(($T$3:$T$32&lt;=CC$5)*($U$3:$U$32&gt;=CC$5),$L$3:$L$32,""),$BY48),$L$3:$L$32,0),"")</f>
        <v/>
      </c>
      <c r="CD48" s="174" t="str">
        <f t="array" ref="CD48">IFERROR(MATCH(SMALL(IF(($T$3:$T$32&lt;=CD$5)*($U$3:$U$32&gt;=CD$5),$L$3:$L$32,""),$BY48),$L$3:$L$32,0),"")</f>
        <v/>
      </c>
      <c r="CE48" s="174" t="str">
        <f t="array" ref="CE48">IFERROR(MATCH(SMALL(IF(($T$3:$T$32&lt;=CE$5)*($U$3:$U$32&gt;=CE$5),$L$3:$L$32,""),$BY48),$L$3:$L$32,0),"")</f>
        <v/>
      </c>
      <c r="CF48" s="174" t="str">
        <f t="array" ref="CF48">IFERROR(MATCH(SMALL(IF(($T$3:$T$32&lt;=CF$5)*($U$3:$U$32&gt;=CF$5),$L$3:$L$32,""),$BY48),$L$3:$L$32,0),"")</f>
        <v/>
      </c>
      <c r="CG48" s="174" t="str">
        <f t="array" ref="CG48">IFERROR(MATCH(SMALL(IF(($T$3:$T$32&lt;=CG$5)*($U$3:$U$32&gt;=CG$5),$L$3:$L$32,""),$BY48),$L$3:$L$32,0),"")</f>
        <v/>
      </c>
      <c r="CH48" s="174" t="str">
        <f t="array" ref="CH48">IFERROR(MATCH(SMALL(IF(($T$3:$T$32&lt;=CH$5)*($U$3:$U$32&gt;=CH$5),$L$3:$L$32,""),$BY48),$L$3:$L$32,0),"")</f>
        <v/>
      </c>
      <c r="CI48" s="174" t="str">
        <f t="array" ref="CI48">IFERROR(MATCH(SMALL(IF(($T$3:$T$32&lt;=CI$5)*($U$3:$U$32&gt;=CI$5),$L$3:$L$32,""),$BY48),$L$3:$L$32,0),"")</f>
        <v/>
      </c>
      <c r="CJ48" s="174" t="str">
        <f t="array" ref="CJ48">IFERROR(MATCH(SMALL(IF(($T$3:$T$32&lt;=CJ$5)*($U$3:$U$32&gt;=CJ$5),$L$3:$L$32,""),$BY48),$L$3:$L$32,0),"")</f>
        <v/>
      </c>
      <c r="CK48" s="174" t="str">
        <f t="array" ref="CK48">IFERROR(MATCH(SMALL(IF(($T$3:$T$32&lt;=CK$5)*($U$3:$U$32&gt;=CK$5),$L$3:$L$32,""),$BY48),$L$3:$L$32,0),"")</f>
        <v/>
      </c>
      <c r="CL48" s="174" t="str">
        <f t="array" ref="CL48">IFERROR(MATCH(SMALL(IF(($T$3:$T$32&lt;=CL$5)*($U$3:$U$32&gt;=CL$5),$L$3:$L$32,""),$BY48),$L$3:$L$32,0),"")</f>
        <v/>
      </c>
      <c r="CM48" s="174" t="str">
        <f t="array" ref="CM48">IFERROR(MATCH(SMALL(IF(($T$3:$T$32&lt;=CM$5)*($U$3:$U$32&gt;=CM$5),$L$3:$L$32,""),$BY48),$L$3:$L$32,0),"")</f>
        <v/>
      </c>
      <c r="CN48" s="174" t="str">
        <f t="array" ref="CN48">IFERROR(MATCH(SMALL(IF(($T$3:$T$32&lt;=CN$5)*($U$3:$U$32&gt;=CN$5),$L$3:$L$32,""),$BY48),$L$3:$L$32,0),"")</f>
        <v/>
      </c>
      <c r="CO48" s="174" t="str">
        <f t="array" ref="CO48">IFERROR(MATCH(SMALL(IF(($T$3:$T$32&lt;=CO$5)*($U$3:$U$32&gt;=CO$5),$L$3:$L$32,""),$BY48),$L$3:$L$32,0),"")</f>
        <v/>
      </c>
      <c r="CP48" s="174" t="str">
        <f t="array" ref="CP48">IFERROR(MATCH(SMALL(IF(($T$3:$T$32&lt;=CP$5)*($U$3:$U$32&gt;=CP$5),$L$3:$L$32,""),$BY48),$L$3:$L$32,0),"")</f>
        <v/>
      </c>
      <c r="CQ48" s="174" t="str">
        <f t="array" ref="CQ48">IFERROR(MATCH(SMALL(IF(($T$3:$T$32&lt;=CQ$5)*($U$3:$U$32&gt;=CQ$5),$L$3:$L$32,""),$BY48),$L$3:$L$32,0),"")</f>
        <v/>
      </c>
      <c r="CR48" s="174" t="str">
        <f t="array" ref="CR48">IFERROR(MATCH(SMALL(IF(($T$3:$T$32&lt;=CR$5)*($U$3:$U$32&gt;=CR$5),$L$3:$L$32,""),$BY48),$L$3:$L$32,0),"")</f>
        <v/>
      </c>
      <c r="CS48" s="174" t="str">
        <f t="array" ref="CS48">IFERROR(MATCH(SMALL(IF(($T$3:$T$32&lt;=CS$5)*($U$3:$U$32&gt;=CS$5),$L$3:$L$32,""),$BY48),$L$3:$L$32,0),"")</f>
        <v/>
      </c>
      <c r="CT48" s="174" t="str">
        <f t="array" ref="CT48">IFERROR(MATCH(SMALL(IF(($T$3:$T$32&lt;=CT$5)*($U$3:$U$32&gt;=CT$5),$L$3:$L$32,""),$BY48),$L$3:$L$32,0),"")</f>
        <v/>
      </c>
      <c r="CU48" s="174" t="str">
        <f t="array" ref="CU48">IFERROR(MATCH(SMALL(IF(($T$3:$T$32&lt;=CU$5)*($U$3:$U$32&gt;=CU$5),$L$3:$L$32,""),$BY48),$L$3:$L$32,0),"")</f>
        <v/>
      </c>
      <c r="CV48" s="174" t="str">
        <f t="array" ref="CV48">IFERROR(MATCH(SMALL(IF(($T$3:$T$32&lt;=CV$5)*($U$3:$U$32&gt;=CV$5),$L$3:$L$32,""),$BY48),$L$3:$L$32,0),"")</f>
        <v/>
      </c>
      <c r="CW48" s="174" t="str">
        <f t="array" ref="CW48">IFERROR(MATCH(SMALL(IF(($T$3:$T$32&lt;=CW$5)*($U$3:$U$32&gt;=CW$5),$L$3:$L$32,""),$BY48),$L$3:$L$32,0),"")</f>
        <v/>
      </c>
      <c r="CX48" s="174" t="str">
        <f t="array" ref="CX48">IFERROR(MATCH(SMALL(IF(($T$3:$T$32&lt;=CX$5)*($U$3:$U$32&gt;=CX$5),$L$3:$L$32,""),$BY48),$L$3:$L$32,0),"")</f>
        <v/>
      </c>
      <c r="CY48" s="174" t="str">
        <f t="array" ref="CY48">IFERROR(MATCH(SMALL(IF(($T$3:$T$32&lt;=CY$5)*($U$3:$U$32&gt;=CY$5),$L$3:$L$32,""),$BY48),$L$3:$L$32,0),"")</f>
        <v/>
      </c>
      <c r="CZ48" s="174" t="str">
        <f t="array" ref="CZ48">IFERROR(MATCH(SMALL(IF(($T$3:$T$32&lt;=CZ$5)*($U$3:$U$32&gt;=CZ$5),$L$3:$L$32,""),$BY48),$L$3:$L$32,0),"")</f>
        <v/>
      </c>
      <c r="DA48" s="174" t="str">
        <f t="array" ref="DA48">IFERROR(MATCH(SMALL(IF(($T$3:$T$32&lt;=DA$5)*($U$3:$U$32&gt;=DA$5),$L$3:$L$32,""),$BY48),$L$3:$L$32,0),"")</f>
        <v/>
      </c>
      <c r="DB48" s="174" t="str">
        <f t="array" ref="DB48">IFERROR(MATCH(SMALL(IF(($T$3:$T$32&lt;=DB$5)*($U$3:$U$32&gt;=DB$5),$L$3:$L$32,""),$BY48),$L$3:$L$32,0),"")</f>
        <v/>
      </c>
      <c r="DC48" s="174" t="str">
        <f t="array" ref="DC48">IFERROR(MATCH(SMALL(IF(($T$3:$T$32&lt;=DC$5)*($U$3:$U$32&gt;=DC$5),$L$3:$L$32,""),$BY48),$L$3:$L$32,0),"")</f>
        <v/>
      </c>
      <c r="DD48" s="180" t="str">
        <f t="array" ref="DD48">IFERROR(MATCH(SMALL(IF(($T$3:$T$32&lt;=DD$5)*($U$3:$U$32&gt;=DD$5),$L$3:$L$32,""),$BY48),$L$3:$L$32,0),"")</f>
        <v/>
      </c>
    </row>
    <row r="49" spans="4:108" x14ac:dyDescent="0.25">
      <c r="D49" s="48">
        <v>46</v>
      </c>
      <c r="I49" s="139">
        <f t="shared" si="11"/>
        <v>0.93750000000000167</v>
      </c>
      <c r="J49" s="51"/>
      <c r="K49" s="48"/>
      <c r="L49" s="143"/>
      <c r="M49" s="144"/>
      <c r="N49" s="144"/>
      <c r="O49" s="144"/>
      <c r="P49" s="137"/>
      <c r="Q49" s="137"/>
      <c r="R49" s="137"/>
      <c r="S49" s="137"/>
      <c r="T49" s="145"/>
      <c r="U49" s="145"/>
      <c r="V49" s="141"/>
      <c r="W49" s="141"/>
      <c r="X49" s="146"/>
      <c r="Y49" s="146"/>
      <c r="Z49" s="144"/>
      <c r="AA49" s="147"/>
      <c r="AB49" s="144"/>
      <c r="AC49" s="144"/>
      <c r="AE49" s="139">
        <f t="shared" si="15"/>
        <v>0.89583333333333492</v>
      </c>
      <c r="AF49" s="137">
        <f t="array" aca="1" ref="AF49" ca="1">MIN(IF(($O$3:$O$32=1)*($T$3:$T$32=AF$5)*($V$3:$V$32&lt;=$AE49)*($W$3:$W$32&gt;$AE49)*($Z$3:$Z$32="No"),$K$3:$K$32,""))</f>
        <v>0</v>
      </c>
      <c r="AG49" s="137">
        <f t="array" aca="1" ref="AG49" ca="1">MIN(IF(($O$3:$O$32=1)*($T$3:$T$32=AG$5)*($V$3:$V$32&lt;=$AE49)*($W$3:$W$32&gt;$AE49)*($Z$3:$Z$32="No"),$K$3:$K$32,""))</f>
        <v>0</v>
      </c>
      <c r="AH49" s="137">
        <f t="array" aca="1" ref="AH49" ca="1">MIN(IF(($O$3:$O$32=1)*($T$3:$T$32=AH$5)*($V$3:$V$32&lt;=$AE49)*($W$3:$W$32&gt;$AE49)*($Z$3:$Z$32="No"),$K$3:$K$32,""))</f>
        <v>0</v>
      </c>
      <c r="AI49" s="137">
        <f t="array" aca="1" ref="AI49" ca="1">MIN(IF(($O$3:$O$32=1)*($T$3:$T$32=AI$5)*($V$3:$V$32&lt;=$AE49)*($W$3:$W$32&gt;$AE49)*($Z$3:$Z$32="No"),$K$3:$K$32,""))</f>
        <v>0</v>
      </c>
      <c r="AJ49" s="137">
        <f t="array" aca="1" ref="AJ49" ca="1">MIN(IF(($O$3:$O$32=1)*($T$3:$T$32=AJ$5)*($V$3:$V$32&lt;=$AE49)*($W$3:$W$32&gt;$AE49)*($Z$3:$Z$32="No"),$K$3:$K$32,""))</f>
        <v>0</v>
      </c>
      <c r="AK49" s="137">
        <f t="array" aca="1" ref="AK49" ca="1">MIN(IF(($O$3:$O$32=1)*($T$3:$T$32=AK$5)*($V$3:$V$32&lt;=$AE49)*($W$3:$W$32&gt;$AE49)*($Z$3:$Z$32="No"),$K$3:$K$32,""))</f>
        <v>0</v>
      </c>
      <c r="AL49" s="137">
        <f t="array" aca="1" ref="AL49" ca="1">MIN(IF(($O$3:$O$32=1)*($T$3:$T$32=AL$5)*($V$3:$V$32&lt;=$AE49)*($W$3:$W$32&gt;$AE49)*($Z$3:$Z$32="No"),$K$3:$K$32,""))</f>
        <v>0</v>
      </c>
      <c r="AN49" s="139" t="str">
        <f>WeeklyView!C51</f>
        <v/>
      </c>
      <c r="AO49" s="137">
        <f t="array" aca="1" ref="AO49" ca="1">MIN(IF(($N$3:$N$32=1)*($T$3:$T$32=AO$5)*($V$3:$V$32&lt;=$AN49)*($W$3:$W$32&gt;$AN49)*($Z$3:$Z$32="No"),$K$3:$K$32,""))</f>
        <v>0</v>
      </c>
      <c r="AP49" s="137">
        <f t="shared" ca="1" si="16"/>
        <v>0</v>
      </c>
      <c r="AQ49" s="137" t="str">
        <f t="shared" ca="1" si="54"/>
        <v/>
      </c>
      <c r="AR49" s="137" t="str">
        <f t="shared" ca="1" si="55"/>
        <v/>
      </c>
      <c r="AS49" s="137" t="str">
        <f t="shared" ca="1" si="56"/>
        <v/>
      </c>
      <c r="AT49" s="137">
        <f t="array" aca="1" ref="AT49" ca="1">MIN(IF(($N$3:$N$32=1)*($T$3:$T$32=AT$5)*($V$3:$V$32&lt;=$AN49)*($W$3:$W$32&gt;$AN49)*($Z$3:$Z$32="No"),$K$3:$K$32,""))</f>
        <v>0</v>
      </c>
      <c r="AU49" s="137">
        <f t="shared" ca="1" si="20"/>
        <v>0</v>
      </c>
      <c r="AV49" s="137" t="str">
        <f t="shared" ca="1" si="57"/>
        <v/>
      </c>
      <c r="AW49" s="137" t="str">
        <f t="shared" ca="1" si="58"/>
        <v/>
      </c>
      <c r="AX49" s="137" t="str">
        <f t="shared" ca="1" si="59"/>
        <v/>
      </c>
      <c r="AY49" s="137">
        <f t="array" aca="1" ref="AY49" ca="1">MIN(IF(($N$3:$N$32=1)*($T$3:$T$32=AY$5)*($V$3:$V$32&lt;=$AN49)*($W$3:$W$32&gt;$AN49)*($Z$3:$Z$32="No"),$K$3:$K$32,""))</f>
        <v>0</v>
      </c>
      <c r="AZ49" s="137">
        <f t="shared" ca="1" si="24"/>
        <v>0</v>
      </c>
      <c r="BA49" s="137" t="str">
        <f t="shared" ca="1" si="60"/>
        <v/>
      </c>
      <c r="BB49" s="137" t="str">
        <f t="shared" ca="1" si="61"/>
        <v/>
      </c>
      <c r="BC49" s="137" t="str">
        <f t="shared" ca="1" si="62"/>
        <v/>
      </c>
      <c r="BD49" s="137">
        <f t="array" aca="1" ref="BD49" ca="1">MIN(IF(($N$3:$N$32=1)*($T$3:$T$32=BD$5)*($V$3:$V$32&lt;=$AN49)*($W$3:$W$32&gt;$AN49)*($Z$3:$Z$32="No"),$K$3:$K$32,""))</f>
        <v>0</v>
      </c>
      <c r="BE49" s="137">
        <f t="shared" ca="1" si="28"/>
        <v>0</v>
      </c>
      <c r="BF49" s="137" t="str">
        <f t="shared" ca="1" si="63"/>
        <v/>
      </c>
      <c r="BG49" s="137" t="str">
        <f t="shared" ca="1" si="64"/>
        <v/>
      </c>
      <c r="BH49" s="137" t="str">
        <f t="shared" ca="1" si="65"/>
        <v/>
      </c>
      <c r="BI49" s="137">
        <f t="array" aca="1" ref="BI49" ca="1">MIN(IF(($N$3:$N$32=1)*($T$3:$T$32=BI$5)*($V$3:$V$32&lt;=$AN49)*($W$3:$W$32&gt;$AN49)*($Z$3:$Z$32="No"),$K$3:$K$32,""))</f>
        <v>0</v>
      </c>
      <c r="BJ49" s="137">
        <f t="shared" ca="1" si="32"/>
        <v>0</v>
      </c>
      <c r="BK49" s="137" t="str">
        <f t="shared" ca="1" si="66"/>
        <v/>
      </c>
      <c r="BL49" s="137" t="str">
        <f t="shared" ca="1" si="67"/>
        <v/>
      </c>
      <c r="BM49" s="137" t="str">
        <f t="shared" ca="1" si="68"/>
        <v/>
      </c>
      <c r="BN49" s="137">
        <f t="array" aca="1" ref="BN49" ca="1">MIN(IF(($N$3:$N$32=1)*($T$3:$T$32=BN$5)*($V$3:$V$32&lt;=$AN49)*($W$3:$W$32&gt;$AN49)*($Z$3:$Z$32="No"),$K$3:$K$32,""))</f>
        <v>0</v>
      </c>
      <c r="BO49" s="137">
        <f t="shared" ca="1" si="36"/>
        <v>0</v>
      </c>
      <c r="BP49" s="137" t="str">
        <f t="shared" ca="1" si="69"/>
        <v/>
      </c>
      <c r="BQ49" s="137" t="str">
        <f t="shared" ca="1" si="70"/>
        <v/>
      </c>
      <c r="BR49" s="137" t="str">
        <f t="shared" ca="1" si="71"/>
        <v/>
      </c>
      <c r="BS49" s="137">
        <f t="array" aca="1" ref="BS49" ca="1">MIN(IF(($N$3:$N$32=1)*($T$3:$T$32=BS$5)*($V$3:$V$32&lt;=$AN49)*($W$3:$W$32&gt;$AN49)*($Z$3:$Z$32="No"),$K$3:$K$32,""))</f>
        <v>0</v>
      </c>
      <c r="BT49" s="137">
        <f t="shared" ca="1" si="40"/>
        <v>0</v>
      </c>
      <c r="BU49" s="137" t="str">
        <f t="shared" ca="1" si="72"/>
        <v/>
      </c>
      <c r="BV49" s="137" t="str">
        <f t="shared" ca="1" si="73"/>
        <v/>
      </c>
      <c r="BW49" s="137" t="str">
        <f t="shared" ca="1" si="74"/>
        <v/>
      </c>
      <c r="BY49" s="179">
        <v>12</v>
      </c>
      <c r="BZ49" s="174" t="str">
        <f t="array" ref="BZ49">IFERROR(MATCH(SMALL(IF(($T$3:$T$32&lt;=BZ$5)*($U$3:$U$32&gt;=BZ$5),$L$3:$L$32,""),$BY49),$L$3:$L$32,0),"")</f>
        <v/>
      </c>
      <c r="CA49" s="174" t="str">
        <f t="array" ref="CA49">IFERROR(MATCH(SMALL(IF(($T$3:$T$32&lt;=CA$5)*($U$3:$U$32&gt;=CA$5),$L$3:$L$32,""),$BY49),$L$3:$L$32,0),"")</f>
        <v/>
      </c>
      <c r="CB49" s="174" t="str">
        <f t="array" ref="CB49">IFERROR(MATCH(SMALL(IF(($T$3:$T$32&lt;=CB$5)*($U$3:$U$32&gt;=CB$5),$L$3:$L$32,""),$BY49),$L$3:$L$32,0),"")</f>
        <v/>
      </c>
      <c r="CC49" s="174" t="str">
        <f t="array" ref="CC49">IFERROR(MATCH(SMALL(IF(($T$3:$T$32&lt;=CC$5)*($U$3:$U$32&gt;=CC$5),$L$3:$L$32,""),$BY49),$L$3:$L$32,0),"")</f>
        <v/>
      </c>
      <c r="CD49" s="174" t="str">
        <f t="array" ref="CD49">IFERROR(MATCH(SMALL(IF(($T$3:$T$32&lt;=CD$5)*($U$3:$U$32&gt;=CD$5),$L$3:$L$32,""),$BY49),$L$3:$L$32,0),"")</f>
        <v/>
      </c>
      <c r="CE49" s="174" t="str">
        <f t="array" ref="CE49">IFERROR(MATCH(SMALL(IF(($T$3:$T$32&lt;=CE$5)*($U$3:$U$32&gt;=CE$5),$L$3:$L$32,""),$BY49),$L$3:$L$32,0),"")</f>
        <v/>
      </c>
      <c r="CF49" s="174" t="str">
        <f t="array" ref="CF49">IFERROR(MATCH(SMALL(IF(($T$3:$T$32&lt;=CF$5)*($U$3:$U$32&gt;=CF$5),$L$3:$L$32,""),$BY49),$L$3:$L$32,0),"")</f>
        <v/>
      </c>
      <c r="CG49" s="174" t="str">
        <f t="array" ref="CG49">IFERROR(MATCH(SMALL(IF(($T$3:$T$32&lt;=CG$5)*($U$3:$U$32&gt;=CG$5),$L$3:$L$32,""),$BY49),$L$3:$L$32,0),"")</f>
        <v/>
      </c>
      <c r="CH49" s="174" t="str">
        <f t="array" ref="CH49">IFERROR(MATCH(SMALL(IF(($T$3:$T$32&lt;=CH$5)*($U$3:$U$32&gt;=CH$5),$L$3:$L$32,""),$BY49),$L$3:$L$32,0),"")</f>
        <v/>
      </c>
      <c r="CI49" s="174" t="str">
        <f t="array" ref="CI49">IFERROR(MATCH(SMALL(IF(($T$3:$T$32&lt;=CI$5)*($U$3:$U$32&gt;=CI$5),$L$3:$L$32,""),$BY49),$L$3:$L$32,0),"")</f>
        <v/>
      </c>
      <c r="CJ49" s="174" t="str">
        <f t="array" ref="CJ49">IFERROR(MATCH(SMALL(IF(($T$3:$T$32&lt;=CJ$5)*($U$3:$U$32&gt;=CJ$5),$L$3:$L$32,""),$BY49),$L$3:$L$32,0),"")</f>
        <v/>
      </c>
      <c r="CK49" s="174" t="str">
        <f t="array" ref="CK49">IFERROR(MATCH(SMALL(IF(($T$3:$T$32&lt;=CK$5)*($U$3:$U$32&gt;=CK$5),$L$3:$L$32,""),$BY49),$L$3:$L$32,0),"")</f>
        <v/>
      </c>
      <c r="CL49" s="174" t="str">
        <f t="array" ref="CL49">IFERROR(MATCH(SMALL(IF(($T$3:$T$32&lt;=CL$5)*($U$3:$U$32&gt;=CL$5),$L$3:$L$32,""),$BY49),$L$3:$L$32,0),"")</f>
        <v/>
      </c>
      <c r="CM49" s="174" t="str">
        <f t="array" ref="CM49">IFERROR(MATCH(SMALL(IF(($T$3:$T$32&lt;=CM$5)*($U$3:$U$32&gt;=CM$5),$L$3:$L$32,""),$BY49),$L$3:$L$32,0),"")</f>
        <v/>
      </c>
      <c r="CN49" s="174" t="str">
        <f t="array" ref="CN49">IFERROR(MATCH(SMALL(IF(($T$3:$T$32&lt;=CN$5)*($U$3:$U$32&gt;=CN$5),$L$3:$L$32,""),$BY49),$L$3:$L$32,0),"")</f>
        <v/>
      </c>
      <c r="CO49" s="174" t="str">
        <f t="array" ref="CO49">IFERROR(MATCH(SMALL(IF(($T$3:$T$32&lt;=CO$5)*($U$3:$U$32&gt;=CO$5),$L$3:$L$32,""),$BY49),$L$3:$L$32,0),"")</f>
        <v/>
      </c>
      <c r="CP49" s="174" t="str">
        <f t="array" ref="CP49">IFERROR(MATCH(SMALL(IF(($T$3:$T$32&lt;=CP$5)*($U$3:$U$32&gt;=CP$5),$L$3:$L$32,""),$BY49),$L$3:$L$32,0),"")</f>
        <v/>
      </c>
      <c r="CQ49" s="174" t="str">
        <f t="array" ref="CQ49">IFERROR(MATCH(SMALL(IF(($T$3:$T$32&lt;=CQ$5)*($U$3:$U$32&gt;=CQ$5),$L$3:$L$32,""),$BY49),$L$3:$L$32,0),"")</f>
        <v/>
      </c>
      <c r="CR49" s="174" t="str">
        <f t="array" ref="CR49">IFERROR(MATCH(SMALL(IF(($T$3:$T$32&lt;=CR$5)*($U$3:$U$32&gt;=CR$5),$L$3:$L$32,""),$BY49),$L$3:$L$32,0),"")</f>
        <v/>
      </c>
      <c r="CS49" s="174" t="str">
        <f t="array" ref="CS49">IFERROR(MATCH(SMALL(IF(($T$3:$T$32&lt;=CS$5)*($U$3:$U$32&gt;=CS$5),$L$3:$L$32,""),$BY49),$L$3:$L$32,0),"")</f>
        <v/>
      </c>
      <c r="CT49" s="174" t="str">
        <f t="array" ref="CT49">IFERROR(MATCH(SMALL(IF(($T$3:$T$32&lt;=CT$5)*($U$3:$U$32&gt;=CT$5),$L$3:$L$32,""),$BY49),$L$3:$L$32,0),"")</f>
        <v/>
      </c>
      <c r="CU49" s="174" t="str">
        <f t="array" ref="CU49">IFERROR(MATCH(SMALL(IF(($T$3:$T$32&lt;=CU$5)*($U$3:$U$32&gt;=CU$5),$L$3:$L$32,""),$BY49),$L$3:$L$32,0),"")</f>
        <v/>
      </c>
      <c r="CV49" s="174" t="str">
        <f t="array" ref="CV49">IFERROR(MATCH(SMALL(IF(($T$3:$T$32&lt;=CV$5)*($U$3:$U$32&gt;=CV$5),$L$3:$L$32,""),$BY49),$L$3:$L$32,0),"")</f>
        <v/>
      </c>
      <c r="CW49" s="174" t="str">
        <f t="array" ref="CW49">IFERROR(MATCH(SMALL(IF(($T$3:$T$32&lt;=CW$5)*($U$3:$U$32&gt;=CW$5),$L$3:$L$32,""),$BY49),$L$3:$L$32,0),"")</f>
        <v/>
      </c>
      <c r="CX49" s="174" t="str">
        <f t="array" ref="CX49">IFERROR(MATCH(SMALL(IF(($T$3:$T$32&lt;=CX$5)*($U$3:$U$32&gt;=CX$5),$L$3:$L$32,""),$BY49),$L$3:$L$32,0),"")</f>
        <v/>
      </c>
      <c r="CY49" s="174" t="str">
        <f t="array" ref="CY49">IFERROR(MATCH(SMALL(IF(($T$3:$T$32&lt;=CY$5)*($U$3:$U$32&gt;=CY$5),$L$3:$L$32,""),$BY49),$L$3:$L$32,0),"")</f>
        <v/>
      </c>
      <c r="CZ49" s="174" t="str">
        <f t="array" ref="CZ49">IFERROR(MATCH(SMALL(IF(($T$3:$T$32&lt;=CZ$5)*($U$3:$U$32&gt;=CZ$5),$L$3:$L$32,""),$BY49),$L$3:$L$32,0),"")</f>
        <v/>
      </c>
      <c r="DA49" s="174" t="str">
        <f t="array" ref="DA49">IFERROR(MATCH(SMALL(IF(($T$3:$T$32&lt;=DA$5)*($U$3:$U$32&gt;=DA$5),$L$3:$L$32,""),$BY49),$L$3:$L$32,0),"")</f>
        <v/>
      </c>
      <c r="DB49" s="174" t="str">
        <f t="array" ref="DB49">IFERROR(MATCH(SMALL(IF(($T$3:$T$32&lt;=DB$5)*($U$3:$U$32&gt;=DB$5),$L$3:$L$32,""),$BY49),$L$3:$L$32,0),"")</f>
        <v/>
      </c>
      <c r="DC49" s="174" t="str">
        <f t="array" ref="DC49">IFERROR(MATCH(SMALL(IF(($T$3:$T$32&lt;=DC$5)*($U$3:$U$32&gt;=DC$5),$L$3:$L$32,""),$BY49),$L$3:$L$32,0),"")</f>
        <v/>
      </c>
      <c r="DD49" s="180" t="str">
        <f t="array" ref="DD49">IFERROR(MATCH(SMALL(IF(($T$3:$T$32&lt;=DD$5)*($U$3:$U$32&gt;=DD$5),$L$3:$L$32,""),$BY49),$L$3:$L$32,0),"")</f>
        <v/>
      </c>
    </row>
    <row r="50" spans="4:108" x14ac:dyDescent="0.25">
      <c r="D50" s="48">
        <v>47</v>
      </c>
      <c r="I50" s="139">
        <f t="shared" si="11"/>
        <v>0.95833333333333504</v>
      </c>
      <c r="J50" s="51"/>
      <c r="K50" s="48"/>
      <c r="L50" s="143"/>
      <c r="M50" s="144"/>
      <c r="N50" s="144"/>
      <c r="O50" s="144"/>
      <c r="P50" s="137"/>
      <c r="Q50" s="137"/>
      <c r="R50" s="137"/>
      <c r="S50" s="137"/>
      <c r="T50" s="145"/>
      <c r="U50" s="145"/>
      <c r="V50" s="141"/>
      <c r="W50" s="141"/>
      <c r="X50" s="146"/>
      <c r="Y50" s="146"/>
      <c r="Z50" s="144"/>
      <c r="AA50" s="147"/>
      <c r="AB50" s="144"/>
      <c r="AC50" s="144"/>
      <c r="AE50" s="139">
        <f t="shared" si="15"/>
        <v>0.91666666666666829</v>
      </c>
      <c r="AF50" s="137">
        <f t="array" aca="1" ref="AF50" ca="1">MIN(IF(($O$3:$O$32=1)*($T$3:$T$32=AF$5)*($V$3:$V$32&lt;=$AE50)*($W$3:$W$32&gt;$AE50)*($Z$3:$Z$32="No"),$K$3:$K$32,""))</f>
        <v>0</v>
      </c>
      <c r="AG50" s="137">
        <f t="array" aca="1" ref="AG50" ca="1">MIN(IF(($O$3:$O$32=1)*($T$3:$T$32=AG$5)*($V$3:$V$32&lt;=$AE50)*($W$3:$W$32&gt;$AE50)*($Z$3:$Z$32="No"),$K$3:$K$32,""))</f>
        <v>0</v>
      </c>
      <c r="AH50" s="137">
        <f t="array" aca="1" ref="AH50" ca="1">MIN(IF(($O$3:$O$32=1)*($T$3:$T$32=AH$5)*($V$3:$V$32&lt;=$AE50)*($W$3:$W$32&gt;$AE50)*($Z$3:$Z$32="No"),$K$3:$K$32,""))</f>
        <v>0</v>
      </c>
      <c r="AI50" s="137">
        <f t="array" aca="1" ref="AI50" ca="1">MIN(IF(($O$3:$O$32=1)*($T$3:$T$32=AI$5)*($V$3:$V$32&lt;=$AE50)*($W$3:$W$32&gt;$AE50)*($Z$3:$Z$32="No"),$K$3:$K$32,""))</f>
        <v>0</v>
      </c>
      <c r="AJ50" s="137">
        <f t="array" aca="1" ref="AJ50" ca="1">MIN(IF(($O$3:$O$32=1)*($T$3:$T$32=AJ$5)*($V$3:$V$32&lt;=$AE50)*($W$3:$W$32&gt;$AE50)*($Z$3:$Z$32="No"),$K$3:$K$32,""))</f>
        <v>0</v>
      </c>
      <c r="AK50" s="137">
        <f t="array" aca="1" ref="AK50" ca="1">MIN(IF(($O$3:$O$32=1)*($T$3:$T$32=AK$5)*($V$3:$V$32&lt;=$AE50)*($W$3:$W$32&gt;$AE50)*($Z$3:$Z$32="No"),$K$3:$K$32,""))</f>
        <v>0</v>
      </c>
      <c r="AL50" s="137">
        <f t="array" aca="1" ref="AL50" ca="1">MIN(IF(($O$3:$O$32=1)*($T$3:$T$32=AL$5)*($V$3:$V$32&lt;=$AE50)*($W$3:$W$32&gt;$AE50)*($Z$3:$Z$32="No"),$K$3:$K$32,""))</f>
        <v>0</v>
      </c>
      <c r="AN50" s="139" t="str">
        <f>WeeklyView!C52</f>
        <v/>
      </c>
      <c r="AO50" s="137">
        <f t="array" aca="1" ref="AO50" ca="1">MIN(IF(($N$3:$N$32=1)*($T$3:$T$32=AO$5)*($V$3:$V$32&lt;=$AN50)*($W$3:$W$32&gt;$AN50)*($Z$3:$Z$32="No"),$K$3:$K$32,""))</f>
        <v>0</v>
      </c>
      <c r="AP50" s="137">
        <f t="shared" ca="1" si="16"/>
        <v>0</v>
      </c>
      <c r="AQ50" s="137" t="str">
        <f t="shared" ca="1" si="54"/>
        <v/>
      </c>
      <c r="AR50" s="137" t="str">
        <f t="shared" ca="1" si="55"/>
        <v/>
      </c>
      <c r="AS50" s="137" t="str">
        <f t="shared" ca="1" si="56"/>
        <v/>
      </c>
      <c r="AT50" s="137">
        <f t="array" aca="1" ref="AT50" ca="1">MIN(IF(($N$3:$N$32=1)*($T$3:$T$32=AT$5)*($V$3:$V$32&lt;=$AN50)*($W$3:$W$32&gt;$AN50)*($Z$3:$Z$32="No"),$K$3:$K$32,""))</f>
        <v>0</v>
      </c>
      <c r="AU50" s="137">
        <f t="shared" ca="1" si="20"/>
        <v>0</v>
      </c>
      <c r="AV50" s="137" t="str">
        <f t="shared" ca="1" si="57"/>
        <v/>
      </c>
      <c r="AW50" s="137" t="str">
        <f t="shared" ca="1" si="58"/>
        <v/>
      </c>
      <c r="AX50" s="137" t="str">
        <f t="shared" ca="1" si="59"/>
        <v/>
      </c>
      <c r="AY50" s="137">
        <f t="array" aca="1" ref="AY50" ca="1">MIN(IF(($N$3:$N$32=1)*($T$3:$T$32=AY$5)*($V$3:$V$32&lt;=$AN50)*($W$3:$W$32&gt;$AN50)*($Z$3:$Z$32="No"),$K$3:$K$32,""))</f>
        <v>0</v>
      </c>
      <c r="AZ50" s="137">
        <f t="shared" ca="1" si="24"/>
        <v>0</v>
      </c>
      <c r="BA50" s="137" t="str">
        <f t="shared" ca="1" si="60"/>
        <v/>
      </c>
      <c r="BB50" s="137" t="str">
        <f t="shared" ca="1" si="61"/>
        <v/>
      </c>
      <c r="BC50" s="137" t="str">
        <f t="shared" ca="1" si="62"/>
        <v/>
      </c>
      <c r="BD50" s="137">
        <f t="array" aca="1" ref="BD50" ca="1">MIN(IF(($N$3:$N$32=1)*($T$3:$T$32=BD$5)*($V$3:$V$32&lt;=$AN50)*($W$3:$W$32&gt;$AN50)*($Z$3:$Z$32="No"),$K$3:$K$32,""))</f>
        <v>0</v>
      </c>
      <c r="BE50" s="137">
        <f t="shared" ca="1" si="28"/>
        <v>0</v>
      </c>
      <c r="BF50" s="137" t="str">
        <f t="shared" ca="1" si="63"/>
        <v/>
      </c>
      <c r="BG50" s="137" t="str">
        <f t="shared" ca="1" si="64"/>
        <v/>
      </c>
      <c r="BH50" s="137" t="str">
        <f t="shared" ca="1" si="65"/>
        <v/>
      </c>
      <c r="BI50" s="137">
        <f t="array" aca="1" ref="BI50" ca="1">MIN(IF(($N$3:$N$32=1)*($T$3:$T$32=BI$5)*($V$3:$V$32&lt;=$AN50)*($W$3:$W$32&gt;$AN50)*($Z$3:$Z$32="No"),$K$3:$K$32,""))</f>
        <v>0</v>
      </c>
      <c r="BJ50" s="137">
        <f t="shared" ca="1" si="32"/>
        <v>0</v>
      </c>
      <c r="BK50" s="137" t="str">
        <f t="shared" ca="1" si="66"/>
        <v/>
      </c>
      <c r="BL50" s="137" t="str">
        <f t="shared" ca="1" si="67"/>
        <v/>
      </c>
      <c r="BM50" s="137" t="str">
        <f t="shared" ca="1" si="68"/>
        <v/>
      </c>
      <c r="BN50" s="137">
        <f t="array" aca="1" ref="BN50" ca="1">MIN(IF(($N$3:$N$32=1)*($T$3:$T$32=BN$5)*($V$3:$V$32&lt;=$AN50)*($W$3:$W$32&gt;$AN50)*($Z$3:$Z$32="No"),$K$3:$K$32,""))</f>
        <v>0</v>
      </c>
      <c r="BO50" s="137">
        <f t="shared" ca="1" si="36"/>
        <v>0</v>
      </c>
      <c r="BP50" s="137" t="str">
        <f t="shared" ca="1" si="69"/>
        <v/>
      </c>
      <c r="BQ50" s="137" t="str">
        <f t="shared" ca="1" si="70"/>
        <v/>
      </c>
      <c r="BR50" s="137" t="str">
        <f t="shared" ca="1" si="71"/>
        <v/>
      </c>
      <c r="BS50" s="137">
        <f t="array" aca="1" ref="BS50" ca="1">MIN(IF(($N$3:$N$32=1)*($T$3:$T$32=BS$5)*($V$3:$V$32&lt;=$AN50)*($W$3:$W$32&gt;$AN50)*($Z$3:$Z$32="No"),$K$3:$K$32,""))</f>
        <v>0</v>
      </c>
      <c r="BT50" s="137">
        <f t="shared" ca="1" si="40"/>
        <v>0</v>
      </c>
      <c r="BU50" s="137" t="str">
        <f t="shared" ca="1" si="72"/>
        <v/>
      </c>
      <c r="BV50" s="137" t="str">
        <f t="shared" ca="1" si="73"/>
        <v/>
      </c>
      <c r="BW50" s="137" t="str">
        <f t="shared" ca="1" si="74"/>
        <v/>
      </c>
      <c r="BY50" s="179">
        <v>13</v>
      </c>
      <c r="BZ50" s="174" t="str">
        <f t="array" ref="BZ50">IFERROR(MATCH(SMALL(IF(($T$3:$T$32&lt;=BZ$5)*($U$3:$U$32&gt;=BZ$5),$L$3:$L$32,""),$BY50),$L$3:$L$32,0),"")</f>
        <v/>
      </c>
      <c r="CA50" s="174" t="str">
        <f t="array" ref="CA50">IFERROR(MATCH(SMALL(IF(($T$3:$T$32&lt;=CA$5)*($U$3:$U$32&gt;=CA$5),$L$3:$L$32,""),$BY50),$L$3:$L$32,0),"")</f>
        <v/>
      </c>
      <c r="CB50" s="174" t="str">
        <f t="array" ref="CB50">IFERROR(MATCH(SMALL(IF(($T$3:$T$32&lt;=CB$5)*($U$3:$U$32&gt;=CB$5),$L$3:$L$32,""),$BY50),$L$3:$L$32,0),"")</f>
        <v/>
      </c>
      <c r="CC50" s="174" t="str">
        <f t="array" ref="CC50">IFERROR(MATCH(SMALL(IF(($T$3:$T$32&lt;=CC$5)*($U$3:$U$32&gt;=CC$5),$L$3:$L$32,""),$BY50),$L$3:$L$32,0),"")</f>
        <v/>
      </c>
      <c r="CD50" s="174" t="str">
        <f t="array" ref="CD50">IFERROR(MATCH(SMALL(IF(($T$3:$T$32&lt;=CD$5)*($U$3:$U$32&gt;=CD$5),$L$3:$L$32,""),$BY50),$L$3:$L$32,0),"")</f>
        <v/>
      </c>
      <c r="CE50" s="174" t="str">
        <f t="array" ref="CE50">IFERROR(MATCH(SMALL(IF(($T$3:$T$32&lt;=CE$5)*($U$3:$U$32&gt;=CE$5),$L$3:$L$32,""),$BY50),$L$3:$L$32,0),"")</f>
        <v/>
      </c>
      <c r="CF50" s="174" t="str">
        <f t="array" ref="CF50">IFERROR(MATCH(SMALL(IF(($T$3:$T$32&lt;=CF$5)*($U$3:$U$32&gt;=CF$5),$L$3:$L$32,""),$BY50),$L$3:$L$32,0),"")</f>
        <v/>
      </c>
      <c r="CG50" s="174" t="str">
        <f t="array" ref="CG50">IFERROR(MATCH(SMALL(IF(($T$3:$T$32&lt;=CG$5)*($U$3:$U$32&gt;=CG$5),$L$3:$L$32,""),$BY50),$L$3:$L$32,0),"")</f>
        <v/>
      </c>
      <c r="CH50" s="174" t="str">
        <f t="array" ref="CH50">IFERROR(MATCH(SMALL(IF(($T$3:$T$32&lt;=CH$5)*($U$3:$U$32&gt;=CH$5),$L$3:$L$32,""),$BY50),$L$3:$L$32,0),"")</f>
        <v/>
      </c>
      <c r="CI50" s="174" t="str">
        <f t="array" ref="CI50">IFERROR(MATCH(SMALL(IF(($T$3:$T$32&lt;=CI$5)*($U$3:$U$32&gt;=CI$5),$L$3:$L$32,""),$BY50),$L$3:$L$32,0),"")</f>
        <v/>
      </c>
      <c r="CJ50" s="174" t="str">
        <f t="array" ref="CJ50">IFERROR(MATCH(SMALL(IF(($T$3:$T$32&lt;=CJ$5)*($U$3:$U$32&gt;=CJ$5),$L$3:$L$32,""),$BY50),$L$3:$L$32,0),"")</f>
        <v/>
      </c>
      <c r="CK50" s="174" t="str">
        <f t="array" ref="CK50">IFERROR(MATCH(SMALL(IF(($T$3:$T$32&lt;=CK$5)*($U$3:$U$32&gt;=CK$5),$L$3:$L$32,""),$BY50),$L$3:$L$32,0),"")</f>
        <v/>
      </c>
      <c r="CL50" s="174" t="str">
        <f t="array" ref="CL50">IFERROR(MATCH(SMALL(IF(($T$3:$T$32&lt;=CL$5)*($U$3:$U$32&gt;=CL$5),$L$3:$L$32,""),$BY50),$L$3:$L$32,0),"")</f>
        <v/>
      </c>
      <c r="CM50" s="174" t="str">
        <f t="array" ref="CM50">IFERROR(MATCH(SMALL(IF(($T$3:$T$32&lt;=CM$5)*($U$3:$U$32&gt;=CM$5),$L$3:$L$32,""),$BY50),$L$3:$L$32,0),"")</f>
        <v/>
      </c>
      <c r="CN50" s="174" t="str">
        <f t="array" ref="CN50">IFERROR(MATCH(SMALL(IF(($T$3:$T$32&lt;=CN$5)*($U$3:$U$32&gt;=CN$5),$L$3:$L$32,""),$BY50),$L$3:$L$32,0),"")</f>
        <v/>
      </c>
      <c r="CO50" s="174" t="str">
        <f t="array" ref="CO50">IFERROR(MATCH(SMALL(IF(($T$3:$T$32&lt;=CO$5)*($U$3:$U$32&gt;=CO$5),$L$3:$L$32,""),$BY50),$L$3:$L$32,0),"")</f>
        <v/>
      </c>
      <c r="CP50" s="174" t="str">
        <f t="array" ref="CP50">IFERROR(MATCH(SMALL(IF(($T$3:$T$32&lt;=CP$5)*($U$3:$U$32&gt;=CP$5),$L$3:$L$32,""),$BY50),$L$3:$L$32,0),"")</f>
        <v/>
      </c>
      <c r="CQ50" s="174" t="str">
        <f t="array" ref="CQ50">IFERROR(MATCH(SMALL(IF(($T$3:$T$32&lt;=CQ$5)*($U$3:$U$32&gt;=CQ$5),$L$3:$L$32,""),$BY50),$L$3:$L$32,0),"")</f>
        <v/>
      </c>
      <c r="CR50" s="174" t="str">
        <f t="array" ref="CR50">IFERROR(MATCH(SMALL(IF(($T$3:$T$32&lt;=CR$5)*($U$3:$U$32&gt;=CR$5),$L$3:$L$32,""),$BY50),$L$3:$L$32,0),"")</f>
        <v/>
      </c>
      <c r="CS50" s="174" t="str">
        <f t="array" ref="CS50">IFERROR(MATCH(SMALL(IF(($T$3:$T$32&lt;=CS$5)*($U$3:$U$32&gt;=CS$5),$L$3:$L$32,""),$BY50),$L$3:$L$32,0),"")</f>
        <v/>
      </c>
      <c r="CT50" s="174" t="str">
        <f t="array" ref="CT50">IFERROR(MATCH(SMALL(IF(($T$3:$T$32&lt;=CT$5)*($U$3:$U$32&gt;=CT$5),$L$3:$L$32,""),$BY50),$L$3:$L$32,0),"")</f>
        <v/>
      </c>
      <c r="CU50" s="174" t="str">
        <f t="array" ref="CU50">IFERROR(MATCH(SMALL(IF(($T$3:$T$32&lt;=CU$5)*($U$3:$U$32&gt;=CU$5),$L$3:$L$32,""),$BY50),$L$3:$L$32,0),"")</f>
        <v/>
      </c>
      <c r="CV50" s="174" t="str">
        <f t="array" ref="CV50">IFERROR(MATCH(SMALL(IF(($T$3:$T$32&lt;=CV$5)*($U$3:$U$32&gt;=CV$5),$L$3:$L$32,""),$BY50),$L$3:$L$32,0),"")</f>
        <v/>
      </c>
      <c r="CW50" s="174" t="str">
        <f t="array" ref="CW50">IFERROR(MATCH(SMALL(IF(($T$3:$T$32&lt;=CW$5)*($U$3:$U$32&gt;=CW$5),$L$3:$L$32,""),$BY50),$L$3:$L$32,0),"")</f>
        <v/>
      </c>
      <c r="CX50" s="174" t="str">
        <f t="array" ref="CX50">IFERROR(MATCH(SMALL(IF(($T$3:$T$32&lt;=CX$5)*($U$3:$U$32&gt;=CX$5),$L$3:$L$32,""),$BY50),$L$3:$L$32,0),"")</f>
        <v/>
      </c>
      <c r="CY50" s="174" t="str">
        <f t="array" ref="CY50">IFERROR(MATCH(SMALL(IF(($T$3:$T$32&lt;=CY$5)*($U$3:$U$32&gt;=CY$5),$L$3:$L$32,""),$BY50),$L$3:$L$32,0),"")</f>
        <v/>
      </c>
      <c r="CZ50" s="174" t="str">
        <f t="array" ref="CZ50">IFERROR(MATCH(SMALL(IF(($T$3:$T$32&lt;=CZ$5)*($U$3:$U$32&gt;=CZ$5),$L$3:$L$32,""),$BY50),$L$3:$L$32,0),"")</f>
        <v/>
      </c>
      <c r="DA50" s="174" t="str">
        <f t="array" ref="DA50">IFERROR(MATCH(SMALL(IF(($T$3:$T$32&lt;=DA$5)*($U$3:$U$32&gt;=DA$5),$L$3:$L$32,""),$BY50),$L$3:$L$32,0),"")</f>
        <v/>
      </c>
      <c r="DB50" s="174" t="str">
        <f t="array" ref="DB50">IFERROR(MATCH(SMALL(IF(($T$3:$T$32&lt;=DB$5)*($U$3:$U$32&gt;=DB$5),$L$3:$L$32,""),$BY50),$L$3:$L$32,0),"")</f>
        <v/>
      </c>
      <c r="DC50" s="174" t="str">
        <f t="array" ref="DC50">IFERROR(MATCH(SMALL(IF(($T$3:$T$32&lt;=DC$5)*($U$3:$U$32&gt;=DC$5),$L$3:$L$32,""),$BY50),$L$3:$L$32,0),"")</f>
        <v/>
      </c>
      <c r="DD50" s="180" t="str">
        <f t="array" ref="DD50">IFERROR(MATCH(SMALL(IF(($T$3:$T$32&lt;=DD$5)*($U$3:$U$32&gt;=DD$5),$L$3:$L$32,""),$BY50),$L$3:$L$32,0),"")</f>
        <v/>
      </c>
    </row>
    <row r="51" spans="4:108" x14ac:dyDescent="0.25">
      <c r="D51" s="48">
        <v>48</v>
      </c>
      <c r="I51" s="139">
        <f t="shared" si="11"/>
        <v>0.97916666666666841</v>
      </c>
      <c r="J51" s="51"/>
      <c r="K51" s="48"/>
      <c r="L51" s="143"/>
      <c r="M51" s="144"/>
      <c r="N51" s="144"/>
      <c r="O51" s="144"/>
      <c r="P51" s="137"/>
      <c r="Q51" s="137"/>
      <c r="R51" s="137"/>
      <c r="S51" s="137"/>
      <c r="T51" s="145"/>
      <c r="U51" s="145"/>
      <c r="V51" s="141"/>
      <c r="W51" s="141"/>
      <c r="X51" s="146"/>
      <c r="Y51" s="146"/>
      <c r="Z51" s="144"/>
      <c r="AA51" s="147"/>
      <c r="AB51" s="144"/>
      <c r="AC51" s="144"/>
      <c r="AE51" s="139">
        <f t="shared" si="15"/>
        <v>0.93750000000000167</v>
      </c>
      <c r="AF51" s="137">
        <f t="array" aca="1" ref="AF51" ca="1">MIN(IF(($O$3:$O$32=1)*($T$3:$T$32=AF$5)*($V$3:$V$32&lt;=$AE51)*($W$3:$W$32&gt;$AE51)*($Z$3:$Z$32="No"),$K$3:$K$32,""))</f>
        <v>0</v>
      </c>
      <c r="AG51" s="137">
        <f t="array" aca="1" ref="AG51" ca="1">MIN(IF(($O$3:$O$32=1)*($T$3:$T$32=AG$5)*($V$3:$V$32&lt;=$AE51)*($W$3:$W$32&gt;$AE51)*($Z$3:$Z$32="No"),$K$3:$K$32,""))</f>
        <v>0</v>
      </c>
      <c r="AH51" s="137">
        <f t="array" aca="1" ref="AH51" ca="1">MIN(IF(($O$3:$O$32=1)*($T$3:$T$32=AH$5)*($V$3:$V$32&lt;=$AE51)*($W$3:$W$32&gt;$AE51)*($Z$3:$Z$32="No"),$K$3:$K$32,""))</f>
        <v>0</v>
      </c>
      <c r="AI51" s="137">
        <f t="array" aca="1" ref="AI51" ca="1">MIN(IF(($O$3:$O$32=1)*($T$3:$T$32=AI$5)*($V$3:$V$32&lt;=$AE51)*($W$3:$W$32&gt;$AE51)*($Z$3:$Z$32="No"),$K$3:$K$32,""))</f>
        <v>0</v>
      </c>
      <c r="AJ51" s="137">
        <f t="array" aca="1" ref="AJ51" ca="1">MIN(IF(($O$3:$O$32=1)*($T$3:$T$32=AJ$5)*($V$3:$V$32&lt;=$AE51)*($W$3:$W$32&gt;$AE51)*($Z$3:$Z$32="No"),$K$3:$K$32,""))</f>
        <v>0</v>
      </c>
      <c r="AK51" s="137">
        <f t="array" aca="1" ref="AK51" ca="1">MIN(IF(($O$3:$O$32=1)*($T$3:$T$32=AK$5)*($V$3:$V$32&lt;=$AE51)*($W$3:$W$32&gt;$AE51)*($Z$3:$Z$32="No"),$K$3:$K$32,""))</f>
        <v>0</v>
      </c>
      <c r="AL51" s="137">
        <f t="array" aca="1" ref="AL51" ca="1">MIN(IF(($O$3:$O$32=1)*($T$3:$T$32=AL$5)*($V$3:$V$32&lt;=$AE51)*($W$3:$W$32&gt;$AE51)*($Z$3:$Z$32="No"),$K$3:$K$32,""))</f>
        <v>0</v>
      </c>
      <c r="AN51" s="139" t="str">
        <f>WeeklyView!C53</f>
        <v/>
      </c>
      <c r="AO51" s="137">
        <f t="array" aca="1" ref="AO51" ca="1">MIN(IF(($N$3:$N$32=1)*($T$3:$T$32=AO$5)*($V$3:$V$32&lt;=$AN51)*($W$3:$W$32&gt;$AN51)*($Z$3:$Z$32="No"),$K$3:$K$32,""))</f>
        <v>0</v>
      </c>
      <c r="AP51" s="137">
        <f t="shared" ca="1" si="16"/>
        <v>0</v>
      </c>
      <c r="AQ51" s="137" t="str">
        <f t="shared" ca="1" si="54"/>
        <v/>
      </c>
      <c r="AR51" s="137" t="str">
        <f t="shared" ca="1" si="55"/>
        <v/>
      </c>
      <c r="AS51" s="137" t="str">
        <f t="shared" ca="1" si="56"/>
        <v/>
      </c>
      <c r="AT51" s="137">
        <f t="array" aca="1" ref="AT51" ca="1">MIN(IF(($N$3:$N$32=1)*($T$3:$T$32=AT$5)*($V$3:$V$32&lt;=$AN51)*($W$3:$W$32&gt;$AN51)*($Z$3:$Z$32="No"),$K$3:$K$32,""))</f>
        <v>0</v>
      </c>
      <c r="AU51" s="137">
        <f t="shared" ca="1" si="20"/>
        <v>0</v>
      </c>
      <c r="AV51" s="137" t="str">
        <f t="shared" ca="1" si="57"/>
        <v/>
      </c>
      <c r="AW51" s="137" t="str">
        <f t="shared" ca="1" si="58"/>
        <v/>
      </c>
      <c r="AX51" s="137" t="str">
        <f t="shared" ca="1" si="59"/>
        <v/>
      </c>
      <c r="AY51" s="137">
        <f t="array" aca="1" ref="AY51" ca="1">MIN(IF(($N$3:$N$32=1)*($T$3:$T$32=AY$5)*($V$3:$V$32&lt;=$AN51)*($W$3:$W$32&gt;$AN51)*($Z$3:$Z$32="No"),$K$3:$K$32,""))</f>
        <v>0</v>
      </c>
      <c r="AZ51" s="137">
        <f t="shared" ca="1" si="24"/>
        <v>0</v>
      </c>
      <c r="BA51" s="137" t="str">
        <f t="shared" ca="1" si="60"/>
        <v/>
      </c>
      <c r="BB51" s="137" t="str">
        <f t="shared" ca="1" si="61"/>
        <v/>
      </c>
      <c r="BC51" s="137" t="str">
        <f t="shared" ca="1" si="62"/>
        <v/>
      </c>
      <c r="BD51" s="137">
        <f t="array" aca="1" ref="BD51" ca="1">MIN(IF(($N$3:$N$32=1)*($T$3:$T$32=BD$5)*($V$3:$V$32&lt;=$AN51)*($W$3:$W$32&gt;$AN51)*($Z$3:$Z$32="No"),$K$3:$K$32,""))</f>
        <v>0</v>
      </c>
      <c r="BE51" s="137">
        <f t="shared" ca="1" si="28"/>
        <v>0</v>
      </c>
      <c r="BF51" s="137" t="str">
        <f t="shared" ca="1" si="63"/>
        <v/>
      </c>
      <c r="BG51" s="137" t="str">
        <f t="shared" ca="1" si="64"/>
        <v/>
      </c>
      <c r="BH51" s="137" t="str">
        <f t="shared" ca="1" si="65"/>
        <v/>
      </c>
      <c r="BI51" s="137">
        <f t="array" aca="1" ref="BI51" ca="1">MIN(IF(($N$3:$N$32=1)*($T$3:$T$32=BI$5)*($V$3:$V$32&lt;=$AN51)*($W$3:$W$32&gt;$AN51)*($Z$3:$Z$32="No"),$K$3:$K$32,""))</f>
        <v>0</v>
      </c>
      <c r="BJ51" s="137">
        <f t="shared" ca="1" si="32"/>
        <v>0</v>
      </c>
      <c r="BK51" s="137" t="str">
        <f t="shared" ca="1" si="66"/>
        <v/>
      </c>
      <c r="BL51" s="137" t="str">
        <f t="shared" ca="1" si="67"/>
        <v/>
      </c>
      <c r="BM51" s="137" t="str">
        <f t="shared" ca="1" si="68"/>
        <v/>
      </c>
      <c r="BN51" s="137">
        <f t="array" aca="1" ref="BN51" ca="1">MIN(IF(($N$3:$N$32=1)*($T$3:$T$32=BN$5)*($V$3:$V$32&lt;=$AN51)*($W$3:$W$32&gt;$AN51)*($Z$3:$Z$32="No"),$K$3:$K$32,""))</f>
        <v>0</v>
      </c>
      <c r="BO51" s="137">
        <f t="shared" ca="1" si="36"/>
        <v>0</v>
      </c>
      <c r="BP51" s="137" t="str">
        <f t="shared" ca="1" si="69"/>
        <v/>
      </c>
      <c r="BQ51" s="137" t="str">
        <f t="shared" ca="1" si="70"/>
        <v/>
      </c>
      <c r="BR51" s="137" t="str">
        <f t="shared" ca="1" si="71"/>
        <v/>
      </c>
      <c r="BS51" s="137">
        <f t="array" aca="1" ref="BS51" ca="1">MIN(IF(($N$3:$N$32=1)*($T$3:$T$32=BS$5)*($V$3:$V$32&lt;=$AN51)*($W$3:$W$32&gt;$AN51)*($Z$3:$Z$32="No"),$K$3:$K$32,""))</f>
        <v>0</v>
      </c>
      <c r="BT51" s="137">
        <f t="shared" ca="1" si="40"/>
        <v>0</v>
      </c>
      <c r="BU51" s="137" t="str">
        <f t="shared" ca="1" si="72"/>
        <v/>
      </c>
      <c r="BV51" s="137" t="str">
        <f t="shared" ca="1" si="73"/>
        <v/>
      </c>
      <c r="BW51" s="137" t="str">
        <f t="shared" ca="1" si="74"/>
        <v/>
      </c>
      <c r="BY51" s="179">
        <v>14</v>
      </c>
      <c r="BZ51" s="174" t="str">
        <f t="array" ref="BZ51">IFERROR(MATCH(SMALL(IF(($T$3:$T$32&lt;=BZ$5)*($U$3:$U$32&gt;=BZ$5),$L$3:$L$32,""),$BY51),$L$3:$L$32,0),"")</f>
        <v/>
      </c>
      <c r="CA51" s="174" t="str">
        <f t="array" ref="CA51">IFERROR(MATCH(SMALL(IF(($T$3:$T$32&lt;=CA$5)*($U$3:$U$32&gt;=CA$5),$L$3:$L$32,""),$BY51),$L$3:$L$32,0),"")</f>
        <v/>
      </c>
      <c r="CB51" s="174" t="str">
        <f t="array" ref="CB51">IFERROR(MATCH(SMALL(IF(($T$3:$T$32&lt;=CB$5)*($U$3:$U$32&gt;=CB$5),$L$3:$L$32,""),$BY51),$L$3:$L$32,0),"")</f>
        <v/>
      </c>
      <c r="CC51" s="174" t="str">
        <f t="array" ref="CC51">IFERROR(MATCH(SMALL(IF(($T$3:$T$32&lt;=CC$5)*($U$3:$U$32&gt;=CC$5),$L$3:$L$32,""),$BY51),$L$3:$L$32,0),"")</f>
        <v/>
      </c>
      <c r="CD51" s="174" t="str">
        <f t="array" ref="CD51">IFERROR(MATCH(SMALL(IF(($T$3:$T$32&lt;=CD$5)*($U$3:$U$32&gt;=CD$5),$L$3:$L$32,""),$BY51),$L$3:$L$32,0),"")</f>
        <v/>
      </c>
      <c r="CE51" s="174" t="str">
        <f t="array" ref="CE51">IFERROR(MATCH(SMALL(IF(($T$3:$T$32&lt;=CE$5)*($U$3:$U$32&gt;=CE$5),$L$3:$L$32,""),$BY51),$L$3:$L$32,0),"")</f>
        <v/>
      </c>
      <c r="CF51" s="174" t="str">
        <f t="array" ref="CF51">IFERROR(MATCH(SMALL(IF(($T$3:$T$32&lt;=CF$5)*($U$3:$U$32&gt;=CF$5),$L$3:$L$32,""),$BY51),$L$3:$L$32,0),"")</f>
        <v/>
      </c>
      <c r="CG51" s="174" t="str">
        <f t="array" ref="CG51">IFERROR(MATCH(SMALL(IF(($T$3:$T$32&lt;=CG$5)*($U$3:$U$32&gt;=CG$5),$L$3:$L$32,""),$BY51),$L$3:$L$32,0),"")</f>
        <v/>
      </c>
      <c r="CH51" s="174" t="str">
        <f t="array" ref="CH51">IFERROR(MATCH(SMALL(IF(($T$3:$T$32&lt;=CH$5)*($U$3:$U$32&gt;=CH$5),$L$3:$L$32,""),$BY51),$L$3:$L$32,0),"")</f>
        <v/>
      </c>
      <c r="CI51" s="174" t="str">
        <f t="array" ref="CI51">IFERROR(MATCH(SMALL(IF(($T$3:$T$32&lt;=CI$5)*($U$3:$U$32&gt;=CI$5),$L$3:$L$32,""),$BY51),$L$3:$L$32,0),"")</f>
        <v/>
      </c>
      <c r="CJ51" s="174" t="str">
        <f t="array" ref="CJ51">IFERROR(MATCH(SMALL(IF(($T$3:$T$32&lt;=CJ$5)*($U$3:$U$32&gt;=CJ$5),$L$3:$L$32,""),$BY51),$L$3:$L$32,0),"")</f>
        <v/>
      </c>
      <c r="CK51" s="174" t="str">
        <f t="array" ref="CK51">IFERROR(MATCH(SMALL(IF(($T$3:$T$32&lt;=CK$5)*($U$3:$U$32&gt;=CK$5),$L$3:$L$32,""),$BY51),$L$3:$L$32,0),"")</f>
        <v/>
      </c>
      <c r="CL51" s="174" t="str">
        <f t="array" ref="CL51">IFERROR(MATCH(SMALL(IF(($T$3:$T$32&lt;=CL$5)*($U$3:$U$32&gt;=CL$5),$L$3:$L$32,""),$BY51),$L$3:$L$32,0),"")</f>
        <v/>
      </c>
      <c r="CM51" s="174" t="str">
        <f t="array" ref="CM51">IFERROR(MATCH(SMALL(IF(($T$3:$T$32&lt;=CM$5)*($U$3:$U$32&gt;=CM$5),$L$3:$L$32,""),$BY51),$L$3:$L$32,0),"")</f>
        <v/>
      </c>
      <c r="CN51" s="174" t="str">
        <f t="array" ref="CN51">IFERROR(MATCH(SMALL(IF(($T$3:$T$32&lt;=CN$5)*($U$3:$U$32&gt;=CN$5),$L$3:$L$32,""),$BY51),$L$3:$L$32,0),"")</f>
        <v/>
      </c>
      <c r="CO51" s="174" t="str">
        <f t="array" ref="CO51">IFERROR(MATCH(SMALL(IF(($T$3:$T$32&lt;=CO$5)*($U$3:$U$32&gt;=CO$5),$L$3:$L$32,""),$BY51),$L$3:$L$32,0),"")</f>
        <v/>
      </c>
      <c r="CP51" s="174" t="str">
        <f t="array" ref="CP51">IFERROR(MATCH(SMALL(IF(($T$3:$T$32&lt;=CP$5)*($U$3:$U$32&gt;=CP$5),$L$3:$L$32,""),$BY51),$L$3:$L$32,0),"")</f>
        <v/>
      </c>
      <c r="CQ51" s="174" t="str">
        <f t="array" ref="CQ51">IFERROR(MATCH(SMALL(IF(($T$3:$T$32&lt;=CQ$5)*($U$3:$U$32&gt;=CQ$5),$L$3:$L$32,""),$BY51),$L$3:$L$32,0),"")</f>
        <v/>
      </c>
      <c r="CR51" s="174" t="str">
        <f t="array" ref="CR51">IFERROR(MATCH(SMALL(IF(($T$3:$T$32&lt;=CR$5)*($U$3:$U$32&gt;=CR$5),$L$3:$L$32,""),$BY51),$L$3:$L$32,0),"")</f>
        <v/>
      </c>
      <c r="CS51" s="174" t="str">
        <f t="array" ref="CS51">IFERROR(MATCH(SMALL(IF(($T$3:$T$32&lt;=CS$5)*($U$3:$U$32&gt;=CS$5),$L$3:$L$32,""),$BY51),$L$3:$L$32,0),"")</f>
        <v/>
      </c>
      <c r="CT51" s="174" t="str">
        <f t="array" ref="CT51">IFERROR(MATCH(SMALL(IF(($T$3:$T$32&lt;=CT$5)*($U$3:$U$32&gt;=CT$5),$L$3:$L$32,""),$BY51),$L$3:$L$32,0),"")</f>
        <v/>
      </c>
      <c r="CU51" s="174" t="str">
        <f t="array" ref="CU51">IFERROR(MATCH(SMALL(IF(($T$3:$T$32&lt;=CU$5)*($U$3:$U$32&gt;=CU$5),$L$3:$L$32,""),$BY51),$L$3:$L$32,0),"")</f>
        <v/>
      </c>
      <c r="CV51" s="174" t="str">
        <f t="array" ref="CV51">IFERROR(MATCH(SMALL(IF(($T$3:$T$32&lt;=CV$5)*($U$3:$U$32&gt;=CV$5),$L$3:$L$32,""),$BY51),$L$3:$L$32,0),"")</f>
        <v/>
      </c>
      <c r="CW51" s="174" t="str">
        <f t="array" ref="CW51">IFERROR(MATCH(SMALL(IF(($T$3:$T$32&lt;=CW$5)*($U$3:$U$32&gt;=CW$5),$L$3:$L$32,""),$BY51),$L$3:$L$32,0),"")</f>
        <v/>
      </c>
      <c r="CX51" s="174" t="str">
        <f t="array" ref="CX51">IFERROR(MATCH(SMALL(IF(($T$3:$T$32&lt;=CX$5)*($U$3:$U$32&gt;=CX$5),$L$3:$L$32,""),$BY51),$L$3:$L$32,0),"")</f>
        <v/>
      </c>
      <c r="CY51" s="174" t="str">
        <f t="array" ref="CY51">IFERROR(MATCH(SMALL(IF(($T$3:$T$32&lt;=CY$5)*($U$3:$U$32&gt;=CY$5),$L$3:$L$32,""),$BY51),$L$3:$L$32,0),"")</f>
        <v/>
      </c>
      <c r="CZ51" s="174" t="str">
        <f t="array" ref="CZ51">IFERROR(MATCH(SMALL(IF(($T$3:$T$32&lt;=CZ$5)*($U$3:$U$32&gt;=CZ$5),$L$3:$L$32,""),$BY51),$L$3:$L$32,0),"")</f>
        <v/>
      </c>
      <c r="DA51" s="174" t="str">
        <f t="array" ref="DA51">IFERROR(MATCH(SMALL(IF(($T$3:$T$32&lt;=DA$5)*($U$3:$U$32&gt;=DA$5),$L$3:$L$32,""),$BY51),$L$3:$L$32,0),"")</f>
        <v/>
      </c>
      <c r="DB51" s="174" t="str">
        <f t="array" ref="DB51">IFERROR(MATCH(SMALL(IF(($T$3:$T$32&lt;=DB$5)*($U$3:$U$32&gt;=DB$5),$L$3:$L$32,""),$BY51),$L$3:$L$32,0),"")</f>
        <v/>
      </c>
      <c r="DC51" s="174" t="str">
        <f t="array" ref="DC51">IFERROR(MATCH(SMALL(IF(($T$3:$T$32&lt;=DC$5)*($U$3:$U$32&gt;=DC$5),$L$3:$L$32,""),$BY51),$L$3:$L$32,0),"")</f>
        <v/>
      </c>
      <c r="DD51" s="180" t="str">
        <f t="array" ref="DD51">IFERROR(MATCH(SMALL(IF(($T$3:$T$32&lt;=DD$5)*($U$3:$U$32&gt;=DD$5),$L$3:$L$32,""),$BY51),$L$3:$L$32,0),"")</f>
        <v/>
      </c>
    </row>
    <row r="52" spans="4:108" x14ac:dyDescent="0.25">
      <c r="D52" s="48">
        <v>49</v>
      </c>
      <c r="K52" s="48"/>
      <c r="L52" s="143"/>
      <c r="M52" s="144"/>
      <c r="N52" s="144"/>
      <c r="O52" s="144"/>
      <c r="P52" s="137"/>
      <c r="Q52" s="137"/>
      <c r="R52" s="137"/>
      <c r="S52" s="137"/>
      <c r="T52" s="145"/>
      <c r="U52" s="145"/>
      <c r="V52" s="141"/>
      <c r="W52" s="141"/>
      <c r="X52" s="146"/>
      <c r="Y52" s="146"/>
      <c r="Z52" s="144"/>
      <c r="AA52" s="147"/>
      <c r="AB52" s="144"/>
      <c r="AC52" s="144"/>
      <c r="AE52" s="139">
        <f t="shared" si="15"/>
        <v>0.95833333333333504</v>
      </c>
      <c r="AF52" s="137">
        <f t="array" aca="1" ref="AF52" ca="1">MIN(IF(($O$3:$O$32=1)*($T$3:$T$32=AF$5)*($V$3:$V$32&lt;=$AE52)*($W$3:$W$32&gt;$AE52)*($Z$3:$Z$32="No"),$K$3:$K$32,""))</f>
        <v>0</v>
      </c>
      <c r="AG52" s="137">
        <f t="array" aca="1" ref="AG52" ca="1">MIN(IF(($O$3:$O$32=1)*($T$3:$T$32=AG$5)*($V$3:$V$32&lt;=$AE52)*($W$3:$W$32&gt;$AE52)*($Z$3:$Z$32="No"),$K$3:$K$32,""))</f>
        <v>0</v>
      </c>
      <c r="AH52" s="137">
        <f t="array" aca="1" ref="AH52" ca="1">MIN(IF(($O$3:$O$32=1)*($T$3:$T$32=AH$5)*($V$3:$V$32&lt;=$AE52)*($W$3:$W$32&gt;$AE52)*($Z$3:$Z$32="No"),$K$3:$K$32,""))</f>
        <v>0</v>
      </c>
      <c r="AI52" s="137">
        <f t="array" aca="1" ref="AI52" ca="1">MIN(IF(($O$3:$O$32=1)*($T$3:$T$32=AI$5)*($V$3:$V$32&lt;=$AE52)*($W$3:$W$32&gt;$AE52)*($Z$3:$Z$32="No"),$K$3:$K$32,""))</f>
        <v>0</v>
      </c>
      <c r="AJ52" s="137">
        <f t="array" aca="1" ref="AJ52" ca="1">MIN(IF(($O$3:$O$32=1)*($T$3:$T$32=AJ$5)*($V$3:$V$32&lt;=$AE52)*($W$3:$W$32&gt;$AE52)*($Z$3:$Z$32="No"),$K$3:$K$32,""))</f>
        <v>0</v>
      </c>
      <c r="AK52" s="137">
        <f t="array" aca="1" ref="AK52" ca="1">MIN(IF(($O$3:$O$32=1)*($T$3:$T$32=AK$5)*($V$3:$V$32&lt;=$AE52)*($W$3:$W$32&gt;$AE52)*($Z$3:$Z$32="No"),$K$3:$K$32,""))</f>
        <v>0</v>
      </c>
      <c r="AL52" s="137">
        <f t="array" aca="1" ref="AL52" ca="1">MIN(IF(($O$3:$O$32=1)*($T$3:$T$32=AL$5)*($V$3:$V$32&lt;=$AE52)*($W$3:$W$32&gt;$AE52)*($Z$3:$Z$32="No"),$K$3:$K$32,""))</f>
        <v>0</v>
      </c>
      <c r="AN52" s="139" t="str">
        <f>WeeklyView!C54</f>
        <v/>
      </c>
      <c r="AO52" s="137">
        <f t="array" aca="1" ref="AO52" ca="1">MIN(IF(($N$3:$N$32=1)*($T$3:$T$32=AO$5)*($V$3:$V$32&lt;=$AN52)*($W$3:$W$32&gt;$AN52)*($Z$3:$Z$32="No"),$K$3:$K$32,""))</f>
        <v>0</v>
      </c>
      <c r="AP52" s="137">
        <f t="shared" ca="1" si="16"/>
        <v>0</v>
      </c>
      <c r="AQ52" s="137" t="str">
        <f t="shared" ca="1" si="54"/>
        <v/>
      </c>
      <c r="AR52" s="137" t="str">
        <f t="shared" ca="1" si="55"/>
        <v/>
      </c>
      <c r="AS52" s="137" t="str">
        <f t="shared" ca="1" si="56"/>
        <v/>
      </c>
      <c r="AT52" s="137">
        <f t="array" aca="1" ref="AT52" ca="1">MIN(IF(($N$3:$N$32=1)*($T$3:$T$32=AT$5)*($V$3:$V$32&lt;=$AN52)*($W$3:$W$32&gt;$AN52)*($Z$3:$Z$32="No"),$K$3:$K$32,""))</f>
        <v>0</v>
      </c>
      <c r="AU52" s="137">
        <f t="shared" ca="1" si="20"/>
        <v>0</v>
      </c>
      <c r="AV52" s="137" t="str">
        <f t="shared" ca="1" si="57"/>
        <v/>
      </c>
      <c r="AW52" s="137" t="str">
        <f t="shared" ca="1" si="58"/>
        <v/>
      </c>
      <c r="AX52" s="137" t="str">
        <f t="shared" ca="1" si="59"/>
        <v/>
      </c>
      <c r="AY52" s="137">
        <f t="array" aca="1" ref="AY52" ca="1">MIN(IF(($N$3:$N$32=1)*($T$3:$T$32=AY$5)*($V$3:$V$32&lt;=$AN52)*($W$3:$W$32&gt;$AN52)*($Z$3:$Z$32="No"),$K$3:$K$32,""))</f>
        <v>0</v>
      </c>
      <c r="AZ52" s="137">
        <f t="shared" ca="1" si="24"/>
        <v>0</v>
      </c>
      <c r="BA52" s="137" t="str">
        <f t="shared" ca="1" si="60"/>
        <v/>
      </c>
      <c r="BB52" s="137" t="str">
        <f t="shared" ca="1" si="61"/>
        <v/>
      </c>
      <c r="BC52" s="137" t="str">
        <f t="shared" ca="1" si="62"/>
        <v/>
      </c>
      <c r="BD52" s="137">
        <f t="array" aca="1" ref="BD52" ca="1">MIN(IF(($N$3:$N$32=1)*($T$3:$T$32=BD$5)*($V$3:$V$32&lt;=$AN52)*($W$3:$W$32&gt;$AN52)*($Z$3:$Z$32="No"),$K$3:$K$32,""))</f>
        <v>0</v>
      </c>
      <c r="BE52" s="137">
        <f t="shared" ca="1" si="28"/>
        <v>0</v>
      </c>
      <c r="BF52" s="137" t="str">
        <f t="shared" ca="1" si="63"/>
        <v/>
      </c>
      <c r="BG52" s="137" t="str">
        <f t="shared" ca="1" si="64"/>
        <v/>
      </c>
      <c r="BH52" s="137" t="str">
        <f t="shared" ca="1" si="65"/>
        <v/>
      </c>
      <c r="BI52" s="137">
        <f t="array" aca="1" ref="BI52" ca="1">MIN(IF(($N$3:$N$32=1)*($T$3:$T$32=BI$5)*($V$3:$V$32&lt;=$AN52)*($W$3:$W$32&gt;$AN52)*($Z$3:$Z$32="No"),$K$3:$K$32,""))</f>
        <v>0</v>
      </c>
      <c r="BJ52" s="137">
        <f t="shared" ca="1" si="32"/>
        <v>0</v>
      </c>
      <c r="BK52" s="137" t="str">
        <f t="shared" ca="1" si="66"/>
        <v/>
      </c>
      <c r="BL52" s="137" t="str">
        <f t="shared" ca="1" si="67"/>
        <v/>
      </c>
      <c r="BM52" s="137" t="str">
        <f t="shared" ca="1" si="68"/>
        <v/>
      </c>
      <c r="BN52" s="137">
        <f t="array" aca="1" ref="BN52" ca="1">MIN(IF(($N$3:$N$32=1)*($T$3:$T$32=BN$5)*($V$3:$V$32&lt;=$AN52)*($W$3:$W$32&gt;$AN52)*($Z$3:$Z$32="No"),$K$3:$K$32,""))</f>
        <v>0</v>
      </c>
      <c r="BO52" s="137">
        <f t="shared" ca="1" si="36"/>
        <v>0</v>
      </c>
      <c r="BP52" s="137" t="str">
        <f t="shared" ca="1" si="69"/>
        <v/>
      </c>
      <c r="BQ52" s="137" t="str">
        <f t="shared" ca="1" si="70"/>
        <v/>
      </c>
      <c r="BR52" s="137" t="str">
        <f t="shared" ca="1" si="71"/>
        <v/>
      </c>
      <c r="BS52" s="137">
        <f t="array" aca="1" ref="BS52" ca="1">MIN(IF(($N$3:$N$32=1)*($T$3:$T$32=BS$5)*($V$3:$V$32&lt;=$AN52)*($W$3:$W$32&gt;$AN52)*($Z$3:$Z$32="No"),$K$3:$K$32,""))</f>
        <v>0</v>
      </c>
      <c r="BT52" s="137">
        <f t="shared" ca="1" si="40"/>
        <v>0</v>
      </c>
      <c r="BU52" s="137" t="str">
        <f t="shared" ca="1" si="72"/>
        <v/>
      </c>
      <c r="BV52" s="137" t="str">
        <f t="shared" ca="1" si="73"/>
        <v/>
      </c>
      <c r="BW52" s="137" t="str">
        <f t="shared" ca="1" si="74"/>
        <v/>
      </c>
      <c r="BY52" s="179">
        <v>15</v>
      </c>
      <c r="BZ52" s="174" t="str">
        <f t="array" ref="BZ52">IFERROR(MATCH(SMALL(IF(($T$3:$T$32&lt;=BZ$5)*($U$3:$U$32&gt;=BZ$5),$L$3:$L$32,""),$BY52),$L$3:$L$32,0),"")</f>
        <v/>
      </c>
      <c r="CA52" s="174" t="str">
        <f t="array" ref="CA52">IFERROR(MATCH(SMALL(IF(($T$3:$T$32&lt;=CA$5)*($U$3:$U$32&gt;=CA$5),$L$3:$L$32,""),$BY52),$L$3:$L$32,0),"")</f>
        <v/>
      </c>
      <c r="CB52" s="174" t="str">
        <f t="array" ref="CB52">IFERROR(MATCH(SMALL(IF(($T$3:$T$32&lt;=CB$5)*($U$3:$U$32&gt;=CB$5),$L$3:$L$32,""),$BY52),$L$3:$L$32,0),"")</f>
        <v/>
      </c>
      <c r="CC52" s="174" t="str">
        <f t="array" ref="CC52">IFERROR(MATCH(SMALL(IF(($T$3:$T$32&lt;=CC$5)*($U$3:$U$32&gt;=CC$5),$L$3:$L$32,""),$BY52),$L$3:$L$32,0),"")</f>
        <v/>
      </c>
      <c r="CD52" s="174" t="str">
        <f t="array" ref="CD52">IFERROR(MATCH(SMALL(IF(($T$3:$T$32&lt;=CD$5)*($U$3:$U$32&gt;=CD$5),$L$3:$L$32,""),$BY52),$L$3:$L$32,0),"")</f>
        <v/>
      </c>
      <c r="CE52" s="174" t="str">
        <f t="array" ref="CE52">IFERROR(MATCH(SMALL(IF(($T$3:$T$32&lt;=CE$5)*($U$3:$U$32&gt;=CE$5),$L$3:$L$32,""),$BY52),$L$3:$L$32,0),"")</f>
        <v/>
      </c>
      <c r="CF52" s="174" t="str">
        <f t="array" ref="CF52">IFERROR(MATCH(SMALL(IF(($T$3:$T$32&lt;=CF$5)*($U$3:$U$32&gt;=CF$5),$L$3:$L$32,""),$BY52),$L$3:$L$32,0),"")</f>
        <v/>
      </c>
      <c r="CG52" s="174" t="str">
        <f t="array" ref="CG52">IFERROR(MATCH(SMALL(IF(($T$3:$T$32&lt;=CG$5)*($U$3:$U$32&gt;=CG$5),$L$3:$L$32,""),$BY52),$L$3:$L$32,0),"")</f>
        <v/>
      </c>
      <c r="CH52" s="174" t="str">
        <f t="array" ref="CH52">IFERROR(MATCH(SMALL(IF(($T$3:$T$32&lt;=CH$5)*($U$3:$U$32&gt;=CH$5),$L$3:$L$32,""),$BY52),$L$3:$L$32,0),"")</f>
        <v/>
      </c>
      <c r="CI52" s="174" t="str">
        <f t="array" ref="CI52">IFERROR(MATCH(SMALL(IF(($T$3:$T$32&lt;=CI$5)*($U$3:$U$32&gt;=CI$5),$L$3:$L$32,""),$BY52),$L$3:$L$32,0),"")</f>
        <v/>
      </c>
      <c r="CJ52" s="174" t="str">
        <f t="array" ref="CJ52">IFERROR(MATCH(SMALL(IF(($T$3:$T$32&lt;=CJ$5)*($U$3:$U$32&gt;=CJ$5),$L$3:$L$32,""),$BY52),$L$3:$L$32,0),"")</f>
        <v/>
      </c>
      <c r="CK52" s="174" t="str">
        <f t="array" ref="CK52">IFERROR(MATCH(SMALL(IF(($T$3:$T$32&lt;=CK$5)*($U$3:$U$32&gt;=CK$5),$L$3:$L$32,""),$BY52),$L$3:$L$32,0),"")</f>
        <v/>
      </c>
      <c r="CL52" s="174" t="str">
        <f t="array" ref="CL52">IFERROR(MATCH(SMALL(IF(($T$3:$T$32&lt;=CL$5)*($U$3:$U$32&gt;=CL$5),$L$3:$L$32,""),$BY52),$L$3:$L$32,0),"")</f>
        <v/>
      </c>
      <c r="CM52" s="174" t="str">
        <f t="array" ref="CM52">IFERROR(MATCH(SMALL(IF(($T$3:$T$32&lt;=CM$5)*($U$3:$U$32&gt;=CM$5),$L$3:$L$32,""),$BY52),$L$3:$L$32,0),"")</f>
        <v/>
      </c>
      <c r="CN52" s="174" t="str">
        <f t="array" ref="CN52">IFERROR(MATCH(SMALL(IF(($T$3:$T$32&lt;=CN$5)*($U$3:$U$32&gt;=CN$5),$L$3:$L$32,""),$BY52),$L$3:$L$32,0),"")</f>
        <v/>
      </c>
      <c r="CO52" s="174" t="str">
        <f t="array" ref="CO52">IFERROR(MATCH(SMALL(IF(($T$3:$T$32&lt;=CO$5)*($U$3:$U$32&gt;=CO$5),$L$3:$L$32,""),$BY52),$L$3:$L$32,0),"")</f>
        <v/>
      </c>
      <c r="CP52" s="174" t="str">
        <f t="array" ref="CP52">IFERROR(MATCH(SMALL(IF(($T$3:$T$32&lt;=CP$5)*($U$3:$U$32&gt;=CP$5),$L$3:$L$32,""),$BY52),$L$3:$L$32,0),"")</f>
        <v/>
      </c>
      <c r="CQ52" s="174" t="str">
        <f t="array" ref="CQ52">IFERROR(MATCH(SMALL(IF(($T$3:$T$32&lt;=CQ$5)*($U$3:$U$32&gt;=CQ$5),$L$3:$L$32,""),$BY52),$L$3:$L$32,0),"")</f>
        <v/>
      </c>
      <c r="CR52" s="174" t="str">
        <f t="array" ref="CR52">IFERROR(MATCH(SMALL(IF(($T$3:$T$32&lt;=CR$5)*($U$3:$U$32&gt;=CR$5),$L$3:$L$32,""),$BY52),$L$3:$L$32,0),"")</f>
        <v/>
      </c>
      <c r="CS52" s="174" t="str">
        <f t="array" ref="CS52">IFERROR(MATCH(SMALL(IF(($T$3:$T$32&lt;=CS$5)*($U$3:$U$32&gt;=CS$5),$L$3:$L$32,""),$BY52),$L$3:$L$32,0),"")</f>
        <v/>
      </c>
      <c r="CT52" s="174" t="str">
        <f t="array" ref="CT52">IFERROR(MATCH(SMALL(IF(($T$3:$T$32&lt;=CT$5)*($U$3:$U$32&gt;=CT$5),$L$3:$L$32,""),$BY52),$L$3:$L$32,0),"")</f>
        <v/>
      </c>
      <c r="CU52" s="174" t="str">
        <f t="array" ref="CU52">IFERROR(MATCH(SMALL(IF(($T$3:$T$32&lt;=CU$5)*($U$3:$U$32&gt;=CU$5),$L$3:$L$32,""),$BY52),$L$3:$L$32,0),"")</f>
        <v/>
      </c>
      <c r="CV52" s="174" t="str">
        <f t="array" ref="CV52">IFERROR(MATCH(SMALL(IF(($T$3:$T$32&lt;=CV$5)*($U$3:$U$32&gt;=CV$5),$L$3:$L$32,""),$BY52),$L$3:$L$32,0),"")</f>
        <v/>
      </c>
      <c r="CW52" s="174" t="str">
        <f t="array" ref="CW52">IFERROR(MATCH(SMALL(IF(($T$3:$T$32&lt;=CW$5)*($U$3:$U$32&gt;=CW$5),$L$3:$L$32,""),$BY52),$L$3:$L$32,0),"")</f>
        <v/>
      </c>
      <c r="CX52" s="174" t="str">
        <f t="array" ref="CX52">IFERROR(MATCH(SMALL(IF(($T$3:$T$32&lt;=CX$5)*($U$3:$U$32&gt;=CX$5),$L$3:$L$32,""),$BY52),$L$3:$L$32,0),"")</f>
        <v/>
      </c>
      <c r="CY52" s="174" t="str">
        <f t="array" ref="CY52">IFERROR(MATCH(SMALL(IF(($T$3:$T$32&lt;=CY$5)*($U$3:$U$32&gt;=CY$5),$L$3:$L$32,""),$BY52),$L$3:$L$32,0),"")</f>
        <v/>
      </c>
      <c r="CZ52" s="174" t="str">
        <f t="array" ref="CZ52">IFERROR(MATCH(SMALL(IF(($T$3:$T$32&lt;=CZ$5)*($U$3:$U$32&gt;=CZ$5),$L$3:$L$32,""),$BY52),$L$3:$L$32,0),"")</f>
        <v/>
      </c>
      <c r="DA52" s="174" t="str">
        <f t="array" ref="DA52">IFERROR(MATCH(SMALL(IF(($T$3:$T$32&lt;=DA$5)*($U$3:$U$32&gt;=DA$5),$L$3:$L$32,""),$BY52),$L$3:$L$32,0),"")</f>
        <v/>
      </c>
      <c r="DB52" s="174" t="str">
        <f t="array" ref="DB52">IFERROR(MATCH(SMALL(IF(($T$3:$T$32&lt;=DB$5)*($U$3:$U$32&gt;=DB$5),$L$3:$L$32,""),$BY52),$L$3:$L$32,0),"")</f>
        <v/>
      </c>
      <c r="DC52" s="174" t="str">
        <f t="array" ref="DC52">IFERROR(MATCH(SMALL(IF(($T$3:$T$32&lt;=DC$5)*($U$3:$U$32&gt;=DC$5),$L$3:$L$32,""),$BY52),$L$3:$L$32,0),"")</f>
        <v/>
      </c>
      <c r="DD52" s="180" t="str">
        <f t="array" ref="DD52">IFERROR(MATCH(SMALL(IF(($T$3:$T$32&lt;=DD$5)*($U$3:$U$32&gt;=DD$5),$L$3:$L$32,""),$BY52),$L$3:$L$32,0),"")</f>
        <v/>
      </c>
    </row>
    <row r="53" spans="4:108" ht="15.75" thickBot="1" x14ac:dyDescent="0.3">
      <c r="D53" s="48">
        <v>50</v>
      </c>
      <c r="K53" s="48"/>
      <c r="L53" s="143"/>
      <c r="M53" s="144"/>
      <c r="N53" s="144"/>
      <c r="O53" s="144"/>
      <c r="P53" s="137"/>
      <c r="Q53" s="137"/>
      <c r="R53" s="137"/>
      <c r="S53" s="137"/>
      <c r="T53" s="145"/>
      <c r="U53" s="145"/>
      <c r="V53" s="141"/>
      <c r="W53" s="141"/>
      <c r="X53" s="146"/>
      <c r="Y53" s="146"/>
      <c r="Z53" s="144"/>
      <c r="AA53" s="147"/>
      <c r="AB53" s="144"/>
      <c r="AC53" s="144"/>
      <c r="AE53" s="139">
        <f t="shared" si="15"/>
        <v>0.97916666666666841</v>
      </c>
      <c r="AF53" s="137">
        <f t="array" aca="1" ref="AF53" ca="1">MIN(IF(($O$3:$O$32=1)*($T$3:$T$32=AF$5)*($V$3:$V$32&lt;=$AE53)*($W$3:$W$32&gt;$AE53)*($Z$3:$Z$32="No"),$K$3:$K$32,""))</f>
        <v>0</v>
      </c>
      <c r="AG53" s="137">
        <f t="array" aca="1" ref="AG53" ca="1">MIN(IF(($O$3:$O$32=1)*($T$3:$T$32=AG$5)*($V$3:$V$32&lt;=$AE53)*($W$3:$W$32&gt;$AE53)*($Z$3:$Z$32="No"),$K$3:$K$32,""))</f>
        <v>0</v>
      </c>
      <c r="AH53" s="137">
        <f t="array" aca="1" ref="AH53" ca="1">MIN(IF(($O$3:$O$32=1)*($T$3:$T$32=AH$5)*($V$3:$V$32&lt;=$AE53)*($W$3:$W$32&gt;$AE53)*($Z$3:$Z$32="No"),$K$3:$K$32,""))</f>
        <v>0</v>
      </c>
      <c r="AI53" s="137">
        <f t="array" aca="1" ref="AI53" ca="1">MIN(IF(($O$3:$O$32=1)*($T$3:$T$32=AI$5)*($V$3:$V$32&lt;=$AE53)*($W$3:$W$32&gt;$AE53)*($Z$3:$Z$32="No"),$K$3:$K$32,""))</f>
        <v>0</v>
      </c>
      <c r="AJ53" s="137">
        <f t="array" aca="1" ref="AJ53" ca="1">MIN(IF(($O$3:$O$32=1)*($T$3:$T$32=AJ$5)*($V$3:$V$32&lt;=$AE53)*($W$3:$W$32&gt;$AE53)*($Z$3:$Z$32="No"),$K$3:$K$32,""))</f>
        <v>0</v>
      </c>
      <c r="AK53" s="137">
        <f t="array" aca="1" ref="AK53" ca="1">MIN(IF(($O$3:$O$32=1)*($T$3:$T$32=AK$5)*($V$3:$V$32&lt;=$AE53)*($W$3:$W$32&gt;$AE53)*($Z$3:$Z$32="No"),$K$3:$K$32,""))</f>
        <v>0</v>
      </c>
      <c r="AL53" s="137">
        <f t="array" aca="1" ref="AL53" ca="1">MIN(IF(($O$3:$O$32=1)*($T$3:$T$32=AL$5)*($V$3:$V$32&lt;=$AE53)*($W$3:$W$32&gt;$AE53)*($Z$3:$Z$32="No"),$K$3:$K$32,""))</f>
        <v>0</v>
      </c>
      <c r="AN53" s="139" t="str">
        <f>WeeklyView!C55</f>
        <v/>
      </c>
      <c r="AO53" s="137">
        <f t="array" aca="1" ref="AO53" ca="1">MIN(IF(($N$3:$N$32=1)*($T$3:$T$32=AO$5)*($V$3:$V$32&lt;=$AN53)*($W$3:$W$32&gt;$AN53)*($Z$3:$Z$32="No"),$K$3:$K$32,""))</f>
        <v>0</v>
      </c>
      <c r="AP53" s="137">
        <f t="shared" ca="1" si="16"/>
        <v>0</v>
      </c>
      <c r="AQ53" s="137" t="str">
        <f t="shared" ca="1" si="54"/>
        <v/>
      </c>
      <c r="AR53" s="137" t="str">
        <f t="shared" ca="1" si="55"/>
        <v/>
      </c>
      <c r="AS53" s="137" t="str">
        <f t="shared" ca="1" si="56"/>
        <v/>
      </c>
      <c r="AT53" s="137">
        <f t="array" aca="1" ref="AT53" ca="1">MIN(IF(($N$3:$N$32=1)*($T$3:$T$32=AT$5)*($V$3:$V$32&lt;=$AN53)*($W$3:$W$32&gt;$AN53)*($Z$3:$Z$32="No"),$K$3:$K$32,""))</f>
        <v>0</v>
      </c>
      <c r="AU53" s="137">
        <f t="shared" ca="1" si="20"/>
        <v>0</v>
      </c>
      <c r="AV53" s="137" t="str">
        <f t="shared" ca="1" si="57"/>
        <v/>
      </c>
      <c r="AW53" s="137" t="str">
        <f t="shared" ca="1" si="58"/>
        <v/>
      </c>
      <c r="AX53" s="137" t="str">
        <f t="shared" ca="1" si="59"/>
        <v/>
      </c>
      <c r="AY53" s="137">
        <f t="array" aca="1" ref="AY53" ca="1">MIN(IF(($N$3:$N$32=1)*($T$3:$T$32=AY$5)*($V$3:$V$32&lt;=$AN53)*($W$3:$W$32&gt;$AN53)*($Z$3:$Z$32="No"),$K$3:$K$32,""))</f>
        <v>0</v>
      </c>
      <c r="AZ53" s="137">
        <f t="shared" ca="1" si="24"/>
        <v>0</v>
      </c>
      <c r="BA53" s="137" t="str">
        <f t="shared" ca="1" si="60"/>
        <v/>
      </c>
      <c r="BB53" s="137" t="str">
        <f t="shared" ca="1" si="61"/>
        <v/>
      </c>
      <c r="BC53" s="137" t="str">
        <f t="shared" ca="1" si="62"/>
        <v/>
      </c>
      <c r="BD53" s="137">
        <f t="array" aca="1" ref="BD53" ca="1">MIN(IF(($N$3:$N$32=1)*($T$3:$T$32=BD$5)*($V$3:$V$32&lt;=$AN53)*($W$3:$W$32&gt;$AN53)*($Z$3:$Z$32="No"),$K$3:$K$32,""))</f>
        <v>0</v>
      </c>
      <c r="BE53" s="137">
        <f t="shared" ca="1" si="28"/>
        <v>0</v>
      </c>
      <c r="BF53" s="137" t="str">
        <f t="shared" ca="1" si="63"/>
        <v/>
      </c>
      <c r="BG53" s="137" t="str">
        <f t="shared" ca="1" si="64"/>
        <v/>
      </c>
      <c r="BH53" s="137" t="str">
        <f t="shared" ca="1" si="65"/>
        <v/>
      </c>
      <c r="BI53" s="137">
        <f t="array" aca="1" ref="BI53" ca="1">MIN(IF(($N$3:$N$32=1)*($T$3:$T$32=BI$5)*($V$3:$V$32&lt;=$AN53)*($W$3:$W$32&gt;$AN53)*($Z$3:$Z$32="No"),$K$3:$K$32,""))</f>
        <v>0</v>
      </c>
      <c r="BJ53" s="137">
        <f t="shared" ca="1" si="32"/>
        <v>0</v>
      </c>
      <c r="BK53" s="137" t="str">
        <f t="shared" ca="1" si="66"/>
        <v/>
      </c>
      <c r="BL53" s="137" t="str">
        <f t="shared" ca="1" si="67"/>
        <v/>
      </c>
      <c r="BM53" s="137" t="str">
        <f t="shared" ca="1" si="68"/>
        <v/>
      </c>
      <c r="BN53" s="137">
        <f t="array" aca="1" ref="BN53" ca="1">MIN(IF(($N$3:$N$32=1)*($T$3:$T$32=BN$5)*($V$3:$V$32&lt;=$AN53)*($W$3:$W$32&gt;$AN53)*($Z$3:$Z$32="No"),$K$3:$K$32,""))</f>
        <v>0</v>
      </c>
      <c r="BO53" s="137">
        <f t="shared" ca="1" si="36"/>
        <v>0</v>
      </c>
      <c r="BP53" s="137" t="str">
        <f t="shared" ca="1" si="69"/>
        <v/>
      </c>
      <c r="BQ53" s="137" t="str">
        <f t="shared" ca="1" si="70"/>
        <v/>
      </c>
      <c r="BR53" s="137" t="str">
        <f t="shared" ca="1" si="71"/>
        <v/>
      </c>
      <c r="BS53" s="137">
        <f t="array" aca="1" ref="BS53" ca="1">MIN(IF(($N$3:$N$32=1)*($T$3:$T$32=BS$5)*($V$3:$V$32&lt;=$AN53)*($W$3:$W$32&gt;$AN53)*($Z$3:$Z$32="No"),$K$3:$K$32,""))</f>
        <v>0</v>
      </c>
      <c r="BT53" s="137">
        <f t="shared" ca="1" si="40"/>
        <v>0</v>
      </c>
      <c r="BU53" s="137" t="str">
        <f t="shared" ca="1" si="72"/>
        <v/>
      </c>
      <c r="BV53" s="137" t="str">
        <f t="shared" ca="1" si="73"/>
        <v/>
      </c>
      <c r="BW53" s="137" t="str">
        <f t="shared" ca="1" si="74"/>
        <v/>
      </c>
      <c r="BY53" s="181">
        <v>16</v>
      </c>
      <c r="BZ53" s="182" t="str">
        <f t="array" ref="BZ53">IFERROR(MATCH(SMALL(IF(($T$3:$T$32&lt;=BZ$5)*($U$3:$U$32&gt;=BZ$5),$L$3:$L$32,""),$BY53),$L$3:$L$32,0),"")</f>
        <v/>
      </c>
      <c r="CA53" s="182" t="str">
        <f t="array" ref="CA53">IFERROR(MATCH(SMALL(IF(($T$3:$T$32&lt;=CA$5)*($U$3:$U$32&gt;=CA$5),$L$3:$L$32,""),$BY53),$L$3:$L$32,0),"")</f>
        <v/>
      </c>
      <c r="CB53" s="182" t="str">
        <f t="array" ref="CB53">IFERROR(MATCH(SMALL(IF(($T$3:$T$32&lt;=CB$5)*($U$3:$U$32&gt;=CB$5),$L$3:$L$32,""),$BY53),$L$3:$L$32,0),"")</f>
        <v/>
      </c>
      <c r="CC53" s="182" t="str">
        <f t="array" ref="CC53">IFERROR(MATCH(SMALL(IF(($T$3:$T$32&lt;=CC$5)*($U$3:$U$32&gt;=CC$5),$L$3:$L$32,""),$BY53),$L$3:$L$32,0),"")</f>
        <v/>
      </c>
      <c r="CD53" s="182" t="str">
        <f t="array" ref="CD53">IFERROR(MATCH(SMALL(IF(($T$3:$T$32&lt;=CD$5)*($U$3:$U$32&gt;=CD$5),$L$3:$L$32,""),$BY53),$L$3:$L$32,0),"")</f>
        <v/>
      </c>
      <c r="CE53" s="182" t="str">
        <f t="array" ref="CE53">IFERROR(MATCH(SMALL(IF(($T$3:$T$32&lt;=CE$5)*($U$3:$U$32&gt;=CE$5),$L$3:$L$32,""),$BY53),$L$3:$L$32,0),"")</f>
        <v/>
      </c>
      <c r="CF53" s="182" t="str">
        <f t="array" ref="CF53">IFERROR(MATCH(SMALL(IF(($T$3:$T$32&lt;=CF$5)*($U$3:$U$32&gt;=CF$5),$L$3:$L$32,""),$BY53),$L$3:$L$32,0),"")</f>
        <v/>
      </c>
      <c r="CG53" s="182" t="str">
        <f t="array" ref="CG53">IFERROR(MATCH(SMALL(IF(($T$3:$T$32&lt;=CG$5)*($U$3:$U$32&gt;=CG$5),$L$3:$L$32,""),$BY53),$L$3:$L$32,0),"")</f>
        <v/>
      </c>
      <c r="CH53" s="182" t="str">
        <f t="array" ref="CH53">IFERROR(MATCH(SMALL(IF(($T$3:$T$32&lt;=CH$5)*($U$3:$U$32&gt;=CH$5),$L$3:$L$32,""),$BY53),$L$3:$L$32,0),"")</f>
        <v/>
      </c>
      <c r="CI53" s="182" t="str">
        <f t="array" ref="CI53">IFERROR(MATCH(SMALL(IF(($T$3:$T$32&lt;=CI$5)*($U$3:$U$32&gt;=CI$5),$L$3:$L$32,""),$BY53),$L$3:$L$32,0),"")</f>
        <v/>
      </c>
      <c r="CJ53" s="182" t="str">
        <f t="array" ref="CJ53">IFERROR(MATCH(SMALL(IF(($T$3:$T$32&lt;=CJ$5)*($U$3:$U$32&gt;=CJ$5),$L$3:$L$32,""),$BY53),$L$3:$L$32,0),"")</f>
        <v/>
      </c>
      <c r="CK53" s="182" t="str">
        <f t="array" ref="CK53">IFERROR(MATCH(SMALL(IF(($T$3:$T$32&lt;=CK$5)*($U$3:$U$32&gt;=CK$5),$L$3:$L$32,""),$BY53),$L$3:$L$32,0),"")</f>
        <v/>
      </c>
      <c r="CL53" s="182" t="str">
        <f t="array" ref="CL53">IFERROR(MATCH(SMALL(IF(($T$3:$T$32&lt;=CL$5)*($U$3:$U$32&gt;=CL$5),$L$3:$L$32,""),$BY53),$L$3:$L$32,0),"")</f>
        <v/>
      </c>
      <c r="CM53" s="182" t="str">
        <f t="array" ref="CM53">IFERROR(MATCH(SMALL(IF(($T$3:$T$32&lt;=CM$5)*($U$3:$U$32&gt;=CM$5),$L$3:$L$32,""),$BY53),$L$3:$L$32,0),"")</f>
        <v/>
      </c>
      <c r="CN53" s="182" t="str">
        <f t="array" ref="CN53">IFERROR(MATCH(SMALL(IF(($T$3:$T$32&lt;=CN$5)*($U$3:$U$32&gt;=CN$5),$L$3:$L$32,""),$BY53),$L$3:$L$32,0),"")</f>
        <v/>
      </c>
      <c r="CO53" s="182" t="str">
        <f t="array" ref="CO53">IFERROR(MATCH(SMALL(IF(($T$3:$T$32&lt;=CO$5)*($U$3:$U$32&gt;=CO$5),$L$3:$L$32,""),$BY53),$L$3:$L$32,0),"")</f>
        <v/>
      </c>
      <c r="CP53" s="182" t="str">
        <f t="array" ref="CP53">IFERROR(MATCH(SMALL(IF(($T$3:$T$32&lt;=CP$5)*($U$3:$U$32&gt;=CP$5),$L$3:$L$32,""),$BY53),$L$3:$L$32,0),"")</f>
        <v/>
      </c>
      <c r="CQ53" s="182" t="str">
        <f t="array" ref="CQ53">IFERROR(MATCH(SMALL(IF(($T$3:$T$32&lt;=CQ$5)*($U$3:$U$32&gt;=CQ$5),$L$3:$L$32,""),$BY53),$L$3:$L$32,0),"")</f>
        <v/>
      </c>
      <c r="CR53" s="182" t="str">
        <f t="array" ref="CR53">IFERROR(MATCH(SMALL(IF(($T$3:$T$32&lt;=CR$5)*($U$3:$U$32&gt;=CR$5),$L$3:$L$32,""),$BY53),$L$3:$L$32,0),"")</f>
        <v/>
      </c>
      <c r="CS53" s="182" t="str">
        <f t="array" ref="CS53">IFERROR(MATCH(SMALL(IF(($T$3:$T$32&lt;=CS$5)*($U$3:$U$32&gt;=CS$5),$L$3:$L$32,""),$BY53),$L$3:$L$32,0),"")</f>
        <v/>
      </c>
      <c r="CT53" s="182" t="str">
        <f t="array" ref="CT53">IFERROR(MATCH(SMALL(IF(($T$3:$T$32&lt;=CT$5)*($U$3:$U$32&gt;=CT$5),$L$3:$L$32,""),$BY53),$L$3:$L$32,0),"")</f>
        <v/>
      </c>
      <c r="CU53" s="182" t="str">
        <f t="array" ref="CU53">IFERROR(MATCH(SMALL(IF(($T$3:$T$32&lt;=CU$5)*($U$3:$U$32&gt;=CU$5),$L$3:$L$32,""),$BY53),$L$3:$L$32,0),"")</f>
        <v/>
      </c>
      <c r="CV53" s="182" t="str">
        <f t="array" ref="CV53">IFERROR(MATCH(SMALL(IF(($T$3:$T$32&lt;=CV$5)*($U$3:$U$32&gt;=CV$5),$L$3:$L$32,""),$BY53),$L$3:$L$32,0),"")</f>
        <v/>
      </c>
      <c r="CW53" s="182" t="str">
        <f t="array" ref="CW53">IFERROR(MATCH(SMALL(IF(($T$3:$T$32&lt;=CW$5)*($U$3:$U$32&gt;=CW$5),$L$3:$L$32,""),$BY53),$L$3:$L$32,0),"")</f>
        <v/>
      </c>
      <c r="CX53" s="182" t="str">
        <f t="array" ref="CX53">IFERROR(MATCH(SMALL(IF(($T$3:$T$32&lt;=CX$5)*($U$3:$U$32&gt;=CX$5),$L$3:$L$32,""),$BY53),$L$3:$L$32,0),"")</f>
        <v/>
      </c>
      <c r="CY53" s="182" t="str">
        <f t="array" ref="CY53">IFERROR(MATCH(SMALL(IF(($T$3:$T$32&lt;=CY$5)*($U$3:$U$32&gt;=CY$5),$L$3:$L$32,""),$BY53),$L$3:$L$32,0),"")</f>
        <v/>
      </c>
      <c r="CZ53" s="182" t="str">
        <f t="array" ref="CZ53">IFERROR(MATCH(SMALL(IF(($T$3:$T$32&lt;=CZ$5)*($U$3:$U$32&gt;=CZ$5),$L$3:$L$32,""),$BY53),$L$3:$L$32,0),"")</f>
        <v/>
      </c>
      <c r="DA53" s="182" t="str">
        <f t="array" ref="DA53">IFERROR(MATCH(SMALL(IF(($T$3:$T$32&lt;=DA$5)*($U$3:$U$32&gt;=DA$5),$L$3:$L$32,""),$BY53),$L$3:$L$32,0),"")</f>
        <v/>
      </c>
      <c r="DB53" s="182" t="str">
        <f t="array" ref="DB53">IFERROR(MATCH(SMALL(IF(($T$3:$T$32&lt;=DB$5)*($U$3:$U$32&gt;=DB$5),$L$3:$L$32,""),$BY53),$L$3:$L$32,0),"")</f>
        <v/>
      </c>
      <c r="DC53" s="182" t="str">
        <f t="array" ref="DC53">IFERROR(MATCH(SMALL(IF(($T$3:$T$32&lt;=DC$5)*($U$3:$U$32&gt;=DC$5),$L$3:$L$32,""),$BY53),$L$3:$L$32,0),"")</f>
        <v/>
      </c>
      <c r="DD53" s="183" t="str">
        <f t="array" ref="DD53">IFERROR(MATCH(SMALL(IF(($T$3:$T$32&lt;=DD$5)*($U$3:$U$32&gt;=DD$5),$L$3:$L$32,""),$BY53),$L$3:$L$32,0),"")</f>
        <v/>
      </c>
    </row>
    <row r="54" spans="4:108" x14ac:dyDescent="0.25">
      <c r="D54" s="48">
        <v>51</v>
      </c>
      <c r="K54" s="48"/>
      <c r="L54" s="143"/>
      <c r="M54" s="144"/>
      <c r="N54" s="144"/>
      <c r="O54" s="144"/>
      <c r="P54" s="137"/>
      <c r="Q54" s="137"/>
      <c r="R54" s="137"/>
      <c r="S54" s="137"/>
      <c r="T54" s="145"/>
      <c r="U54" s="145"/>
      <c r="V54" s="141"/>
      <c r="W54" s="141"/>
      <c r="X54" s="146"/>
      <c r="Y54" s="146"/>
      <c r="Z54" s="144"/>
      <c r="AA54" s="147"/>
      <c r="AB54" s="144"/>
      <c r="AC54" s="144"/>
      <c r="AN54" s="139" t="str">
        <f>WeeklyView!C56</f>
        <v/>
      </c>
      <c r="AO54" s="137">
        <f t="array" aca="1" ref="AO54" ca="1">MIN(IF(($N$3:$N$32=1)*($T$3:$T$32=AO$5)*($V$3:$V$32&lt;=$AN54)*($W$3:$W$32&gt;$AN54)*($Z$3:$Z$32="No"),$K$3:$K$32,""))</f>
        <v>0</v>
      </c>
      <c r="AP54" s="137">
        <f t="shared" ca="1" si="16"/>
        <v>0</v>
      </c>
      <c r="AQ54" s="137" t="str">
        <f t="shared" ca="1" si="54"/>
        <v/>
      </c>
      <c r="AR54" s="137" t="str">
        <f t="shared" ca="1" si="55"/>
        <v/>
      </c>
      <c r="AS54" s="137" t="str">
        <f t="shared" ca="1" si="56"/>
        <v/>
      </c>
      <c r="AT54" s="137">
        <f t="array" aca="1" ref="AT54" ca="1">MIN(IF(($N$3:$N$32=1)*($T$3:$T$32=AT$5)*($V$3:$V$32&lt;=$AN54)*($W$3:$W$32&gt;$AN54)*($Z$3:$Z$32="No"),$K$3:$K$32,""))</f>
        <v>0</v>
      </c>
      <c r="AU54" s="137">
        <f t="shared" ca="1" si="20"/>
        <v>0</v>
      </c>
      <c r="AV54" s="137" t="str">
        <f t="shared" ca="1" si="57"/>
        <v/>
      </c>
      <c r="AW54" s="137" t="str">
        <f t="shared" ca="1" si="58"/>
        <v/>
      </c>
      <c r="AX54" s="137" t="str">
        <f t="shared" ca="1" si="59"/>
        <v/>
      </c>
      <c r="AY54" s="137">
        <f t="array" aca="1" ref="AY54" ca="1">MIN(IF(($N$3:$N$32=1)*($T$3:$T$32=AY$5)*($V$3:$V$32&lt;=$AN54)*($W$3:$W$32&gt;$AN54)*($Z$3:$Z$32="No"),$K$3:$K$32,""))</f>
        <v>0</v>
      </c>
      <c r="AZ54" s="137">
        <f t="shared" ca="1" si="24"/>
        <v>0</v>
      </c>
      <c r="BA54" s="137" t="str">
        <f t="shared" ca="1" si="60"/>
        <v/>
      </c>
      <c r="BB54" s="137" t="str">
        <f t="shared" ca="1" si="61"/>
        <v/>
      </c>
      <c r="BC54" s="137" t="str">
        <f t="shared" ca="1" si="62"/>
        <v/>
      </c>
      <c r="BD54" s="137">
        <f t="array" aca="1" ref="BD54" ca="1">MIN(IF(($N$3:$N$32=1)*($T$3:$T$32=BD$5)*($V$3:$V$32&lt;=$AN54)*($W$3:$W$32&gt;$AN54)*($Z$3:$Z$32="No"),$K$3:$K$32,""))</f>
        <v>0</v>
      </c>
      <c r="BE54" s="137">
        <f t="shared" ca="1" si="28"/>
        <v>0</v>
      </c>
      <c r="BF54" s="137" t="str">
        <f t="shared" ca="1" si="63"/>
        <v/>
      </c>
      <c r="BG54" s="137" t="str">
        <f t="shared" ca="1" si="64"/>
        <v/>
      </c>
      <c r="BH54" s="137" t="str">
        <f t="shared" ca="1" si="65"/>
        <v/>
      </c>
      <c r="BI54" s="137">
        <f t="array" aca="1" ref="BI54" ca="1">MIN(IF(($N$3:$N$32=1)*($T$3:$T$32=BI$5)*($V$3:$V$32&lt;=$AN54)*($W$3:$W$32&gt;$AN54)*($Z$3:$Z$32="No"),$K$3:$K$32,""))</f>
        <v>0</v>
      </c>
      <c r="BJ54" s="137">
        <f t="shared" ca="1" si="32"/>
        <v>0</v>
      </c>
      <c r="BK54" s="137" t="str">
        <f t="shared" ca="1" si="66"/>
        <v/>
      </c>
      <c r="BL54" s="137" t="str">
        <f t="shared" ca="1" si="67"/>
        <v/>
      </c>
      <c r="BM54" s="137" t="str">
        <f t="shared" ca="1" si="68"/>
        <v/>
      </c>
      <c r="BN54" s="137">
        <f t="array" aca="1" ref="BN54" ca="1">MIN(IF(($N$3:$N$32=1)*($T$3:$T$32=BN$5)*($V$3:$V$32&lt;=$AN54)*($W$3:$W$32&gt;$AN54)*($Z$3:$Z$32="No"),$K$3:$K$32,""))</f>
        <v>0</v>
      </c>
      <c r="BO54" s="137">
        <f t="shared" ca="1" si="36"/>
        <v>0</v>
      </c>
      <c r="BP54" s="137" t="str">
        <f t="shared" ca="1" si="69"/>
        <v/>
      </c>
      <c r="BQ54" s="137" t="str">
        <f t="shared" ca="1" si="70"/>
        <v/>
      </c>
      <c r="BR54" s="137" t="str">
        <f t="shared" ca="1" si="71"/>
        <v/>
      </c>
      <c r="BS54" s="137">
        <f t="array" aca="1" ref="BS54" ca="1">MIN(IF(($N$3:$N$32=1)*($T$3:$T$32=BS$5)*($V$3:$V$32&lt;=$AN54)*($W$3:$W$32&gt;$AN54)*($Z$3:$Z$32="No"),$K$3:$K$32,""))</f>
        <v>0</v>
      </c>
      <c r="BT54" s="137">
        <f t="shared" ca="1" si="40"/>
        <v>0</v>
      </c>
      <c r="BU54" s="137" t="str">
        <f t="shared" ca="1" si="72"/>
        <v/>
      </c>
      <c r="BV54" s="137" t="str">
        <f t="shared" ca="1" si="73"/>
        <v/>
      </c>
      <c r="BW54" s="137" t="str">
        <f t="shared" ca="1" si="74"/>
        <v/>
      </c>
    </row>
    <row r="55" spans="4:108" x14ac:dyDescent="0.25">
      <c r="D55" s="48">
        <v>52</v>
      </c>
      <c r="K55" s="48"/>
      <c r="L55" s="143"/>
      <c r="M55" s="144"/>
      <c r="N55" s="144"/>
      <c r="O55" s="144"/>
      <c r="P55" s="137"/>
      <c r="Q55" s="137"/>
      <c r="R55" s="137"/>
      <c r="S55" s="137"/>
      <c r="T55" s="145"/>
      <c r="U55" s="145"/>
      <c r="V55" s="141"/>
      <c r="W55" s="141"/>
      <c r="X55" s="146"/>
      <c r="Y55" s="146"/>
      <c r="Z55" s="144"/>
      <c r="AA55" s="147"/>
      <c r="AB55" s="144"/>
      <c r="AC55" s="144"/>
    </row>
    <row r="56" spans="4:108" x14ac:dyDescent="0.25">
      <c r="D56" s="48">
        <v>53</v>
      </c>
      <c r="K56" s="48"/>
      <c r="L56" s="143"/>
      <c r="M56" s="144"/>
      <c r="N56" s="144"/>
      <c r="O56" s="144"/>
      <c r="P56" s="137"/>
      <c r="Q56" s="137"/>
      <c r="R56" s="137"/>
      <c r="S56" s="137"/>
      <c r="T56" s="145"/>
      <c r="U56" s="145"/>
      <c r="V56" s="141"/>
      <c r="W56" s="141"/>
      <c r="X56" s="146"/>
      <c r="Y56" s="146"/>
      <c r="Z56" s="144"/>
      <c r="AA56" s="147"/>
      <c r="AB56" s="144"/>
      <c r="AC56" s="144"/>
      <c r="AE56" s="51"/>
      <c r="AN56" t="s">
        <v>137</v>
      </c>
    </row>
    <row r="57" spans="4:108" x14ac:dyDescent="0.25">
      <c r="D57" s="48">
        <v>54</v>
      </c>
      <c r="K57" s="48"/>
      <c r="L57" s="143"/>
      <c r="M57" s="144"/>
      <c r="N57" s="144"/>
      <c r="O57" s="144"/>
      <c r="P57" s="137"/>
      <c r="Q57" s="137"/>
      <c r="R57" s="137"/>
      <c r="S57" s="137"/>
      <c r="T57" s="145"/>
      <c r="U57" s="145"/>
      <c r="V57" s="141"/>
      <c r="W57" s="141"/>
      <c r="X57" s="146"/>
      <c r="Y57" s="146"/>
      <c r="Z57" s="144"/>
      <c r="AA57" s="147"/>
      <c r="AB57" s="144"/>
      <c r="AC57" s="144"/>
      <c r="AE57" s="51"/>
      <c r="AN57" s="48">
        <v>1</v>
      </c>
      <c r="AO57" s="48" t="str">
        <f t="array" aca="1" ref="AO57" ca="1">IFERROR(SMALL(IF(($Z$3:$Z$1002="Yes")*($X$3:$X$1002&lt;=AO$5)*($Y$3:$Y$1002&gt;=AO$5),$K$3:$K$1002,""),$AN57),"")</f>
        <v/>
      </c>
      <c r="AP57" s="48"/>
      <c r="AQ57" s="137" t="str">
        <f ca="1">IF(AND(LEN(AO57)&gt;0,AS57&lt;&gt;""),INDEX($P$3:$P$1002,AO57,1)&amp; " - All day","")</f>
        <v/>
      </c>
      <c r="AR57" s="137" t="str">
        <f ca="1">IF(LEN(AS57)&gt;0,INDEX($Q$3:$Q$1002,AO57,1),"")</f>
        <v/>
      </c>
      <c r="AS57" s="137" t="str">
        <f t="shared" ref="AS57:AS66" ca="1" si="96">IF(LEN(AO57)&gt;0,IF(importanceFilter="Show all",1,IF(INDEX($R$3:$R$1002,AO57,1)=importanceFilter,1,"")),"")</f>
        <v/>
      </c>
      <c r="AT57" s="48" t="str">
        <f t="array" aca="1" ref="AT57" ca="1">IFERROR(SMALL(IF(($Z$3:$Z$1002="Yes")*($X$3:$X$1002&lt;=AT$5)*($Y$3:$Y$1002&gt;=AT$5),$K$3:$K$1002,""),$AN57),"")</f>
        <v/>
      </c>
      <c r="AU57" s="48"/>
      <c r="AV57" s="137" t="str">
        <f ca="1">IF(AND(LEN(AT57)&gt;0,AX57&lt;&gt;""),INDEX($P$3:$P$1002,AT57,1)&amp; " - All day","")</f>
        <v/>
      </c>
      <c r="AW57" s="137" t="str">
        <f ca="1">IF(LEN(AX57)&gt;0,INDEX($Q$3:$Q$1002,AT57,1),"")</f>
        <v/>
      </c>
      <c r="AX57" s="137" t="str">
        <f t="shared" ref="AX57:AX66" ca="1" si="97">IF(LEN(AT57)&gt;0,IF(importanceFilter="Show all",1,IF(INDEX($R$3:$R$1002,AT57,1)=importanceFilter,1,"")),"")</f>
        <v/>
      </c>
      <c r="AY57" s="48" t="str">
        <f t="array" aca="1" ref="AY57" ca="1">IFERROR(SMALL(IF(($Z$3:$Z$1002="Yes")*($X$3:$X$1002&lt;=AY$5)*($Y$3:$Y$1002&gt;=AY$5),$K$3:$K$1002,""),$AN57),"")</f>
        <v/>
      </c>
      <c r="AZ57" s="48"/>
      <c r="BA57" s="137" t="str">
        <f ca="1">IF(AND(LEN(AY57)&gt;0,BC57&lt;&gt;""),INDEX($P$3:$P$1002,AY57,1)&amp; " - All day","")</f>
        <v/>
      </c>
      <c r="BB57" s="137" t="str">
        <f ca="1">IF(LEN(BC57)&gt;0,INDEX($Q$3:$Q$1002,AY57,1),"")</f>
        <v/>
      </c>
      <c r="BC57" s="137" t="str">
        <f t="shared" ref="BC57:BC66" ca="1" si="98">IF(LEN(AY57)&gt;0,IF(importanceFilter="Show all",1,IF(INDEX($R$3:$R$1002,AY57,1)=importanceFilter,1,"")),"")</f>
        <v/>
      </c>
      <c r="BD57" s="48" t="str">
        <f t="array" aca="1" ref="BD57" ca="1">IFERROR(SMALL(IF(($Z$3:$Z$1002="Yes")*($X$3:$X$1002&lt;=BD$5)*($Y$3:$Y$1002&gt;=BD$5),$K$3:$K$1002,""),$AN57),"")</f>
        <v/>
      </c>
      <c r="BE57" s="48"/>
      <c r="BF57" s="137" t="str">
        <f ca="1">IF(AND(LEN(BD57)&gt;0,BH57&lt;&gt;""),INDEX($P$3:$P$1002,BD57,1)&amp; " - All day","")</f>
        <v/>
      </c>
      <c r="BG57" s="137" t="str">
        <f ca="1">IF(LEN(BH57)&gt;0,INDEX($Q$3:$Q$1002,BD57,1),"")</f>
        <v/>
      </c>
      <c r="BH57" s="137" t="str">
        <f t="shared" ref="BH57:BH66" ca="1" si="99">IF(LEN(BD57)&gt;0,IF(importanceFilter="Show all",1,IF(INDEX($R$3:$R$1002,BD57,1)=importanceFilter,1,"")),"")</f>
        <v/>
      </c>
      <c r="BI57" s="48" t="str">
        <f t="array" aca="1" ref="BI57" ca="1">IFERROR(SMALL(IF(($Z$3:$Z$1002="Yes")*($X$3:$X$1002&lt;=BI$5)*($Y$3:$Y$1002&gt;=BI$5),$K$3:$K$1002,""),$AN57),"")</f>
        <v/>
      </c>
      <c r="BJ57" s="48"/>
      <c r="BK57" s="137" t="str">
        <f ca="1">IF(AND(LEN(BI57)&gt;0,BM57&lt;&gt;""),INDEX($P$3:$P$1002,BI57,1)&amp; " - All day","")</f>
        <v/>
      </c>
      <c r="BL57" s="137" t="str">
        <f ca="1">IF(LEN(BM57)&gt;0,INDEX($Q$3:$Q$1002,BI57,1),"")</f>
        <v/>
      </c>
      <c r="BM57" s="137" t="str">
        <f t="shared" ref="BM57:BM66" ca="1" si="100">IF(LEN(BI57)&gt;0,IF(importanceFilter="Show all",1,IF(INDEX($R$3:$R$1002,BI57,1)=importanceFilter,1,"")),"")</f>
        <v/>
      </c>
      <c r="BN57" s="48" t="str">
        <f t="array" aca="1" ref="BN57" ca="1">IFERROR(SMALL(IF(($Z$3:$Z$1002="Yes")*($X$3:$X$1002&lt;=BN$5)*($Y$3:$Y$1002&gt;=BN$5),$K$3:$K$1002,""),$AN57),"")</f>
        <v/>
      </c>
      <c r="BO57" s="48"/>
      <c r="BP57" s="137" t="str">
        <f ca="1">IF(AND(LEN(BN57)&gt;0,BR57&lt;&gt;""),INDEX($P$3:$P$1002,BN57,1)&amp; " - All day","")</f>
        <v/>
      </c>
      <c r="BQ57" s="137" t="str">
        <f ca="1">IF(LEN(BR57)&gt;0,INDEX($Q$3:$Q$1002,BN57,1),"")</f>
        <v/>
      </c>
      <c r="BR57" s="137" t="str">
        <f t="shared" ref="BR57:BR66" ca="1" si="101">IF(LEN(BN57)&gt;0,IF(importanceFilter="Show all",1,IF(INDEX($R$3:$R$1002,BN57,1)=importanceFilter,1,"")),"")</f>
        <v/>
      </c>
      <c r="BS57" s="48" t="str">
        <f t="array" aca="1" ref="BS57" ca="1">IFERROR(SMALL(IF(($Z$3:$Z$1002="Yes")*($X$3:$X$1002&lt;=BS$5)*($Y$3:$Y$1002&gt;=BS$5),$K$3:$K$1002,""),$AN57),"")</f>
        <v/>
      </c>
      <c r="BT57" s="48"/>
      <c r="BU57" s="137" t="str">
        <f ca="1">IF(AND(LEN(BS57)&gt;0,BW57&lt;&gt;""),INDEX($P$3:$P$1002,BS57,1)&amp; " - All day","")</f>
        <v/>
      </c>
      <c r="BV57" s="137" t="str">
        <f ca="1">IF(LEN(BW57)&gt;0,INDEX($Q$3:$Q$1002,BS57,1),"")</f>
        <v/>
      </c>
      <c r="BW57" s="137" t="str">
        <f t="shared" ref="BW57:BW66" ca="1" si="102">IF(LEN(BS57)&gt;0,IF(importanceFilter="Show all",1,IF(INDEX($R$3:$R$1002,BS57,1)=importanceFilter,1,"")),"")</f>
        <v/>
      </c>
    </row>
    <row r="58" spans="4:108" x14ac:dyDescent="0.25">
      <c r="K58" s="48"/>
      <c r="L58" s="143"/>
      <c r="M58" s="144"/>
      <c r="N58" s="144"/>
      <c r="O58" s="144"/>
      <c r="P58" s="137"/>
      <c r="Q58" s="137"/>
      <c r="R58" s="137"/>
      <c r="S58" s="137"/>
      <c r="T58" s="145"/>
      <c r="U58" s="145"/>
      <c r="V58" s="141"/>
      <c r="W58" s="141"/>
      <c r="X58" s="146"/>
      <c r="Y58" s="146"/>
      <c r="Z58" s="144"/>
      <c r="AA58" s="147"/>
      <c r="AB58" s="144"/>
      <c r="AC58" s="144"/>
      <c r="AE58" s="51" t="s">
        <v>133</v>
      </c>
      <c r="AN58" s="48">
        <v>2</v>
      </c>
      <c r="AO58" s="48" t="str">
        <f t="array" aca="1" ref="AO58" ca="1">IFERROR(SMALL(IF(($Z$3:$Z$1002="Yes")*($X$3:$X$1002&lt;=AO$5)*($Y$3:$Y$1002&gt;=AO$5),$K$3:$K$1002,""),$AN58),"")</f>
        <v/>
      </c>
      <c r="AP58" s="48"/>
      <c r="AQ58" s="137" t="str">
        <f t="shared" ref="AQ58:AQ66" ca="1" si="103">IF(AND(LEN(AO58)&gt;0,AS58&lt;&gt;""),INDEX($P$3:$P$1002,AO58,1)&amp; " - All day","")</f>
        <v/>
      </c>
      <c r="AR58" s="137" t="str">
        <f t="shared" ref="AR58:AR66" ca="1" si="104">IF(LEN(AS58)&gt;0,INDEX($Q$3:$Q$1002,AO58,1),"")</f>
        <v/>
      </c>
      <c r="AS58" s="137" t="str">
        <f t="shared" ca="1" si="96"/>
        <v/>
      </c>
      <c r="AT58" s="48" t="str">
        <f t="array" aca="1" ref="AT58" ca="1">IFERROR(SMALL(IF(($Z$3:$Z$1002="Yes")*($X$3:$X$1002&lt;=AT$5)*($Y$3:$Y$1002&gt;=AT$5),$K$3:$K$1002,""),$AN58),"")</f>
        <v/>
      </c>
      <c r="AU58" s="48"/>
      <c r="AV58" s="137" t="str">
        <f t="shared" ref="AV58:AV66" ca="1" si="105">IF(AND(LEN(AT58)&gt;0,AX58&lt;&gt;""),INDEX($P$3:$P$1002,AT58,1)&amp; " - All day","")</f>
        <v/>
      </c>
      <c r="AW58" s="137" t="str">
        <f t="shared" ref="AW58:AW66" ca="1" si="106">IF(LEN(AX58)&gt;0,INDEX($Q$3:$Q$1002,AT58,1),"")</f>
        <v/>
      </c>
      <c r="AX58" s="137" t="str">
        <f t="shared" ca="1" si="97"/>
        <v/>
      </c>
      <c r="AY58" s="48" t="str">
        <f t="array" aca="1" ref="AY58" ca="1">IFERROR(SMALL(IF(($Z$3:$Z$1002="Yes")*($X$3:$X$1002&lt;=AY$5)*($Y$3:$Y$1002&gt;=AY$5),$K$3:$K$1002,""),$AN58),"")</f>
        <v/>
      </c>
      <c r="AZ58" s="48"/>
      <c r="BA58" s="137" t="str">
        <f t="shared" ref="BA58:BA66" ca="1" si="107">IF(AND(LEN(AY58)&gt;0,BC58&lt;&gt;""),INDEX($P$3:$P$1002,AY58,1)&amp; " - All day","")</f>
        <v/>
      </c>
      <c r="BB58" s="137" t="str">
        <f t="shared" ref="BB58:BB66" ca="1" si="108">IF(LEN(BC58)&gt;0,INDEX($Q$3:$Q$1002,AY58,1),"")</f>
        <v/>
      </c>
      <c r="BC58" s="137" t="str">
        <f t="shared" ca="1" si="98"/>
        <v/>
      </c>
      <c r="BD58" s="48" t="str">
        <f t="array" aca="1" ref="BD58" ca="1">IFERROR(SMALL(IF(($Z$3:$Z$1002="Yes")*($X$3:$X$1002&lt;=BD$5)*($Y$3:$Y$1002&gt;=BD$5),$K$3:$K$1002,""),$AN58),"")</f>
        <v/>
      </c>
      <c r="BE58" s="48"/>
      <c r="BF58" s="137" t="str">
        <f t="shared" ref="BF58:BF66" ca="1" si="109">IF(AND(LEN(BD58)&gt;0,BH58&lt;&gt;""),INDEX($P$3:$P$1002,BD58,1)&amp; " - All day","")</f>
        <v/>
      </c>
      <c r="BG58" s="137" t="str">
        <f t="shared" ref="BG58:BG66" ca="1" si="110">IF(LEN(BH58)&gt;0,INDEX($Q$3:$Q$1002,BD58,1),"")</f>
        <v/>
      </c>
      <c r="BH58" s="137" t="str">
        <f t="shared" ca="1" si="99"/>
        <v/>
      </c>
      <c r="BI58" s="48" t="str">
        <f t="array" aca="1" ref="BI58" ca="1">IFERROR(SMALL(IF(($Z$3:$Z$1002="Yes")*($X$3:$X$1002&lt;=BI$5)*($Y$3:$Y$1002&gt;=BI$5),$K$3:$K$1002,""),$AN58),"")</f>
        <v/>
      </c>
      <c r="BJ58" s="48"/>
      <c r="BK58" s="137" t="str">
        <f t="shared" ref="BK58:BK66" ca="1" si="111">IF(AND(LEN(BI58)&gt;0,BM58&lt;&gt;""),INDEX($P$3:$P$1002,BI58,1)&amp; " - All day","")</f>
        <v/>
      </c>
      <c r="BL58" s="137" t="str">
        <f t="shared" ref="BL58:BL66" ca="1" si="112">IF(LEN(BM58)&gt;0,INDEX($Q$3:$Q$1002,BI58,1),"")</f>
        <v/>
      </c>
      <c r="BM58" s="137" t="str">
        <f t="shared" ca="1" si="100"/>
        <v/>
      </c>
      <c r="BN58" s="48" t="str">
        <f t="array" aca="1" ref="BN58" ca="1">IFERROR(SMALL(IF(($Z$3:$Z$1002="Yes")*($X$3:$X$1002&lt;=BN$5)*($Y$3:$Y$1002&gt;=BN$5),$K$3:$K$1002,""),$AN58),"")</f>
        <v/>
      </c>
      <c r="BO58" s="48"/>
      <c r="BP58" s="137" t="str">
        <f t="shared" ref="BP58:BP66" ca="1" si="113">IF(AND(LEN(BN58)&gt;0,BR58&lt;&gt;""),INDEX($P$3:$P$1002,BN58,1)&amp; " - All day","")</f>
        <v/>
      </c>
      <c r="BQ58" s="137" t="str">
        <f t="shared" ref="BQ58:BQ66" ca="1" si="114">IF(LEN(BR58)&gt;0,INDEX($Q$3:$Q$1002,BN58,1),"")</f>
        <v/>
      </c>
      <c r="BR58" s="137" t="str">
        <f t="shared" ca="1" si="101"/>
        <v/>
      </c>
      <c r="BS58" s="48" t="str">
        <f t="array" aca="1" ref="BS58" ca="1">IFERROR(SMALL(IF(($Z$3:$Z$1002="Yes")*($X$3:$X$1002&lt;=BS$5)*($Y$3:$Y$1002&gt;=BS$5),$K$3:$K$1002,""),$AN58),"")</f>
        <v/>
      </c>
      <c r="BT58" s="48"/>
      <c r="BU58" s="137" t="str">
        <f t="shared" ref="BU58:BU66" ca="1" si="115">IF(AND(LEN(BS58)&gt;0,BW58&lt;&gt;""),INDEX($P$3:$P$1002,BS58,1)&amp; " - All day","")</f>
        <v/>
      </c>
      <c r="BV58" s="137" t="str">
        <f t="shared" ref="BV58:BV66" ca="1" si="116">IF(LEN(BW58)&gt;0,INDEX($Q$3:$Q$1002,BS58,1),"")</f>
        <v/>
      </c>
      <c r="BW58" s="137" t="str">
        <f t="shared" ca="1" si="102"/>
        <v/>
      </c>
    </row>
    <row r="59" spans="4:108" x14ac:dyDescent="0.25">
      <c r="K59" s="48"/>
      <c r="L59" s="143"/>
      <c r="M59" s="144"/>
      <c r="N59" s="144"/>
      <c r="O59" s="144"/>
      <c r="P59" s="137"/>
      <c r="Q59" s="137"/>
      <c r="R59" s="137"/>
      <c r="S59" s="137"/>
      <c r="T59" s="145"/>
      <c r="U59" s="145"/>
      <c r="V59" s="141"/>
      <c r="W59" s="141"/>
      <c r="X59" s="146"/>
      <c r="Y59" s="146"/>
      <c r="Z59" s="144"/>
      <c r="AA59" s="147"/>
      <c r="AB59" s="144"/>
      <c r="AC59" s="144"/>
      <c r="AE59" s="140">
        <f>COUNTA(AE62:AE71)-COUNTBLANK(AE62:AE71)</f>
        <v>6</v>
      </c>
      <c r="AN59" s="48">
        <v>3</v>
      </c>
      <c r="AO59" s="48" t="str">
        <f t="array" aca="1" ref="AO59" ca="1">IFERROR(SMALL(IF(($Z$3:$Z$1002="Yes")*($X$3:$X$1002&lt;=AO$5)*($Y$3:$Y$1002&gt;=AO$5),$K$3:$K$1002,""),$AN59),"")</f>
        <v/>
      </c>
      <c r="AP59" s="48"/>
      <c r="AQ59" s="137" t="str">
        <f t="shared" ca="1" si="103"/>
        <v/>
      </c>
      <c r="AR59" s="137" t="str">
        <f t="shared" ca="1" si="104"/>
        <v/>
      </c>
      <c r="AS59" s="137" t="str">
        <f t="shared" ca="1" si="96"/>
        <v/>
      </c>
      <c r="AT59" s="48" t="str">
        <f t="array" aca="1" ref="AT59" ca="1">IFERROR(SMALL(IF(($Z$3:$Z$1002="Yes")*($X$3:$X$1002&lt;=AT$5)*($Y$3:$Y$1002&gt;=AT$5),$K$3:$K$1002,""),$AN59),"")</f>
        <v/>
      </c>
      <c r="AU59" s="48"/>
      <c r="AV59" s="137" t="str">
        <f t="shared" ca="1" si="105"/>
        <v/>
      </c>
      <c r="AW59" s="137" t="str">
        <f t="shared" ca="1" si="106"/>
        <v/>
      </c>
      <c r="AX59" s="137" t="str">
        <f t="shared" ca="1" si="97"/>
        <v/>
      </c>
      <c r="AY59" s="48" t="str">
        <f t="array" aca="1" ref="AY59" ca="1">IFERROR(SMALL(IF(($Z$3:$Z$1002="Yes")*($X$3:$X$1002&lt;=AY$5)*($Y$3:$Y$1002&gt;=AY$5),$K$3:$K$1002,""),$AN59),"")</f>
        <v/>
      </c>
      <c r="AZ59" s="48"/>
      <c r="BA59" s="137" t="str">
        <f t="shared" ca="1" si="107"/>
        <v/>
      </c>
      <c r="BB59" s="137" t="str">
        <f t="shared" ca="1" si="108"/>
        <v/>
      </c>
      <c r="BC59" s="137" t="str">
        <f t="shared" ca="1" si="98"/>
        <v/>
      </c>
      <c r="BD59" s="48" t="str">
        <f t="array" aca="1" ref="BD59" ca="1">IFERROR(SMALL(IF(($Z$3:$Z$1002="Yes")*($X$3:$X$1002&lt;=BD$5)*($Y$3:$Y$1002&gt;=BD$5),$K$3:$K$1002,""),$AN59),"")</f>
        <v/>
      </c>
      <c r="BE59" s="48"/>
      <c r="BF59" s="137" t="str">
        <f t="shared" ca="1" si="109"/>
        <v/>
      </c>
      <c r="BG59" s="137" t="str">
        <f t="shared" ca="1" si="110"/>
        <v/>
      </c>
      <c r="BH59" s="137" t="str">
        <f t="shared" ca="1" si="99"/>
        <v/>
      </c>
      <c r="BI59" s="48" t="str">
        <f t="array" aca="1" ref="BI59" ca="1">IFERROR(SMALL(IF(($Z$3:$Z$1002="Yes")*($X$3:$X$1002&lt;=BI$5)*($Y$3:$Y$1002&gt;=BI$5),$K$3:$K$1002,""),$AN59),"")</f>
        <v/>
      </c>
      <c r="BJ59" s="48"/>
      <c r="BK59" s="137" t="str">
        <f t="shared" ca="1" si="111"/>
        <v/>
      </c>
      <c r="BL59" s="137" t="str">
        <f t="shared" ca="1" si="112"/>
        <v/>
      </c>
      <c r="BM59" s="137" t="str">
        <f t="shared" ca="1" si="100"/>
        <v/>
      </c>
      <c r="BN59" s="48" t="str">
        <f t="array" aca="1" ref="BN59" ca="1">IFERROR(SMALL(IF(($Z$3:$Z$1002="Yes")*($X$3:$X$1002&lt;=BN$5)*($Y$3:$Y$1002&gt;=BN$5),$K$3:$K$1002,""),$AN59),"")</f>
        <v/>
      </c>
      <c r="BO59" s="48"/>
      <c r="BP59" s="137" t="str">
        <f t="shared" ca="1" si="113"/>
        <v/>
      </c>
      <c r="BQ59" s="137" t="str">
        <f t="shared" ca="1" si="114"/>
        <v/>
      </c>
      <c r="BR59" s="137" t="str">
        <f t="shared" ca="1" si="101"/>
        <v/>
      </c>
      <c r="BS59" s="48" t="str">
        <f t="array" aca="1" ref="BS59" ca="1">IFERROR(SMALL(IF(($Z$3:$Z$1002="Yes")*($X$3:$X$1002&lt;=BS$5)*($Y$3:$Y$1002&gt;=BS$5),$K$3:$K$1002,""),$AN59),"")</f>
        <v/>
      </c>
      <c r="BT59" s="48"/>
      <c r="BU59" s="137" t="str">
        <f t="shared" ca="1" si="115"/>
        <v/>
      </c>
      <c r="BV59" s="137" t="str">
        <f t="shared" ca="1" si="116"/>
        <v/>
      </c>
      <c r="BW59" s="137" t="str">
        <f t="shared" ca="1" si="102"/>
        <v/>
      </c>
    </row>
    <row r="60" spans="4:108" x14ac:dyDescent="0.25">
      <c r="K60" s="48"/>
      <c r="L60" s="143"/>
      <c r="M60" s="144"/>
      <c r="N60" s="144"/>
      <c r="O60" s="144"/>
      <c r="P60" s="137"/>
      <c r="Q60" s="137"/>
      <c r="R60" s="137"/>
      <c r="S60" s="137"/>
      <c r="T60" s="145"/>
      <c r="U60" s="145"/>
      <c r="V60" s="141"/>
      <c r="W60" s="141"/>
      <c r="X60" s="146"/>
      <c r="Y60" s="146"/>
      <c r="Z60" s="144"/>
      <c r="AA60" s="147"/>
      <c r="AB60" s="144"/>
      <c r="AC60" s="144"/>
      <c r="AN60" s="48">
        <v>4</v>
      </c>
      <c r="AO60" s="48" t="str">
        <f t="array" aca="1" ref="AO60" ca="1">IFERROR(SMALL(IF(($Z$3:$Z$1002="Yes")*($X$3:$X$1002&lt;=AO$5)*($Y$3:$Y$1002&gt;=AO$5),$K$3:$K$1002,""),$AN60),"")</f>
        <v/>
      </c>
      <c r="AP60" s="48"/>
      <c r="AQ60" s="137" t="str">
        <f t="shared" ca="1" si="103"/>
        <v/>
      </c>
      <c r="AR60" s="137" t="str">
        <f t="shared" ca="1" si="104"/>
        <v/>
      </c>
      <c r="AS60" s="137" t="str">
        <f t="shared" ca="1" si="96"/>
        <v/>
      </c>
      <c r="AT60" s="48" t="str">
        <f t="array" aca="1" ref="AT60" ca="1">IFERROR(SMALL(IF(($Z$3:$Z$1002="Yes")*($X$3:$X$1002&lt;=AT$5)*($Y$3:$Y$1002&gt;=AT$5),$K$3:$K$1002,""),$AN60),"")</f>
        <v/>
      </c>
      <c r="AU60" s="48"/>
      <c r="AV60" s="137" t="str">
        <f t="shared" ca="1" si="105"/>
        <v/>
      </c>
      <c r="AW60" s="137" t="str">
        <f t="shared" ca="1" si="106"/>
        <v/>
      </c>
      <c r="AX60" s="137" t="str">
        <f t="shared" ca="1" si="97"/>
        <v/>
      </c>
      <c r="AY60" s="48" t="str">
        <f t="array" aca="1" ref="AY60" ca="1">IFERROR(SMALL(IF(($Z$3:$Z$1002="Yes")*($X$3:$X$1002&lt;=AY$5)*($Y$3:$Y$1002&gt;=AY$5),$K$3:$K$1002,""),$AN60),"")</f>
        <v/>
      </c>
      <c r="AZ60" s="48"/>
      <c r="BA60" s="137" t="str">
        <f t="shared" ca="1" si="107"/>
        <v/>
      </c>
      <c r="BB60" s="137" t="str">
        <f t="shared" ca="1" si="108"/>
        <v/>
      </c>
      <c r="BC60" s="137" t="str">
        <f t="shared" ca="1" si="98"/>
        <v/>
      </c>
      <c r="BD60" s="48" t="str">
        <f t="array" aca="1" ref="BD60" ca="1">IFERROR(SMALL(IF(($Z$3:$Z$1002="Yes")*($X$3:$X$1002&lt;=BD$5)*($Y$3:$Y$1002&gt;=BD$5),$K$3:$K$1002,""),$AN60),"")</f>
        <v/>
      </c>
      <c r="BE60" s="48"/>
      <c r="BF60" s="137" t="str">
        <f t="shared" ca="1" si="109"/>
        <v/>
      </c>
      <c r="BG60" s="137" t="str">
        <f t="shared" ca="1" si="110"/>
        <v/>
      </c>
      <c r="BH60" s="137" t="str">
        <f t="shared" ca="1" si="99"/>
        <v/>
      </c>
      <c r="BI60" s="48" t="str">
        <f t="array" aca="1" ref="BI60" ca="1">IFERROR(SMALL(IF(($Z$3:$Z$1002="Yes")*($X$3:$X$1002&lt;=BI$5)*($Y$3:$Y$1002&gt;=BI$5),$K$3:$K$1002,""),$AN60),"")</f>
        <v/>
      </c>
      <c r="BJ60" s="48"/>
      <c r="BK60" s="137" t="str">
        <f t="shared" ca="1" si="111"/>
        <v/>
      </c>
      <c r="BL60" s="137" t="str">
        <f t="shared" ca="1" si="112"/>
        <v/>
      </c>
      <c r="BM60" s="137" t="str">
        <f t="shared" ca="1" si="100"/>
        <v/>
      </c>
      <c r="BN60" s="48" t="str">
        <f t="array" aca="1" ref="BN60" ca="1">IFERROR(SMALL(IF(($Z$3:$Z$1002="Yes")*($X$3:$X$1002&lt;=BN$5)*($Y$3:$Y$1002&gt;=BN$5),$K$3:$K$1002,""),$AN60),"")</f>
        <v/>
      </c>
      <c r="BO60" s="48"/>
      <c r="BP60" s="137" t="str">
        <f t="shared" ca="1" si="113"/>
        <v/>
      </c>
      <c r="BQ60" s="137" t="str">
        <f t="shared" ca="1" si="114"/>
        <v/>
      </c>
      <c r="BR60" s="137" t="str">
        <f t="shared" ca="1" si="101"/>
        <v/>
      </c>
      <c r="BS60" s="48" t="str">
        <f t="array" aca="1" ref="BS60" ca="1">IFERROR(SMALL(IF(($Z$3:$Z$1002="Yes")*($X$3:$X$1002&lt;=BS$5)*($Y$3:$Y$1002&gt;=BS$5),$K$3:$K$1002,""),$AN60),"")</f>
        <v/>
      </c>
      <c r="BT60" s="48"/>
      <c r="BU60" s="137" t="str">
        <f t="shared" ca="1" si="115"/>
        <v/>
      </c>
      <c r="BV60" s="137" t="str">
        <f t="shared" ca="1" si="116"/>
        <v/>
      </c>
      <c r="BW60" s="137" t="str">
        <f t="shared" ca="1" si="102"/>
        <v/>
      </c>
    </row>
    <row r="61" spans="4:108" x14ac:dyDescent="0.25">
      <c r="K61" s="48"/>
      <c r="L61" s="143"/>
      <c r="M61" s="144"/>
      <c r="N61" s="144"/>
      <c r="O61" s="144"/>
      <c r="P61" s="137"/>
      <c r="Q61" s="137"/>
      <c r="R61" s="137"/>
      <c r="S61" s="137"/>
      <c r="T61" s="145"/>
      <c r="U61" s="145"/>
      <c r="V61" s="141"/>
      <c r="W61" s="141"/>
      <c r="X61" s="146"/>
      <c r="Y61" s="146"/>
      <c r="Z61" s="144"/>
      <c r="AA61" s="147"/>
      <c r="AB61" s="144"/>
      <c r="AC61" s="144"/>
      <c r="AE61" s="48"/>
      <c r="AF61" s="137" t="str">
        <f ca="1">AF4</f>
        <v>Monday</v>
      </c>
      <c r="AG61" s="137" t="str">
        <f t="shared" ref="AG61:AL61" ca="1" si="117">AG4</f>
        <v>Tuesday</v>
      </c>
      <c r="AH61" s="137" t="str">
        <f t="shared" ca="1" si="117"/>
        <v>Wednesday</v>
      </c>
      <c r="AI61" s="137" t="str">
        <f t="shared" ca="1" si="117"/>
        <v>Thursday</v>
      </c>
      <c r="AJ61" s="137" t="str">
        <f t="shared" ca="1" si="117"/>
        <v>Friday</v>
      </c>
      <c r="AK61" s="137" t="str">
        <f t="shared" ca="1" si="117"/>
        <v>Saturday</v>
      </c>
      <c r="AL61" s="137" t="str">
        <f t="shared" ca="1" si="117"/>
        <v>Sunday</v>
      </c>
      <c r="AN61" s="48">
        <v>5</v>
      </c>
      <c r="AO61" s="48" t="str">
        <f t="array" aca="1" ref="AO61" ca="1">IFERROR(SMALL(IF(($Z$3:$Z$1002="Yes")*($X$3:$X$1002&lt;=AO$5)*($Y$3:$Y$1002&gt;=AO$5),$K$3:$K$1002,""),$AN61),"")</f>
        <v/>
      </c>
      <c r="AP61" s="48"/>
      <c r="AQ61" s="137" t="str">
        <f t="shared" ca="1" si="103"/>
        <v/>
      </c>
      <c r="AR61" s="137" t="str">
        <f t="shared" ca="1" si="104"/>
        <v/>
      </c>
      <c r="AS61" s="137" t="str">
        <f t="shared" ca="1" si="96"/>
        <v/>
      </c>
      <c r="AT61" s="48" t="str">
        <f t="array" aca="1" ref="AT61" ca="1">IFERROR(SMALL(IF(($Z$3:$Z$1002="Yes")*($X$3:$X$1002&lt;=AT$5)*($Y$3:$Y$1002&gt;=AT$5),$K$3:$K$1002,""),$AN61),"")</f>
        <v/>
      </c>
      <c r="AU61" s="48"/>
      <c r="AV61" s="137" t="str">
        <f t="shared" ca="1" si="105"/>
        <v/>
      </c>
      <c r="AW61" s="137" t="str">
        <f t="shared" ca="1" si="106"/>
        <v/>
      </c>
      <c r="AX61" s="137" t="str">
        <f t="shared" ca="1" si="97"/>
        <v/>
      </c>
      <c r="AY61" s="48" t="str">
        <f t="array" aca="1" ref="AY61" ca="1">IFERROR(SMALL(IF(($Z$3:$Z$1002="Yes")*($X$3:$X$1002&lt;=AY$5)*($Y$3:$Y$1002&gt;=AY$5),$K$3:$K$1002,""),$AN61),"")</f>
        <v/>
      </c>
      <c r="AZ61" s="48"/>
      <c r="BA61" s="137" t="str">
        <f t="shared" ca="1" si="107"/>
        <v/>
      </c>
      <c r="BB61" s="137" t="str">
        <f t="shared" ca="1" si="108"/>
        <v/>
      </c>
      <c r="BC61" s="137" t="str">
        <f t="shared" ca="1" si="98"/>
        <v/>
      </c>
      <c r="BD61" s="48" t="str">
        <f t="array" aca="1" ref="BD61" ca="1">IFERROR(SMALL(IF(($Z$3:$Z$1002="Yes")*($X$3:$X$1002&lt;=BD$5)*($Y$3:$Y$1002&gt;=BD$5),$K$3:$K$1002,""),$AN61),"")</f>
        <v/>
      </c>
      <c r="BE61" s="48"/>
      <c r="BF61" s="137" t="str">
        <f t="shared" ca="1" si="109"/>
        <v/>
      </c>
      <c r="BG61" s="137" t="str">
        <f t="shared" ca="1" si="110"/>
        <v/>
      </c>
      <c r="BH61" s="137" t="str">
        <f t="shared" ca="1" si="99"/>
        <v/>
      </c>
      <c r="BI61" s="48" t="str">
        <f t="array" aca="1" ref="BI61" ca="1">IFERROR(SMALL(IF(($Z$3:$Z$1002="Yes")*($X$3:$X$1002&lt;=BI$5)*($Y$3:$Y$1002&gt;=BI$5),$K$3:$K$1002,""),$AN61),"")</f>
        <v/>
      </c>
      <c r="BJ61" s="48"/>
      <c r="BK61" s="137" t="str">
        <f t="shared" ca="1" si="111"/>
        <v/>
      </c>
      <c r="BL61" s="137" t="str">
        <f t="shared" ca="1" si="112"/>
        <v/>
      </c>
      <c r="BM61" s="137" t="str">
        <f t="shared" ca="1" si="100"/>
        <v/>
      </c>
      <c r="BN61" s="48" t="str">
        <f t="array" aca="1" ref="BN61" ca="1">IFERROR(SMALL(IF(($Z$3:$Z$1002="Yes")*($X$3:$X$1002&lt;=BN$5)*($Y$3:$Y$1002&gt;=BN$5),$K$3:$K$1002,""),$AN61),"")</f>
        <v/>
      </c>
      <c r="BO61" s="48"/>
      <c r="BP61" s="137" t="str">
        <f t="shared" ca="1" si="113"/>
        <v/>
      </c>
      <c r="BQ61" s="137" t="str">
        <f t="shared" ca="1" si="114"/>
        <v/>
      </c>
      <c r="BR61" s="137" t="str">
        <f t="shared" ca="1" si="101"/>
        <v/>
      </c>
      <c r="BS61" s="48" t="str">
        <f t="array" aca="1" ref="BS61" ca="1">IFERROR(SMALL(IF(($Z$3:$Z$1002="Yes")*($X$3:$X$1002&lt;=BS$5)*($Y$3:$Y$1002&gt;=BS$5),$K$3:$K$1002,""),$AN61),"")</f>
        <v/>
      </c>
      <c r="BT61" s="48"/>
      <c r="BU61" s="137" t="str">
        <f t="shared" ca="1" si="115"/>
        <v/>
      </c>
      <c r="BV61" s="137" t="str">
        <f t="shared" ca="1" si="116"/>
        <v/>
      </c>
      <c r="BW61" s="137" t="str">
        <f t="shared" ca="1" si="102"/>
        <v/>
      </c>
    </row>
    <row r="62" spans="4:108" x14ac:dyDescent="0.25">
      <c r="K62" s="48"/>
      <c r="L62" s="143"/>
      <c r="M62" s="144"/>
      <c r="N62" s="144"/>
      <c r="O62" s="144"/>
      <c r="P62" s="137"/>
      <c r="Q62" s="137"/>
      <c r="R62" s="137"/>
      <c r="S62" s="137"/>
      <c r="T62" s="145"/>
      <c r="U62" s="145"/>
      <c r="V62" s="141"/>
      <c r="W62" s="141"/>
      <c r="X62" s="146"/>
      <c r="Y62" s="146"/>
      <c r="Z62" s="144"/>
      <c r="AA62" s="147"/>
      <c r="AB62" s="144"/>
      <c r="AC62" s="144"/>
      <c r="AE62" s="139" t="str">
        <f t="array" ref="AE62">IFERROR(INDEX(Dashboard!$H$21:$H$30,SMALL(IF(Dashboard!$H$21:$H$30&lt;&gt;"",ROW(Dashboard!$H$21:$H$30)-ROW(Dashboard!$H$20),""),BY38)),"")</f>
        <v>Meeting</v>
      </c>
      <c r="AF62" s="141">
        <f ca="1">SUMIFS($AA$3:$AA$1002,$T$3:$T$1002,AF$5,$Q$3:$Q$1002,$AE62)</f>
        <v>0</v>
      </c>
      <c r="AG62" s="141">
        <f t="shared" ref="AF62:AL71" ca="1" si="118">SUMIFS($AA$3:$AA$1002,$T$3:$T$1002,AG$5,$Q$3:$Q$1002,$AE62)</f>
        <v>0</v>
      </c>
      <c r="AH62" s="141">
        <f t="shared" ca="1" si="118"/>
        <v>0</v>
      </c>
      <c r="AI62" s="141">
        <f t="shared" ca="1" si="118"/>
        <v>0</v>
      </c>
      <c r="AJ62" s="141">
        <f t="shared" ca="1" si="118"/>
        <v>0</v>
      </c>
      <c r="AK62" s="141">
        <f t="shared" ca="1" si="118"/>
        <v>0</v>
      </c>
      <c r="AL62" s="141">
        <f t="shared" ca="1" si="118"/>
        <v>0</v>
      </c>
      <c r="AN62" s="48">
        <v>6</v>
      </c>
      <c r="AO62" s="48" t="str">
        <f t="array" aca="1" ref="AO62" ca="1">IFERROR(SMALL(IF(($Z$3:$Z$1002="Yes")*($X$3:$X$1002&lt;=AO$5)*($Y$3:$Y$1002&gt;=AO$5),$K$3:$K$1002,""),$AN62),"")</f>
        <v/>
      </c>
      <c r="AP62" s="48"/>
      <c r="AQ62" s="137" t="str">
        <f t="shared" ca="1" si="103"/>
        <v/>
      </c>
      <c r="AR62" s="137" t="str">
        <f t="shared" ca="1" si="104"/>
        <v/>
      </c>
      <c r="AS62" s="137" t="str">
        <f t="shared" ca="1" si="96"/>
        <v/>
      </c>
      <c r="AT62" s="48" t="str">
        <f t="array" aca="1" ref="AT62" ca="1">IFERROR(SMALL(IF(($Z$3:$Z$1002="Yes")*($X$3:$X$1002&lt;=AT$5)*($Y$3:$Y$1002&gt;=AT$5),$K$3:$K$1002,""),$AN62),"")</f>
        <v/>
      </c>
      <c r="AU62" s="48"/>
      <c r="AV62" s="137" t="str">
        <f t="shared" ca="1" si="105"/>
        <v/>
      </c>
      <c r="AW62" s="137" t="str">
        <f t="shared" ca="1" si="106"/>
        <v/>
      </c>
      <c r="AX62" s="137" t="str">
        <f t="shared" ca="1" si="97"/>
        <v/>
      </c>
      <c r="AY62" s="48" t="str">
        <f t="array" aca="1" ref="AY62" ca="1">IFERROR(SMALL(IF(($Z$3:$Z$1002="Yes")*($X$3:$X$1002&lt;=AY$5)*($Y$3:$Y$1002&gt;=AY$5),$K$3:$K$1002,""),$AN62),"")</f>
        <v/>
      </c>
      <c r="AZ62" s="48"/>
      <c r="BA62" s="137" t="str">
        <f t="shared" ca="1" si="107"/>
        <v/>
      </c>
      <c r="BB62" s="137" t="str">
        <f t="shared" ca="1" si="108"/>
        <v/>
      </c>
      <c r="BC62" s="137" t="str">
        <f t="shared" ca="1" si="98"/>
        <v/>
      </c>
      <c r="BD62" s="48" t="str">
        <f t="array" aca="1" ref="BD62" ca="1">IFERROR(SMALL(IF(($Z$3:$Z$1002="Yes")*($X$3:$X$1002&lt;=BD$5)*($Y$3:$Y$1002&gt;=BD$5),$K$3:$K$1002,""),$AN62),"")</f>
        <v/>
      </c>
      <c r="BE62" s="48"/>
      <c r="BF62" s="137" t="str">
        <f t="shared" ca="1" si="109"/>
        <v/>
      </c>
      <c r="BG62" s="137" t="str">
        <f t="shared" ca="1" si="110"/>
        <v/>
      </c>
      <c r="BH62" s="137" t="str">
        <f t="shared" ca="1" si="99"/>
        <v/>
      </c>
      <c r="BI62" s="48" t="str">
        <f t="array" aca="1" ref="BI62" ca="1">IFERROR(SMALL(IF(($Z$3:$Z$1002="Yes")*($X$3:$X$1002&lt;=BI$5)*($Y$3:$Y$1002&gt;=BI$5),$K$3:$K$1002,""),$AN62),"")</f>
        <v/>
      </c>
      <c r="BJ62" s="48"/>
      <c r="BK62" s="137" t="str">
        <f t="shared" ca="1" si="111"/>
        <v/>
      </c>
      <c r="BL62" s="137" t="str">
        <f t="shared" ca="1" si="112"/>
        <v/>
      </c>
      <c r="BM62" s="137" t="str">
        <f t="shared" ca="1" si="100"/>
        <v/>
      </c>
      <c r="BN62" s="48" t="str">
        <f t="array" aca="1" ref="BN62" ca="1">IFERROR(SMALL(IF(($Z$3:$Z$1002="Yes")*($X$3:$X$1002&lt;=BN$5)*($Y$3:$Y$1002&gt;=BN$5),$K$3:$K$1002,""),$AN62),"")</f>
        <v/>
      </c>
      <c r="BO62" s="48"/>
      <c r="BP62" s="137" t="str">
        <f t="shared" ca="1" si="113"/>
        <v/>
      </c>
      <c r="BQ62" s="137" t="str">
        <f t="shared" ca="1" si="114"/>
        <v/>
      </c>
      <c r="BR62" s="137" t="str">
        <f t="shared" ca="1" si="101"/>
        <v/>
      </c>
      <c r="BS62" s="48" t="str">
        <f t="array" aca="1" ref="BS62" ca="1">IFERROR(SMALL(IF(($Z$3:$Z$1002="Yes")*($X$3:$X$1002&lt;=BS$5)*($Y$3:$Y$1002&gt;=BS$5),$K$3:$K$1002,""),$AN62),"")</f>
        <v/>
      </c>
      <c r="BT62" s="48"/>
      <c r="BU62" s="137" t="str">
        <f t="shared" ca="1" si="115"/>
        <v/>
      </c>
      <c r="BV62" s="137" t="str">
        <f t="shared" ca="1" si="116"/>
        <v/>
      </c>
      <c r="BW62" s="137" t="str">
        <f t="shared" ca="1" si="102"/>
        <v/>
      </c>
    </row>
    <row r="63" spans="4:108" x14ac:dyDescent="0.25">
      <c r="K63" s="48"/>
      <c r="L63" s="143"/>
      <c r="M63" s="144"/>
      <c r="N63" s="144"/>
      <c r="O63" s="144"/>
      <c r="P63" s="137"/>
      <c r="Q63" s="137"/>
      <c r="R63" s="137"/>
      <c r="S63" s="137"/>
      <c r="T63" s="145"/>
      <c r="U63" s="145"/>
      <c r="V63" s="141"/>
      <c r="W63" s="141"/>
      <c r="X63" s="146"/>
      <c r="Y63" s="146"/>
      <c r="Z63" s="144"/>
      <c r="AA63" s="147"/>
      <c r="AB63" s="144"/>
      <c r="AC63" s="144"/>
      <c r="AE63" s="139" t="str">
        <f t="array" ref="AE63">IFERROR(INDEX(Dashboard!$H$21:$H$30,SMALL(IF(Dashboard!$H$21:$H$30&lt;&gt;"",ROW(Dashboard!$H$21:$H$30)-ROW(Dashboard!$H$20),""),BY39)),"")</f>
        <v>Call</v>
      </c>
      <c r="AF63" s="141">
        <f t="shared" ca="1" si="118"/>
        <v>0</v>
      </c>
      <c r="AG63" s="141">
        <f t="shared" ca="1" si="118"/>
        <v>0</v>
      </c>
      <c r="AH63" s="141">
        <f t="shared" ca="1" si="118"/>
        <v>0</v>
      </c>
      <c r="AI63" s="141">
        <f t="shared" ca="1" si="118"/>
        <v>0</v>
      </c>
      <c r="AJ63" s="141">
        <f t="shared" ca="1" si="118"/>
        <v>0</v>
      </c>
      <c r="AK63" s="141">
        <f t="shared" ca="1" si="118"/>
        <v>0</v>
      </c>
      <c r="AL63" s="141">
        <f t="shared" ca="1" si="118"/>
        <v>0</v>
      </c>
      <c r="AN63" s="48">
        <v>7</v>
      </c>
      <c r="AO63" s="48" t="str">
        <f t="array" aca="1" ref="AO63" ca="1">IFERROR(SMALL(IF(($Z$3:$Z$1002="Yes")*($X$3:$X$1002&lt;=AO$5)*($Y$3:$Y$1002&gt;=AO$5),$K$3:$K$1002,""),$AN63),"")</f>
        <v/>
      </c>
      <c r="AP63" s="48"/>
      <c r="AQ63" s="137" t="str">
        <f t="shared" ca="1" si="103"/>
        <v/>
      </c>
      <c r="AR63" s="137" t="str">
        <f t="shared" ca="1" si="104"/>
        <v/>
      </c>
      <c r="AS63" s="137" t="str">
        <f t="shared" ca="1" si="96"/>
        <v/>
      </c>
      <c r="AT63" s="48" t="str">
        <f t="array" aca="1" ref="AT63" ca="1">IFERROR(SMALL(IF(($Z$3:$Z$1002="Yes")*($X$3:$X$1002&lt;=AT$5)*($Y$3:$Y$1002&gt;=AT$5),$K$3:$K$1002,""),$AN63),"")</f>
        <v/>
      </c>
      <c r="AU63" s="48"/>
      <c r="AV63" s="137" t="str">
        <f t="shared" ca="1" si="105"/>
        <v/>
      </c>
      <c r="AW63" s="137" t="str">
        <f t="shared" ca="1" si="106"/>
        <v/>
      </c>
      <c r="AX63" s="137" t="str">
        <f t="shared" ca="1" si="97"/>
        <v/>
      </c>
      <c r="AY63" s="48" t="str">
        <f t="array" aca="1" ref="AY63" ca="1">IFERROR(SMALL(IF(($Z$3:$Z$1002="Yes")*($X$3:$X$1002&lt;=AY$5)*($Y$3:$Y$1002&gt;=AY$5),$K$3:$K$1002,""),$AN63),"")</f>
        <v/>
      </c>
      <c r="AZ63" s="48"/>
      <c r="BA63" s="137" t="str">
        <f t="shared" ca="1" si="107"/>
        <v/>
      </c>
      <c r="BB63" s="137" t="str">
        <f t="shared" ca="1" si="108"/>
        <v/>
      </c>
      <c r="BC63" s="137" t="str">
        <f t="shared" ca="1" si="98"/>
        <v/>
      </c>
      <c r="BD63" s="48" t="str">
        <f t="array" aca="1" ref="BD63" ca="1">IFERROR(SMALL(IF(($Z$3:$Z$1002="Yes")*($X$3:$X$1002&lt;=BD$5)*($Y$3:$Y$1002&gt;=BD$5),$K$3:$K$1002,""),$AN63),"")</f>
        <v/>
      </c>
      <c r="BE63" s="48"/>
      <c r="BF63" s="137" t="str">
        <f t="shared" ca="1" si="109"/>
        <v/>
      </c>
      <c r="BG63" s="137" t="str">
        <f t="shared" ca="1" si="110"/>
        <v/>
      </c>
      <c r="BH63" s="137" t="str">
        <f t="shared" ca="1" si="99"/>
        <v/>
      </c>
      <c r="BI63" s="48" t="str">
        <f t="array" aca="1" ref="BI63" ca="1">IFERROR(SMALL(IF(($Z$3:$Z$1002="Yes")*($X$3:$X$1002&lt;=BI$5)*($Y$3:$Y$1002&gt;=BI$5),$K$3:$K$1002,""),$AN63),"")</f>
        <v/>
      </c>
      <c r="BJ63" s="48"/>
      <c r="BK63" s="137" t="str">
        <f t="shared" ca="1" si="111"/>
        <v/>
      </c>
      <c r="BL63" s="137" t="str">
        <f t="shared" ca="1" si="112"/>
        <v/>
      </c>
      <c r="BM63" s="137" t="str">
        <f t="shared" ca="1" si="100"/>
        <v/>
      </c>
      <c r="BN63" s="48" t="str">
        <f t="array" aca="1" ref="BN63" ca="1">IFERROR(SMALL(IF(($Z$3:$Z$1002="Yes")*($X$3:$X$1002&lt;=BN$5)*($Y$3:$Y$1002&gt;=BN$5),$K$3:$K$1002,""),$AN63),"")</f>
        <v/>
      </c>
      <c r="BO63" s="48"/>
      <c r="BP63" s="137" t="str">
        <f t="shared" ca="1" si="113"/>
        <v/>
      </c>
      <c r="BQ63" s="137" t="str">
        <f t="shared" ca="1" si="114"/>
        <v/>
      </c>
      <c r="BR63" s="137" t="str">
        <f t="shared" ca="1" si="101"/>
        <v/>
      </c>
      <c r="BS63" s="48" t="str">
        <f t="array" aca="1" ref="BS63" ca="1">IFERROR(SMALL(IF(($Z$3:$Z$1002="Yes")*($X$3:$X$1002&lt;=BS$5)*($Y$3:$Y$1002&gt;=BS$5),$K$3:$K$1002,""),$AN63),"")</f>
        <v/>
      </c>
      <c r="BT63" s="48"/>
      <c r="BU63" s="137" t="str">
        <f t="shared" ca="1" si="115"/>
        <v/>
      </c>
      <c r="BV63" s="137" t="str">
        <f t="shared" ca="1" si="116"/>
        <v/>
      </c>
      <c r="BW63" s="137" t="str">
        <f t="shared" ca="1" si="102"/>
        <v/>
      </c>
    </row>
    <row r="64" spans="4:108" x14ac:dyDescent="0.25">
      <c r="K64" s="48"/>
      <c r="L64" s="143"/>
      <c r="M64" s="144"/>
      <c r="N64" s="144"/>
      <c r="O64" s="144"/>
      <c r="P64" s="137"/>
      <c r="Q64" s="137"/>
      <c r="R64" s="137"/>
      <c r="S64" s="137"/>
      <c r="T64" s="145"/>
      <c r="U64" s="145"/>
      <c r="V64" s="141"/>
      <c r="W64" s="141"/>
      <c r="X64" s="146"/>
      <c r="Y64" s="146"/>
      <c r="Z64" s="144"/>
      <c r="AA64" s="147"/>
      <c r="AB64" s="144"/>
      <c r="AC64" s="144"/>
      <c r="AE64" s="139" t="str">
        <f t="array" ref="AE64">IFERROR(INDEX(Dashboard!$H$21:$H$30,SMALL(IF(Dashboard!$H$21:$H$30&lt;&gt;"",ROW(Dashboard!$H$21:$H$30)-ROW(Dashboard!$H$20),""),BY40)),"")</f>
        <v>Reminder</v>
      </c>
      <c r="AF64" s="141">
        <f t="shared" ca="1" si="118"/>
        <v>0</v>
      </c>
      <c r="AG64" s="141">
        <f t="shared" ca="1" si="118"/>
        <v>0</v>
      </c>
      <c r="AH64" s="141">
        <f t="shared" ca="1" si="118"/>
        <v>0</v>
      </c>
      <c r="AI64" s="141">
        <f t="shared" ca="1" si="118"/>
        <v>0</v>
      </c>
      <c r="AJ64" s="141">
        <f t="shared" ca="1" si="118"/>
        <v>0</v>
      </c>
      <c r="AK64" s="141">
        <f t="shared" ca="1" si="118"/>
        <v>0</v>
      </c>
      <c r="AL64" s="141">
        <f t="shared" ca="1" si="118"/>
        <v>0</v>
      </c>
      <c r="AN64" s="48">
        <v>8</v>
      </c>
      <c r="AO64" s="48" t="str">
        <f t="array" aca="1" ref="AO64" ca="1">IFERROR(SMALL(IF(($Z$3:$Z$1002="Yes")*($X$3:$X$1002&lt;=AO$5)*($Y$3:$Y$1002&gt;=AO$5),$K$3:$K$1002,""),$AN64),"")</f>
        <v/>
      </c>
      <c r="AP64" s="48"/>
      <c r="AQ64" s="137" t="str">
        <f t="shared" ca="1" si="103"/>
        <v/>
      </c>
      <c r="AR64" s="137" t="str">
        <f t="shared" ca="1" si="104"/>
        <v/>
      </c>
      <c r="AS64" s="137" t="str">
        <f t="shared" ca="1" si="96"/>
        <v/>
      </c>
      <c r="AT64" s="48" t="str">
        <f t="array" aca="1" ref="AT64" ca="1">IFERROR(SMALL(IF(($Z$3:$Z$1002="Yes")*($X$3:$X$1002&lt;=AT$5)*($Y$3:$Y$1002&gt;=AT$5),$K$3:$K$1002,""),$AN64),"")</f>
        <v/>
      </c>
      <c r="AU64" s="48"/>
      <c r="AV64" s="137" t="str">
        <f t="shared" ca="1" si="105"/>
        <v/>
      </c>
      <c r="AW64" s="137" t="str">
        <f t="shared" ca="1" si="106"/>
        <v/>
      </c>
      <c r="AX64" s="137" t="str">
        <f t="shared" ca="1" si="97"/>
        <v/>
      </c>
      <c r="AY64" s="48" t="str">
        <f t="array" aca="1" ref="AY64" ca="1">IFERROR(SMALL(IF(($Z$3:$Z$1002="Yes")*($X$3:$X$1002&lt;=AY$5)*($Y$3:$Y$1002&gt;=AY$5),$K$3:$K$1002,""),$AN64),"")</f>
        <v/>
      </c>
      <c r="AZ64" s="48"/>
      <c r="BA64" s="137" t="str">
        <f t="shared" ca="1" si="107"/>
        <v/>
      </c>
      <c r="BB64" s="137" t="str">
        <f t="shared" ca="1" si="108"/>
        <v/>
      </c>
      <c r="BC64" s="137" t="str">
        <f t="shared" ca="1" si="98"/>
        <v/>
      </c>
      <c r="BD64" s="48" t="str">
        <f t="array" aca="1" ref="BD64" ca="1">IFERROR(SMALL(IF(($Z$3:$Z$1002="Yes")*($X$3:$X$1002&lt;=BD$5)*($Y$3:$Y$1002&gt;=BD$5),$K$3:$K$1002,""),$AN64),"")</f>
        <v/>
      </c>
      <c r="BE64" s="48"/>
      <c r="BF64" s="137" t="str">
        <f t="shared" ca="1" si="109"/>
        <v/>
      </c>
      <c r="BG64" s="137" t="str">
        <f t="shared" ca="1" si="110"/>
        <v/>
      </c>
      <c r="BH64" s="137" t="str">
        <f t="shared" ca="1" si="99"/>
        <v/>
      </c>
      <c r="BI64" s="48" t="str">
        <f t="array" aca="1" ref="BI64" ca="1">IFERROR(SMALL(IF(($Z$3:$Z$1002="Yes")*($X$3:$X$1002&lt;=BI$5)*($Y$3:$Y$1002&gt;=BI$5),$K$3:$K$1002,""),$AN64),"")</f>
        <v/>
      </c>
      <c r="BJ64" s="48"/>
      <c r="BK64" s="137" t="str">
        <f t="shared" ca="1" si="111"/>
        <v/>
      </c>
      <c r="BL64" s="137" t="str">
        <f t="shared" ca="1" si="112"/>
        <v/>
      </c>
      <c r="BM64" s="137" t="str">
        <f t="shared" ca="1" si="100"/>
        <v/>
      </c>
      <c r="BN64" s="48" t="str">
        <f t="array" aca="1" ref="BN64" ca="1">IFERROR(SMALL(IF(($Z$3:$Z$1002="Yes")*($X$3:$X$1002&lt;=BN$5)*($Y$3:$Y$1002&gt;=BN$5),$K$3:$K$1002,""),$AN64),"")</f>
        <v/>
      </c>
      <c r="BO64" s="48"/>
      <c r="BP64" s="137" t="str">
        <f t="shared" ca="1" si="113"/>
        <v/>
      </c>
      <c r="BQ64" s="137" t="str">
        <f t="shared" ca="1" si="114"/>
        <v/>
      </c>
      <c r="BR64" s="137" t="str">
        <f t="shared" ca="1" si="101"/>
        <v/>
      </c>
      <c r="BS64" s="48" t="str">
        <f t="array" aca="1" ref="BS64" ca="1">IFERROR(SMALL(IF(($Z$3:$Z$1002="Yes")*($X$3:$X$1002&lt;=BS$5)*($Y$3:$Y$1002&gt;=BS$5),$K$3:$K$1002,""),$AN64),"")</f>
        <v/>
      </c>
      <c r="BT64" s="48"/>
      <c r="BU64" s="137" t="str">
        <f t="shared" ca="1" si="115"/>
        <v/>
      </c>
      <c r="BV64" s="137" t="str">
        <f t="shared" ca="1" si="116"/>
        <v/>
      </c>
      <c r="BW64" s="137" t="str">
        <f t="shared" ca="1" si="102"/>
        <v/>
      </c>
    </row>
    <row r="65" spans="11:75" x14ac:dyDescent="0.25">
      <c r="K65" s="48"/>
      <c r="L65" s="143"/>
      <c r="M65" s="144"/>
      <c r="N65" s="144"/>
      <c r="O65" s="144"/>
      <c r="P65" s="137"/>
      <c r="Q65" s="137"/>
      <c r="R65" s="137"/>
      <c r="S65" s="137"/>
      <c r="T65" s="145"/>
      <c r="U65" s="145"/>
      <c r="V65" s="141"/>
      <c r="W65" s="141"/>
      <c r="X65" s="146"/>
      <c r="Y65" s="146"/>
      <c r="Z65" s="144"/>
      <c r="AA65" s="147"/>
      <c r="AB65" s="144"/>
      <c r="AC65" s="144"/>
      <c r="AE65" s="139" t="str">
        <f t="array" ref="AE65">IFERROR(INDEX(Dashboard!$H$21:$H$30,SMALL(IF(Dashboard!$H$21:$H$30&lt;&gt;"",ROW(Dashboard!$H$21:$H$30)-ROW(Dashboard!$H$20),""),BY41)),"")</f>
        <v>Birthday</v>
      </c>
      <c r="AF65" s="141">
        <f t="shared" ca="1" si="118"/>
        <v>0</v>
      </c>
      <c r="AG65" s="141">
        <f t="shared" ca="1" si="118"/>
        <v>0</v>
      </c>
      <c r="AH65" s="141">
        <f t="shared" ca="1" si="118"/>
        <v>0</v>
      </c>
      <c r="AI65" s="141">
        <f t="shared" ca="1" si="118"/>
        <v>0</v>
      </c>
      <c r="AJ65" s="141">
        <f t="shared" ca="1" si="118"/>
        <v>0</v>
      </c>
      <c r="AK65" s="141">
        <f t="shared" ca="1" si="118"/>
        <v>0</v>
      </c>
      <c r="AL65" s="141">
        <f t="shared" ca="1" si="118"/>
        <v>0</v>
      </c>
      <c r="AN65" s="48">
        <v>9</v>
      </c>
      <c r="AO65" s="48" t="str">
        <f t="array" aca="1" ref="AO65" ca="1">IFERROR(SMALL(IF(($Z$3:$Z$1002="Yes")*($X$3:$X$1002&lt;=AO$5)*($Y$3:$Y$1002&gt;=AO$5),$K$3:$K$1002,""),$AN65),"")</f>
        <v/>
      </c>
      <c r="AP65" s="48"/>
      <c r="AQ65" s="137" t="str">
        <f t="shared" ca="1" si="103"/>
        <v/>
      </c>
      <c r="AR65" s="137" t="str">
        <f t="shared" ca="1" si="104"/>
        <v/>
      </c>
      <c r="AS65" s="137" t="str">
        <f t="shared" ca="1" si="96"/>
        <v/>
      </c>
      <c r="AT65" s="48" t="str">
        <f t="array" aca="1" ref="AT65" ca="1">IFERROR(SMALL(IF(($Z$3:$Z$1002="Yes")*($X$3:$X$1002&lt;=AT$5)*($Y$3:$Y$1002&gt;=AT$5),$K$3:$K$1002,""),$AN65),"")</f>
        <v/>
      </c>
      <c r="AU65" s="48"/>
      <c r="AV65" s="137" t="str">
        <f t="shared" ca="1" si="105"/>
        <v/>
      </c>
      <c r="AW65" s="137" t="str">
        <f t="shared" ca="1" si="106"/>
        <v/>
      </c>
      <c r="AX65" s="137" t="str">
        <f t="shared" ca="1" si="97"/>
        <v/>
      </c>
      <c r="AY65" s="48" t="str">
        <f t="array" aca="1" ref="AY65" ca="1">IFERROR(SMALL(IF(($Z$3:$Z$1002="Yes")*($X$3:$X$1002&lt;=AY$5)*($Y$3:$Y$1002&gt;=AY$5),$K$3:$K$1002,""),$AN65),"")</f>
        <v/>
      </c>
      <c r="AZ65" s="48"/>
      <c r="BA65" s="137" t="str">
        <f t="shared" ca="1" si="107"/>
        <v/>
      </c>
      <c r="BB65" s="137" t="str">
        <f t="shared" ca="1" si="108"/>
        <v/>
      </c>
      <c r="BC65" s="137" t="str">
        <f t="shared" ca="1" si="98"/>
        <v/>
      </c>
      <c r="BD65" s="48" t="str">
        <f t="array" aca="1" ref="BD65" ca="1">IFERROR(SMALL(IF(($Z$3:$Z$1002="Yes")*($X$3:$X$1002&lt;=BD$5)*($Y$3:$Y$1002&gt;=BD$5),$K$3:$K$1002,""),$AN65),"")</f>
        <v/>
      </c>
      <c r="BE65" s="48"/>
      <c r="BF65" s="137" t="str">
        <f t="shared" ca="1" si="109"/>
        <v/>
      </c>
      <c r="BG65" s="137" t="str">
        <f t="shared" ca="1" si="110"/>
        <v/>
      </c>
      <c r="BH65" s="137" t="str">
        <f t="shared" ca="1" si="99"/>
        <v/>
      </c>
      <c r="BI65" s="48" t="str">
        <f t="array" aca="1" ref="BI65" ca="1">IFERROR(SMALL(IF(($Z$3:$Z$1002="Yes")*($X$3:$X$1002&lt;=BI$5)*($Y$3:$Y$1002&gt;=BI$5),$K$3:$K$1002,""),$AN65),"")</f>
        <v/>
      </c>
      <c r="BJ65" s="48"/>
      <c r="BK65" s="137" t="str">
        <f t="shared" ca="1" si="111"/>
        <v/>
      </c>
      <c r="BL65" s="137" t="str">
        <f t="shared" ca="1" si="112"/>
        <v/>
      </c>
      <c r="BM65" s="137" t="str">
        <f t="shared" ca="1" si="100"/>
        <v/>
      </c>
      <c r="BN65" s="48" t="str">
        <f t="array" aca="1" ref="BN65" ca="1">IFERROR(SMALL(IF(($Z$3:$Z$1002="Yes")*($X$3:$X$1002&lt;=BN$5)*($Y$3:$Y$1002&gt;=BN$5),$K$3:$K$1002,""),$AN65),"")</f>
        <v/>
      </c>
      <c r="BO65" s="48"/>
      <c r="BP65" s="137" t="str">
        <f t="shared" ca="1" si="113"/>
        <v/>
      </c>
      <c r="BQ65" s="137" t="str">
        <f t="shared" ca="1" si="114"/>
        <v/>
      </c>
      <c r="BR65" s="137" t="str">
        <f t="shared" ca="1" si="101"/>
        <v/>
      </c>
      <c r="BS65" s="48" t="str">
        <f t="array" aca="1" ref="BS65" ca="1">IFERROR(SMALL(IF(($Z$3:$Z$1002="Yes")*($X$3:$X$1002&lt;=BS$5)*($Y$3:$Y$1002&gt;=BS$5),$K$3:$K$1002,""),$AN65),"")</f>
        <v/>
      </c>
      <c r="BT65" s="48"/>
      <c r="BU65" s="137" t="str">
        <f t="shared" ca="1" si="115"/>
        <v/>
      </c>
      <c r="BV65" s="137" t="str">
        <f t="shared" ca="1" si="116"/>
        <v/>
      </c>
      <c r="BW65" s="137" t="str">
        <f t="shared" ca="1" si="102"/>
        <v/>
      </c>
    </row>
    <row r="66" spans="11:75" x14ac:dyDescent="0.25">
      <c r="K66" s="48"/>
      <c r="L66" s="143"/>
      <c r="M66" s="144"/>
      <c r="N66" s="144"/>
      <c r="O66" s="144"/>
      <c r="P66" s="137"/>
      <c r="Q66" s="137"/>
      <c r="R66" s="137"/>
      <c r="S66" s="137"/>
      <c r="T66" s="145"/>
      <c r="U66" s="145"/>
      <c r="V66" s="141"/>
      <c r="W66" s="141"/>
      <c r="X66" s="146"/>
      <c r="Y66" s="146"/>
      <c r="Z66" s="144"/>
      <c r="AA66" s="147"/>
      <c r="AB66" s="144"/>
      <c r="AC66" s="144"/>
      <c r="AE66" s="139" t="str">
        <f t="array" ref="AE66">IFERROR(INDEX(Dashboard!$H$21:$H$30,SMALL(IF(Dashboard!$H$21:$H$30&lt;&gt;"",ROW(Dashboard!$H$21:$H$30)-ROW(Dashboard!$H$20),""),BY42)),"")</f>
        <v>Holiday</v>
      </c>
      <c r="AF66" s="141">
        <f t="shared" ca="1" si="118"/>
        <v>0</v>
      </c>
      <c r="AG66" s="141">
        <f t="shared" ca="1" si="118"/>
        <v>0</v>
      </c>
      <c r="AH66" s="141">
        <f t="shared" ca="1" si="118"/>
        <v>0</v>
      </c>
      <c r="AI66" s="141">
        <f t="shared" ca="1" si="118"/>
        <v>0</v>
      </c>
      <c r="AJ66" s="141">
        <f t="shared" ca="1" si="118"/>
        <v>0</v>
      </c>
      <c r="AK66" s="141">
        <f t="shared" ca="1" si="118"/>
        <v>0</v>
      </c>
      <c r="AL66" s="141">
        <f t="shared" ca="1" si="118"/>
        <v>0</v>
      </c>
      <c r="AN66" s="48">
        <v>10</v>
      </c>
      <c r="AO66" s="48" t="str">
        <f t="array" aca="1" ref="AO66" ca="1">IFERROR(SMALL(IF(($Z$3:$Z$1002="Yes")*($X$3:$X$1002&lt;=AO$5)*($Y$3:$Y$1002&gt;=AO$5),$K$3:$K$1002,""),$AN66),"")</f>
        <v/>
      </c>
      <c r="AP66" s="48"/>
      <c r="AQ66" s="137" t="str">
        <f t="shared" ca="1" si="103"/>
        <v/>
      </c>
      <c r="AR66" s="137" t="str">
        <f t="shared" ca="1" si="104"/>
        <v/>
      </c>
      <c r="AS66" s="137" t="str">
        <f t="shared" ca="1" si="96"/>
        <v/>
      </c>
      <c r="AT66" s="48" t="str">
        <f t="array" aca="1" ref="AT66" ca="1">IFERROR(SMALL(IF(($Z$3:$Z$1002="Yes")*($X$3:$X$1002&lt;=AT$5)*($Y$3:$Y$1002&gt;=AT$5),$K$3:$K$1002,""),$AN66),"")</f>
        <v/>
      </c>
      <c r="AU66" s="48"/>
      <c r="AV66" s="137" t="str">
        <f t="shared" ca="1" si="105"/>
        <v/>
      </c>
      <c r="AW66" s="137" t="str">
        <f t="shared" ca="1" si="106"/>
        <v/>
      </c>
      <c r="AX66" s="137" t="str">
        <f t="shared" ca="1" si="97"/>
        <v/>
      </c>
      <c r="AY66" s="48" t="str">
        <f t="array" aca="1" ref="AY66" ca="1">IFERROR(SMALL(IF(($Z$3:$Z$1002="Yes")*($X$3:$X$1002&lt;=AY$5)*($Y$3:$Y$1002&gt;=AY$5),$K$3:$K$1002,""),$AN66),"")</f>
        <v/>
      </c>
      <c r="AZ66" s="48"/>
      <c r="BA66" s="137" t="str">
        <f t="shared" ca="1" si="107"/>
        <v/>
      </c>
      <c r="BB66" s="137" t="str">
        <f t="shared" ca="1" si="108"/>
        <v/>
      </c>
      <c r="BC66" s="137" t="str">
        <f t="shared" ca="1" si="98"/>
        <v/>
      </c>
      <c r="BD66" s="48" t="str">
        <f t="array" aca="1" ref="BD66" ca="1">IFERROR(SMALL(IF(($Z$3:$Z$1002="Yes")*($X$3:$X$1002&lt;=BD$5)*($Y$3:$Y$1002&gt;=BD$5),$K$3:$K$1002,""),$AN66),"")</f>
        <v/>
      </c>
      <c r="BE66" s="48"/>
      <c r="BF66" s="137" t="str">
        <f t="shared" ca="1" si="109"/>
        <v/>
      </c>
      <c r="BG66" s="137" t="str">
        <f t="shared" ca="1" si="110"/>
        <v/>
      </c>
      <c r="BH66" s="137" t="str">
        <f t="shared" ca="1" si="99"/>
        <v/>
      </c>
      <c r="BI66" s="48" t="str">
        <f t="array" aca="1" ref="BI66" ca="1">IFERROR(SMALL(IF(($Z$3:$Z$1002="Yes")*($X$3:$X$1002&lt;=BI$5)*($Y$3:$Y$1002&gt;=BI$5),$K$3:$K$1002,""),$AN66),"")</f>
        <v/>
      </c>
      <c r="BJ66" s="48"/>
      <c r="BK66" s="137" t="str">
        <f t="shared" ca="1" si="111"/>
        <v/>
      </c>
      <c r="BL66" s="137" t="str">
        <f t="shared" ca="1" si="112"/>
        <v/>
      </c>
      <c r="BM66" s="137" t="str">
        <f t="shared" ca="1" si="100"/>
        <v/>
      </c>
      <c r="BN66" s="48" t="str">
        <f t="array" aca="1" ref="BN66" ca="1">IFERROR(SMALL(IF(($Z$3:$Z$1002="Yes")*($X$3:$X$1002&lt;=BN$5)*($Y$3:$Y$1002&gt;=BN$5),$K$3:$K$1002,""),$AN66),"")</f>
        <v/>
      </c>
      <c r="BO66" s="48"/>
      <c r="BP66" s="137" t="str">
        <f t="shared" ca="1" si="113"/>
        <v/>
      </c>
      <c r="BQ66" s="137" t="str">
        <f t="shared" ca="1" si="114"/>
        <v/>
      </c>
      <c r="BR66" s="137" t="str">
        <f t="shared" ca="1" si="101"/>
        <v/>
      </c>
      <c r="BS66" s="48" t="str">
        <f t="array" aca="1" ref="BS66" ca="1">IFERROR(SMALL(IF(($Z$3:$Z$1002="Yes")*($X$3:$X$1002&lt;=BS$5)*($Y$3:$Y$1002&gt;=BS$5),$K$3:$K$1002,""),$AN66),"")</f>
        <v/>
      </c>
      <c r="BT66" s="48"/>
      <c r="BU66" s="137" t="str">
        <f t="shared" ca="1" si="115"/>
        <v/>
      </c>
      <c r="BV66" s="137" t="str">
        <f t="shared" ca="1" si="116"/>
        <v/>
      </c>
      <c r="BW66" s="137" t="str">
        <f t="shared" ca="1" si="102"/>
        <v/>
      </c>
    </row>
    <row r="67" spans="11:75" x14ac:dyDescent="0.25">
      <c r="K67" s="48"/>
      <c r="L67" s="143"/>
      <c r="M67" s="144"/>
      <c r="N67" s="144"/>
      <c r="O67" s="144"/>
      <c r="P67" s="137"/>
      <c r="Q67" s="137"/>
      <c r="R67" s="137"/>
      <c r="S67" s="137"/>
      <c r="T67" s="145"/>
      <c r="U67" s="145"/>
      <c r="V67" s="141"/>
      <c r="W67" s="141"/>
      <c r="X67" s="146"/>
      <c r="Y67" s="146"/>
      <c r="Z67" s="144"/>
      <c r="AA67" s="147"/>
      <c r="AB67" s="144"/>
      <c r="AC67" s="144"/>
      <c r="AE67" s="139" t="str">
        <f t="array" ref="AE67">IFERROR(INDEX(Dashboard!$H$21:$H$30,SMALL(IF(Dashboard!$H$21:$H$30&lt;&gt;"",ROW(Dashboard!$H$21:$H$30)-ROW(Dashboard!$H$20),""),BY43)),"")</f>
        <v>Day off</v>
      </c>
      <c r="AF67" s="141">
        <f t="shared" ca="1" si="118"/>
        <v>0</v>
      </c>
      <c r="AG67" s="141">
        <f t="shared" ca="1" si="118"/>
        <v>0</v>
      </c>
      <c r="AH67" s="141">
        <f t="shared" ca="1" si="118"/>
        <v>0</v>
      </c>
      <c r="AI67" s="141">
        <f t="shared" ca="1" si="118"/>
        <v>0</v>
      </c>
      <c r="AJ67" s="141">
        <f t="shared" ca="1" si="118"/>
        <v>0</v>
      </c>
      <c r="AK67" s="141">
        <f t="shared" ca="1" si="118"/>
        <v>0</v>
      </c>
      <c r="AL67" s="141">
        <f t="shared" ca="1" si="118"/>
        <v>0</v>
      </c>
    </row>
    <row r="68" spans="11:75" x14ac:dyDescent="0.25">
      <c r="K68" s="48"/>
      <c r="L68" s="143"/>
      <c r="M68" s="144"/>
      <c r="N68" s="144"/>
      <c r="O68" s="144"/>
      <c r="P68" s="137"/>
      <c r="Q68" s="137"/>
      <c r="R68" s="137"/>
      <c r="S68" s="137"/>
      <c r="T68" s="145"/>
      <c r="U68" s="145"/>
      <c r="V68" s="141"/>
      <c r="W68" s="141"/>
      <c r="X68" s="146"/>
      <c r="Y68" s="146"/>
      <c r="Z68" s="144"/>
      <c r="AA68" s="147"/>
      <c r="AB68" s="144"/>
      <c r="AC68" s="144"/>
      <c r="AE68" s="139" t="str">
        <f t="array" ref="AE68">IFERROR(INDEX(Dashboard!$H$21:$H$30,SMALL(IF(Dashboard!$H$21:$H$30&lt;&gt;"",ROW(Dashboard!$H$21:$H$30)-ROW(Dashboard!$H$20),""),BY44)),"")</f>
        <v/>
      </c>
      <c r="AF68" s="141">
        <f t="shared" ca="1" si="118"/>
        <v>0</v>
      </c>
      <c r="AG68" s="141">
        <f t="shared" ca="1" si="118"/>
        <v>0</v>
      </c>
      <c r="AH68" s="141">
        <f t="shared" ca="1" si="118"/>
        <v>0</v>
      </c>
      <c r="AI68" s="141">
        <f t="shared" ca="1" si="118"/>
        <v>0</v>
      </c>
      <c r="AJ68" s="141">
        <f t="shared" ca="1" si="118"/>
        <v>0</v>
      </c>
      <c r="AK68" s="141">
        <f t="shared" ca="1" si="118"/>
        <v>0</v>
      </c>
      <c r="AL68" s="141">
        <f t="shared" ca="1" si="118"/>
        <v>0</v>
      </c>
    </row>
    <row r="69" spans="11:75" x14ac:dyDescent="0.25">
      <c r="K69" s="48"/>
      <c r="L69" s="143"/>
      <c r="M69" s="144"/>
      <c r="N69" s="144"/>
      <c r="O69" s="144"/>
      <c r="P69" s="137"/>
      <c r="Q69" s="137"/>
      <c r="R69" s="137"/>
      <c r="S69" s="137"/>
      <c r="T69" s="145"/>
      <c r="U69" s="145"/>
      <c r="V69" s="141"/>
      <c r="W69" s="141"/>
      <c r="X69" s="146"/>
      <c r="Y69" s="146"/>
      <c r="Z69" s="144"/>
      <c r="AA69" s="147"/>
      <c r="AB69" s="144"/>
      <c r="AC69" s="144"/>
      <c r="AE69" s="139" t="str">
        <f t="array" ref="AE69">IFERROR(INDEX(Dashboard!$H$21:$H$30,SMALL(IF(Dashboard!$H$21:$H$30&lt;&gt;"",ROW(Dashboard!$H$21:$H$30)-ROW(Dashboard!$H$20),""),BY45)),"")</f>
        <v/>
      </c>
      <c r="AF69" s="141">
        <f t="shared" ca="1" si="118"/>
        <v>0</v>
      </c>
      <c r="AG69" s="141">
        <f t="shared" ca="1" si="118"/>
        <v>0</v>
      </c>
      <c r="AH69" s="141">
        <f t="shared" ca="1" si="118"/>
        <v>0</v>
      </c>
      <c r="AI69" s="141">
        <f t="shared" ca="1" si="118"/>
        <v>0</v>
      </c>
      <c r="AJ69" s="141">
        <f t="shared" ca="1" si="118"/>
        <v>0</v>
      </c>
      <c r="AK69" s="141">
        <f t="shared" ca="1" si="118"/>
        <v>0</v>
      </c>
      <c r="AL69" s="141">
        <f t="shared" ca="1" si="118"/>
        <v>0</v>
      </c>
    </row>
    <row r="70" spans="11:75" x14ac:dyDescent="0.25">
      <c r="K70" s="48"/>
      <c r="L70" s="143"/>
      <c r="M70" s="144"/>
      <c r="N70" s="144"/>
      <c r="O70" s="144"/>
      <c r="P70" s="137"/>
      <c r="Q70" s="137"/>
      <c r="R70" s="137"/>
      <c r="S70" s="137"/>
      <c r="T70" s="145"/>
      <c r="U70" s="145"/>
      <c r="V70" s="141"/>
      <c r="W70" s="141"/>
      <c r="X70" s="146"/>
      <c r="Y70" s="146"/>
      <c r="Z70" s="144"/>
      <c r="AA70" s="147"/>
      <c r="AB70" s="144"/>
      <c r="AC70" s="144"/>
      <c r="AE70" s="139" t="str">
        <f t="array" ref="AE70">IFERROR(INDEX(Dashboard!$H$21:$H$30,SMALL(IF(Dashboard!$H$21:$H$30&lt;&gt;"",ROW(Dashboard!$H$21:$H$30)-ROW(Dashboard!$H$20),""),BY46)),"")</f>
        <v/>
      </c>
      <c r="AF70" s="141">
        <f t="shared" ca="1" si="118"/>
        <v>0</v>
      </c>
      <c r="AG70" s="141">
        <f t="shared" ca="1" si="118"/>
        <v>0</v>
      </c>
      <c r="AH70" s="141">
        <f t="shared" ca="1" si="118"/>
        <v>0</v>
      </c>
      <c r="AI70" s="141">
        <f t="shared" ca="1" si="118"/>
        <v>0</v>
      </c>
      <c r="AJ70" s="141">
        <f t="shared" ca="1" si="118"/>
        <v>0</v>
      </c>
      <c r="AK70" s="141">
        <f t="shared" ca="1" si="118"/>
        <v>0</v>
      </c>
      <c r="AL70" s="141">
        <f t="shared" ca="1" si="118"/>
        <v>0</v>
      </c>
    </row>
    <row r="71" spans="11:75" x14ac:dyDescent="0.25">
      <c r="K71" s="48"/>
      <c r="L71" s="143"/>
      <c r="M71" s="144"/>
      <c r="N71" s="144"/>
      <c r="O71" s="144"/>
      <c r="P71" s="137"/>
      <c r="Q71" s="137"/>
      <c r="R71" s="137"/>
      <c r="S71" s="137"/>
      <c r="T71" s="145"/>
      <c r="U71" s="145"/>
      <c r="V71" s="141"/>
      <c r="W71" s="141"/>
      <c r="X71" s="146"/>
      <c r="Y71" s="146"/>
      <c r="Z71" s="144"/>
      <c r="AA71" s="147"/>
      <c r="AB71" s="144"/>
      <c r="AC71" s="144"/>
      <c r="AE71" s="139" t="str">
        <f t="array" ref="AE71">IFERROR(INDEX(Dashboard!$H$21:$H$30,SMALL(IF(Dashboard!$H$21:$H$30&lt;&gt;"",ROW(Dashboard!$H$21:$H$30)-ROW(Dashboard!$H$20),""),BY47)),"")</f>
        <v/>
      </c>
      <c r="AF71" s="141">
        <f t="shared" ca="1" si="118"/>
        <v>0</v>
      </c>
      <c r="AG71" s="141">
        <f t="shared" ca="1" si="118"/>
        <v>0</v>
      </c>
      <c r="AH71" s="141">
        <f t="shared" ca="1" si="118"/>
        <v>0</v>
      </c>
      <c r="AI71" s="141">
        <f t="shared" ca="1" si="118"/>
        <v>0</v>
      </c>
      <c r="AJ71" s="141">
        <f t="shared" ca="1" si="118"/>
        <v>0</v>
      </c>
      <c r="AK71" s="141">
        <f t="shared" ca="1" si="118"/>
        <v>0</v>
      </c>
      <c r="AL71" s="141">
        <f t="shared" ca="1" si="118"/>
        <v>0</v>
      </c>
    </row>
    <row r="72" spans="11:75" x14ac:dyDescent="0.25">
      <c r="K72" s="48"/>
      <c r="L72" s="143"/>
      <c r="M72" s="144"/>
      <c r="N72" s="144"/>
      <c r="O72" s="144"/>
      <c r="P72" s="137"/>
      <c r="Q72" s="137"/>
      <c r="R72" s="137"/>
      <c r="S72" s="137"/>
      <c r="T72" s="145"/>
      <c r="U72" s="145"/>
      <c r="V72" s="141"/>
      <c r="W72" s="141"/>
      <c r="X72" s="146"/>
      <c r="Y72" s="146"/>
      <c r="Z72" s="144"/>
      <c r="AA72" s="147"/>
      <c r="AB72" s="144"/>
      <c r="AC72" s="144"/>
      <c r="AE72" s="51"/>
    </row>
    <row r="73" spans="11:75" x14ac:dyDescent="0.25">
      <c r="K73" s="48"/>
      <c r="L73" s="143"/>
      <c r="M73" s="144"/>
      <c r="N73" s="144"/>
      <c r="O73" s="144"/>
      <c r="P73" s="137"/>
      <c r="Q73" s="137"/>
      <c r="R73" s="137"/>
      <c r="S73" s="137"/>
      <c r="T73" s="145"/>
      <c r="U73" s="145"/>
      <c r="V73" s="141"/>
      <c r="W73" s="141"/>
      <c r="X73" s="146"/>
      <c r="Y73" s="146"/>
      <c r="Z73" s="144"/>
      <c r="AA73" s="147"/>
      <c r="AB73" s="144"/>
      <c r="AC73" s="144"/>
      <c r="AE73" s="73"/>
      <c r="AF73" s="141" t="str">
        <f ca="1">AF61</f>
        <v>Monday</v>
      </c>
      <c r="AG73" s="141" t="str">
        <f t="shared" ref="AG73:AL73" ca="1" si="119">AG61</f>
        <v>Tuesday</v>
      </c>
      <c r="AH73" s="141" t="str">
        <f t="shared" ca="1" si="119"/>
        <v>Wednesday</v>
      </c>
      <c r="AI73" s="141" t="str">
        <f t="shared" ca="1" si="119"/>
        <v>Thursday</v>
      </c>
      <c r="AJ73" s="141" t="str">
        <f t="shared" ca="1" si="119"/>
        <v>Friday</v>
      </c>
      <c r="AK73" s="141" t="str">
        <f t="shared" ca="1" si="119"/>
        <v>Saturday</v>
      </c>
      <c r="AL73" s="141" t="str">
        <f t="shared" ca="1" si="119"/>
        <v>Sunday</v>
      </c>
    </row>
    <row r="74" spans="11:75" x14ac:dyDescent="0.25">
      <c r="K74" s="48"/>
      <c r="L74" s="143"/>
      <c r="M74" s="144"/>
      <c r="N74" s="144"/>
      <c r="O74" s="144"/>
      <c r="P74" s="137"/>
      <c r="Q74" s="137"/>
      <c r="R74" s="137"/>
      <c r="S74" s="137"/>
      <c r="T74" s="145"/>
      <c r="U74" s="145"/>
      <c r="V74" s="141"/>
      <c r="W74" s="141"/>
      <c r="X74" s="146"/>
      <c r="Y74" s="146"/>
      <c r="Z74" s="144"/>
      <c r="AA74" s="147"/>
      <c r="AB74" s="144"/>
      <c r="AC74" s="144"/>
      <c r="AE74" s="139" t="str">
        <f>AE62</f>
        <v>Meeting</v>
      </c>
      <c r="AF74" s="142">
        <f ca="1">COUNTIFS($T$3:$T$1002,AF$5,$Q$3:$Q$1002,$AE74,$Z$3:$Z$1002,"Yes")</f>
        <v>0</v>
      </c>
      <c r="AG74" s="142">
        <f t="shared" ref="AG74:AL83" ca="1" si="120">COUNTIFS($T$3:$T$1002,AG$5,$Q$3:$Q$1002,$AE74,$Z$3:$Z$1002,"Yes")</f>
        <v>0</v>
      </c>
      <c r="AH74" s="142">
        <f t="shared" ca="1" si="120"/>
        <v>0</v>
      </c>
      <c r="AI74" s="142">
        <f t="shared" ca="1" si="120"/>
        <v>0</v>
      </c>
      <c r="AJ74" s="142">
        <f t="shared" ca="1" si="120"/>
        <v>0</v>
      </c>
      <c r="AK74" s="142">
        <f t="shared" ca="1" si="120"/>
        <v>0</v>
      </c>
      <c r="AL74" s="142">
        <f t="shared" ca="1" si="120"/>
        <v>0</v>
      </c>
    </row>
    <row r="75" spans="11:75" x14ac:dyDescent="0.25">
      <c r="K75" s="48"/>
      <c r="L75" s="143"/>
      <c r="M75" s="144"/>
      <c r="N75" s="144"/>
      <c r="O75" s="144"/>
      <c r="P75" s="137"/>
      <c r="Q75" s="137"/>
      <c r="R75" s="137"/>
      <c r="S75" s="137"/>
      <c r="T75" s="145"/>
      <c r="U75" s="145"/>
      <c r="V75" s="141"/>
      <c r="W75" s="141"/>
      <c r="X75" s="146"/>
      <c r="Y75" s="146"/>
      <c r="Z75" s="144"/>
      <c r="AA75" s="147"/>
      <c r="AB75" s="144"/>
      <c r="AC75" s="144"/>
      <c r="AE75" s="139" t="str">
        <f t="shared" ref="AE75:AE83" si="121">AE63</f>
        <v>Call</v>
      </c>
      <c r="AF75" s="142">
        <f t="shared" ref="AF75:AF83" ca="1" si="122">COUNTIFS($T$3:$T$1002,AF$5,$Q$3:$Q$1002,$AE75,$Z$3:$Z$1002,"Yes")</f>
        <v>0</v>
      </c>
      <c r="AG75" s="142">
        <f t="shared" ca="1" si="120"/>
        <v>0</v>
      </c>
      <c r="AH75" s="142">
        <f t="shared" ca="1" si="120"/>
        <v>0</v>
      </c>
      <c r="AI75" s="142">
        <f t="shared" ca="1" si="120"/>
        <v>0</v>
      </c>
      <c r="AJ75" s="142">
        <f t="shared" ca="1" si="120"/>
        <v>0</v>
      </c>
      <c r="AK75" s="142">
        <f t="shared" ca="1" si="120"/>
        <v>0</v>
      </c>
      <c r="AL75" s="142">
        <f t="shared" ca="1" si="120"/>
        <v>0</v>
      </c>
    </row>
    <row r="76" spans="11:75" x14ac:dyDescent="0.25">
      <c r="K76" s="48"/>
      <c r="L76" s="143"/>
      <c r="M76" s="144"/>
      <c r="N76" s="144"/>
      <c r="O76" s="144"/>
      <c r="P76" s="137"/>
      <c r="Q76" s="137"/>
      <c r="R76" s="137"/>
      <c r="S76" s="137"/>
      <c r="T76" s="145"/>
      <c r="U76" s="145"/>
      <c r="V76" s="141"/>
      <c r="W76" s="141"/>
      <c r="X76" s="146"/>
      <c r="Y76" s="146"/>
      <c r="Z76" s="144"/>
      <c r="AA76" s="147"/>
      <c r="AB76" s="144"/>
      <c r="AC76" s="144"/>
      <c r="AE76" s="139" t="str">
        <f t="shared" si="121"/>
        <v>Reminder</v>
      </c>
      <c r="AF76" s="142">
        <f t="shared" ca="1" si="122"/>
        <v>0</v>
      </c>
      <c r="AG76" s="142">
        <f t="shared" ca="1" si="120"/>
        <v>0</v>
      </c>
      <c r="AH76" s="142">
        <f t="shared" ca="1" si="120"/>
        <v>0</v>
      </c>
      <c r="AI76" s="142">
        <f t="shared" ca="1" si="120"/>
        <v>0</v>
      </c>
      <c r="AJ76" s="142">
        <f t="shared" ca="1" si="120"/>
        <v>0</v>
      </c>
      <c r="AK76" s="142">
        <f t="shared" ca="1" si="120"/>
        <v>0</v>
      </c>
      <c r="AL76" s="142">
        <f t="shared" ca="1" si="120"/>
        <v>0</v>
      </c>
    </row>
    <row r="77" spans="11:75" x14ac:dyDescent="0.25">
      <c r="K77" s="48"/>
      <c r="L77" s="143"/>
      <c r="M77" s="144"/>
      <c r="N77" s="144"/>
      <c r="O77" s="144"/>
      <c r="P77" s="137"/>
      <c r="Q77" s="137"/>
      <c r="R77" s="137"/>
      <c r="S77" s="137"/>
      <c r="T77" s="145"/>
      <c r="U77" s="145"/>
      <c r="V77" s="141"/>
      <c r="W77" s="141"/>
      <c r="X77" s="146"/>
      <c r="Y77" s="146"/>
      <c r="Z77" s="144"/>
      <c r="AA77" s="147"/>
      <c r="AB77" s="144"/>
      <c r="AC77" s="144"/>
      <c r="AE77" s="139" t="str">
        <f t="shared" si="121"/>
        <v>Birthday</v>
      </c>
      <c r="AF77" s="142">
        <f t="shared" ca="1" si="122"/>
        <v>0</v>
      </c>
      <c r="AG77" s="142">
        <f t="shared" ca="1" si="120"/>
        <v>0</v>
      </c>
      <c r="AH77" s="142">
        <f t="shared" ca="1" si="120"/>
        <v>0</v>
      </c>
      <c r="AI77" s="142">
        <f t="shared" ca="1" si="120"/>
        <v>0</v>
      </c>
      <c r="AJ77" s="142">
        <f t="shared" ca="1" si="120"/>
        <v>0</v>
      </c>
      <c r="AK77" s="142">
        <f t="shared" ca="1" si="120"/>
        <v>0</v>
      </c>
      <c r="AL77" s="142">
        <f t="shared" ca="1" si="120"/>
        <v>0</v>
      </c>
    </row>
    <row r="78" spans="11:75" x14ac:dyDescent="0.25">
      <c r="K78" s="48"/>
      <c r="L78" s="143"/>
      <c r="M78" s="144"/>
      <c r="N78" s="144"/>
      <c r="O78" s="144"/>
      <c r="P78" s="137"/>
      <c r="Q78" s="137"/>
      <c r="R78" s="137"/>
      <c r="S78" s="137"/>
      <c r="T78" s="145"/>
      <c r="U78" s="145"/>
      <c r="V78" s="141"/>
      <c r="W78" s="141"/>
      <c r="X78" s="146"/>
      <c r="Y78" s="146"/>
      <c r="Z78" s="144"/>
      <c r="AA78" s="147"/>
      <c r="AB78" s="144"/>
      <c r="AC78" s="144"/>
      <c r="AE78" s="139" t="str">
        <f t="shared" si="121"/>
        <v>Holiday</v>
      </c>
      <c r="AF78" s="142">
        <f t="shared" ca="1" si="122"/>
        <v>0</v>
      </c>
      <c r="AG78" s="142">
        <f t="shared" ca="1" si="120"/>
        <v>0</v>
      </c>
      <c r="AH78" s="142">
        <f t="shared" ca="1" si="120"/>
        <v>0</v>
      </c>
      <c r="AI78" s="142">
        <f t="shared" ca="1" si="120"/>
        <v>0</v>
      </c>
      <c r="AJ78" s="142">
        <f t="shared" ca="1" si="120"/>
        <v>0</v>
      </c>
      <c r="AK78" s="142">
        <f t="shared" ca="1" si="120"/>
        <v>0</v>
      </c>
      <c r="AL78" s="142">
        <f t="shared" ca="1" si="120"/>
        <v>0</v>
      </c>
    </row>
    <row r="79" spans="11:75" x14ac:dyDescent="0.25">
      <c r="K79" s="48"/>
      <c r="L79" s="143"/>
      <c r="M79" s="144"/>
      <c r="N79" s="144"/>
      <c r="O79" s="144"/>
      <c r="P79" s="137"/>
      <c r="Q79" s="137"/>
      <c r="R79" s="137"/>
      <c r="S79" s="137"/>
      <c r="T79" s="145"/>
      <c r="U79" s="145"/>
      <c r="V79" s="141"/>
      <c r="W79" s="141"/>
      <c r="X79" s="146"/>
      <c r="Y79" s="146"/>
      <c r="Z79" s="144"/>
      <c r="AA79" s="147"/>
      <c r="AB79" s="144"/>
      <c r="AC79" s="144"/>
      <c r="AE79" s="139" t="str">
        <f t="shared" si="121"/>
        <v>Day off</v>
      </c>
      <c r="AF79" s="142">
        <f t="shared" ca="1" si="122"/>
        <v>0</v>
      </c>
      <c r="AG79" s="142">
        <f t="shared" ca="1" si="120"/>
        <v>0</v>
      </c>
      <c r="AH79" s="142">
        <f t="shared" ca="1" si="120"/>
        <v>0</v>
      </c>
      <c r="AI79" s="142">
        <f t="shared" ca="1" si="120"/>
        <v>0</v>
      </c>
      <c r="AJ79" s="142">
        <f t="shared" ca="1" si="120"/>
        <v>0</v>
      </c>
      <c r="AK79" s="142">
        <f t="shared" ca="1" si="120"/>
        <v>0</v>
      </c>
      <c r="AL79" s="142">
        <f t="shared" ca="1" si="120"/>
        <v>0</v>
      </c>
    </row>
    <row r="80" spans="11:75" x14ac:dyDescent="0.25">
      <c r="K80" s="48"/>
      <c r="L80" s="143"/>
      <c r="M80" s="144"/>
      <c r="N80" s="144"/>
      <c r="O80" s="144"/>
      <c r="P80" s="137"/>
      <c r="Q80" s="137"/>
      <c r="R80" s="137"/>
      <c r="S80" s="137"/>
      <c r="T80" s="145"/>
      <c r="U80" s="145"/>
      <c r="V80" s="141"/>
      <c r="W80" s="141"/>
      <c r="X80" s="146"/>
      <c r="Y80" s="146"/>
      <c r="Z80" s="144"/>
      <c r="AA80" s="147"/>
      <c r="AB80" s="144"/>
      <c r="AC80" s="144"/>
      <c r="AE80" s="139" t="str">
        <f t="shared" si="121"/>
        <v/>
      </c>
      <c r="AF80" s="142">
        <f t="shared" ca="1" si="122"/>
        <v>0</v>
      </c>
      <c r="AG80" s="142">
        <f t="shared" ca="1" si="120"/>
        <v>0</v>
      </c>
      <c r="AH80" s="142">
        <f t="shared" ca="1" si="120"/>
        <v>0</v>
      </c>
      <c r="AI80" s="142">
        <f t="shared" ca="1" si="120"/>
        <v>0</v>
      </c>
      <c r="AJ80" s="142">
        <f t="shared" ca="1" si="120"/>
        <v>0</v>
      </c>
      <c r="AK80" s="142">
        <f t="shared" ca="1" si="120"/>
        <v>0</v>
      </c>
      <c r="AL80" s="142">
        <f t="shared" ca="1" si="120"/>
        <v>0</v>
      </c>
    </row>
    <row r="81" spans="11:38" x14ac:dyDescent="0.25">
      <c r="K81" s="48"/>
      <c r="L81" s="143"/>
      <c r="M81" s="144"/>
      <c r="N81" s="144"/>
      <c r="O81" s="144"/>
      <c r="P81" s="137"/>
      <c r="Q81" s="137"/>
      <c r="R81" s="137"/>
      <c r="S81" s="137"/>
      <c r="T81" s="145"/>
      <c r="U81" s="145"/>
      <c r="V81" s="141"/>
      <c r="W81" s="141"/>
      <c r="X81" s="146"/>
      <c r="Y81" s="146"/>
      <c r="Z81" s="144"/>
      <c r="AA81" s="147"/>
      <c r="AB81" s="144"/>
      <c r="AC81" s="144"/>
      <c r="AE81" s="139" t="str">
        <f t="shared" si="121"/>
        <v/>
      </c>
      <c r="AF81" s="142">
        <f t="shared" ca="1" si="122"/>
        <v>0</v>
      </c>
      <c r="AG81" s="142">
        <f t="shared" ca="1" si="120"/>
        <v>0</v>
      </c>
      <c r="AH81" s="142">
        <f t="shared" ca="1" si="120"/>
        <v>0</v>
      </c>
      <c r="AI81" s="142">
        <f t="shared" ca="1" si="120"/>
        <v>0</v>
      </c>
      <c r="AJ81" s="142">
        <f t="shared" ca="1" si="120"/>
        <v>0</v>
      </c>
      <c r="AK81" s="142">
        <f t="shared" ca="1" si="120"/>
        <v>0</v>
      </c>
      <c r="AL81" s="142">
        <f t="shared" ca="1" si="120"/>
        <v>0</v>
      </c>
    </row>
    <row r="82" spans="11:38" x14ac:dyDescent="0.25">
      <c r="K82" s="48"/>
      <c r="L82" s="143"/>
      <c r="M82" s="144"/>
      <c r="N82" s="144"/>
      <c r="O82" s="144"/>
      <c r="P82" s="137"/>
      <c r="Q82" s="137"/>
      <c r="R82" s="137"/>
      <c r="S82" s="137"/>
      <c r="T82" s="145"/>
      <c r="U82" s="145"/>
      <c r="V82" s="141"/>
      <c r="W82" s="141"/>
      <c r="X82" s="146"/>
      <c r="Y82" s="146"/>
      <c r="Z82" s="144"/>
      <c r="AA82" s="147"/>
      <c r="AB82" s="144"/>
      <c r="AC82" s="144"/>
      <c r="AE82" s="139" t="str">
        <f t="shared" si="121"/>
        <v/>
      </c>
      <c r="AF82" s="142">
        <f t="shared" ca="1" si="122"/>
        <v>0</v>
      </c>
      <c r="AG82" s="142">
        <f t="shared" ca="1" si="120"/>
        <v>0</v>
      </c>
      <c r="AH82" s="142">
        <f t="shared" ca="1" si="120"/>
        <v>0</v>
      </c>
      <c r="AI82" s="142">
        <f t="shared" ca="1" si="120"/>
        <v>0</v>
      </c>
      <c r="AJ82" s="142">
        <f t="shared" ca="1" si="120"/>
        <v>0</v>
      </c>
      <c r="AK82" s="142">
        <f t="shared" ca="1" si="120"/>
        <v>0</v>
      </c>
      <c r="AL82" s="142">
        <f t="shared" ca="1" si="120"/>
        <v>0</v>
      </c>
    </row>
    <row r="83" spans="11:38" x14ac:dyDescent="0.25">
      <c r="K83" s="48"/>
      <c r="L83" s="143"/>
      <c r="M83" s="144"/>
      <c r="N83" s="144"/>
      <c r="O83" s="144"/>
      <c r="P83" s="137"/>
      <c r="Q83" s="137"/>
      <c r="R83" s="137"/>
      <c r="S83" s="137"/>
      <c r="T83" s="145"/>
      <c r="U83" s="145"/>
      <c r="V83" s="141"/>
      <c r="W83" s="141"/>
      <c r="X83" s="146"/>
      <c r="Y83" s="146"/>
      <c r="Z83" s="144"/>
      <c r="AA83" s="147"/>
      <c r="AB83" s="144"/>
      <c r="AC83" s="144"/>
      <c r="AE83" s="139" t="str">
        <f t="shared" si="121"/>
        <v/>
      </c>
      <c r="AF83" s="142">
        <f t="shared" ca="1" si="122"/>
        <v>0</v>
      </c>
      <c r="AG83" s="142">
        <f t="shared" ca="1" si="120"/>
        <v>0</v>
      </c>
      <c r="AH83" s="142">
        <f t="shared" ca="1" si="120"/>
        <v>0</v>
      </c>
      <c r="AI83" s="142">
        <f t="shared" ca="1" si="120"/>
        <v>0</v>
      </c>
      <c r="AJ83" s="142">
        <f t="shared" ca="1" si="120"/>
        <v>0</v>
      </c>
      <c r="AK83" s="142">
        <f t="shared" ca="1" si="120"/>
        <v>0</v>
      </c>
      <c r="AL83" s="142">
        <f t="shared" ca="1" si="120"/>
        <v>0</v>
      </c>
    </row>
    <row r="84" spans="11:38" x14ac:dyDescent="0.25">
      <c r="K84" s="48"/>
      <c r="L84" s="143"/>
      <c r="M84" s="144"/>
      <c r="N84" s="144"/>
      <c r="O84" s="144"/>
      <c r="P84" s="137"/>
      <c r="Q84" s="137"/>
      <c r="R84" s="137"/>
      <c r="S84" s="137"/>
      <c r="T84" s="145"/>
      <c r="U84" s="145"/>
      <c r="V84" s="141"/>
      <c r="W84" s="141"/>
      <c r="X84" s="146"/>
      <c r="Y84" s="146"/>
      <c r="Z84" s="144"/>
      <c r="AA84" s="147"/>
      <c r="AB84" s="144"/>
      <c r="AC84" s="144"/>
    </row>
    <row r="85" spans="11:38" x14ac:dyDescent="0.25">
      <c r="K85" s="48"/>
      <c r="L85" s="143"/>
      <c r="M85" s="144"/>
      <c r="N85" s="144"/>
      <c r="O85" s="144"/>
      <c r="P85" s="137"/>
      <c r="Q85" s="137"/>
      <c r="R85" s="137"/>
      <c r="S85" s="137"/>
      <c r="T85" s="145"/>
      <c r="U85" s="145"/>
      <c r="V85" s="141"/>
      <c r="W85" s="141"/>
      <c r="X85" s="146"/>
      <c r="Y85" s="146"/>
      <c r="Z85" s="144"/>
      <c r="AA85" s="147"/>
      <c r="AB85" s="144"/>
      <c r="AC85" s="144"/>
    </row>
    <row r="86" spans="11:38" x14ac:dyDescent="0.25">
      <c r="K86" s="48"/>
      <c r="L86" s="143"/>
      <c r="M86" s="144"/>
      <c r="N86" s="144"/>
      <c r="O86" s="144"/>
      <c r="P86" s="137"/>
      <c r="Q86" s="137"/>
      <c r="R86" s="137"/>
      <c r="S86" s="137"/>
      <c r="T86" s="145"/>
      <c r="U86" s="145"/>
      <c r="V86" s="141"/>
      <c r="W86" s="141"/>
      <c r="X86" s="146"/>
      <c r="Y86" s="146"/>
      <c r="Z86" s="144"/>
      <c r="AA86" s="147"/>
      <c r="AB86" s="144"/>
      <c r="AC86" s="144"/>
    </row>
    <row r="87" spans="11:38" x14ac:dyDescent="0.25">
      <c r="K87" s="48"/>
      <c r="L87" s="143"/>
      <c r="M87" s="144"/>
      <c r="N87" s="144"/>
      <c r="O87" s="144"/>
      <c r="P87" s="137"/>
      <c r="Q87" s="137"/>
      <c r="R87" s="137"/>
      <c r="S87" s="137"/>
      <c r="T87" s="145"/>
      <c r="U87" s="145"/>
      <c r="V87" s="141"/>
      <c r="W87" s="141"/>
      <c r="X87" s="146"/>
      <c r="Y87" s="146"/>
      <c r="Z87" s="144"/>
      <c r="AA87" s="147"/>
      <c r="AB87" s="144"/>
      <c r="AC87" s="144"/>
    </row>
    <row r="88" spans="11:38" x14ac:dyDescent="0.25">
      <c r="K88" s="48"/>
      <c r="L88" s="143"/>
      <c r="M88" s="144"/>
      <c r="N88" s="144"/>
      <c r="O88" s="144"/>
      <c r="P88" s="137"/>
      <c r="Q88" s="137"/>
      <c r="R88" s="137"/>
      <c r="S88" s="137"/>
      <c r="T88" s="145"/>
      <c r="U88" s="145"/>
      <c r="V88" s="141"/>
      <c r="W88" s="141"/>
      <c r="X88" s="146"/>
      <c r="Y88" s="146"/>
      <c r="Z88" s="144"/>
      <c r="AA88" s="147"/>
      <c r="AB88" s="144"/>
      <c r="AC88" s="144"/>
    </row>
    <row r="89" spans="11:38" x14ac:dyDescent="0.25">
      <c r="K89" s="48"/>
      <c r="L89" s="143"/>
      <c r="M89" s="144"/>
      <c r="N89" s="144"/>
      <c r="O89" s="144"/>
      <c r="P89" s="137"/>
      <c r="Q89" s="137"/>
      <c r="R89" s="137"/>
      <c r="S89" s="137"/>
      <c r="T89" s="145"/>
      <c r="U89" s="145"/>
      <c r="V89" s="141"/>
      <c r="W89" s="141"/>
      <c r="X89" s="146"/>
      <c r="Y89" s="146"/>
      <c r="Z89" s="144"/>
      <c r="AA89" s="147"/>
      <c r="AB89" s="144"/>
      <c r="AC89" s="144"/>
    </row>
    <row r="90" spans="11:38" x14ac:dyDescent="0.25">
      <c r="K90" s="48"/>
      <c r="L90" s="143"/>
      <c r="M90" s="144"/>
      <c r="N90" s="144"/>
      <c r="O90" s="144"/>
      <c r="P90" s="137"/>
      <c r="Q90" s="137"/>
      <c r="R90" s="137"/>
      <c r="S90" s="137"/>
      <c r="T90" s="145"/>
      <c r="U90" s="145"/>
      <c r="V90" s="141"/>
      <c r="W90" s="141"/>
      <c r="X90" s="146"/>
      <c r="Y90" s="146"/>
      <c r="Z90" s="144"/>
      <c r="AA90" s="147"/>
      <c r="AB90" s="144"/>
      <c r="AC90" s="144"/>
    </row>
    <row r="91" spans="11:38" x14ac:dyDescent="0.25">
      <c r="K91" s="48"/>
      <c r="L91" s="143"/>
      <c r="M91" s="144"/>
      <c r="N91" s="144"/>
      <c r="O91" s="144"/>
      <c r="P91" s="137"/>
      <c r="Q91" s="137"/>
      <c r="R91" s="137"/>
      <c r="S91" s="137"/>
      <c r="T91" s="145"/>
      <c r="U91" s="145"/>
      <c r="V91" s="141"/>
      <c r="W91" s="141"/>
      <c r="X91" s="146"/>
      <c r="Y91" s="146"/>
      <c r="Z91" s="144"/>
      <c r="AA91" s="147"/>
      <c r="AB91" s="144"/>
      <c r="AC91" s="144"/>
    </row>
    <row r="92" spans="11:38" x14ac:dyDescent="0.25">
      <c r="K92" s="48"/>
      <c r="L92" s="143"/>
      <c r="M92" s="144"/>
      <c r="N92" s="144"/>
      <c r="O92" s="144"/>
      <c r="P92" s="137"/>
      <c r="Q92" s="137"/>
      <c r="R92" s="137"/>
      <c r="S92" s="137"/>
      <c r="T92" s="145"/>
      <c r="U92" s="145"/>
      <c r="V92" s="141"/>
      <c r="W92" s="141"/>
      <c r="X92" s="146"/>
      <c r="Y92" s="146"/>
      <c r="Z92" s="144"/>
      <c r="AA92" s="147"/>
      <c r="AB92" s="144"/>
      <c r="AC92" s="144"/>
    </row>
    <row r="93" spans="11:38" x14ac:dyDescent="0.25">
      <c r="K93" s="48"/>
      <c r="L93" s="143"/>
      <c r="M93" s="144"/>
      <c r="N93" s="144"/>
      <c r="O93" s="144"/>
      <c r="P93" s="137"/>
      <c r="Q93" s="137"/>
      <c r="R93" s="137"/>
      <c r="S93" s="137"/>
      <c r="T93" s="145"/>
      <c r="U93" s="145"/>
      <c r="V93" s="141"/>
      <c r="W93" s="141"/>
      <c r="X93" s="146"/>
      <c r="Y93" s="146"/>
      <c r="Z93" s="144"/>
      <c r="AA93" s="147"/>
      <c r="AB93" s="144"/>
      <c r="AC93" s="144"/>
    </row>
    <row r="94" spans="11:38" x14ac:dyDescent="0.25">
      <c r="K94" s="48"/>
      <c r="L94" s="143"/>
      <c r="M94" s="144"/>
      <c r="N94" s="144"/>
      <c r="O94" s="144"/>
      <c r="P94" s="137"/>
      <c r="Q94" s="137"/>
      <c r="R94" s="137"/>
      <c r="S94" s="137"/>
      <c r="T94" s="145"/>
      <c r="U94" s="145"/>
      <c r="V94" s="141"/>
      <c r="W94" s="141"/>
      <c r="X94" s="146"/>
      <c r="Y94" s="146"/>
      <c r="Z94" s="144"/>
      <c r="AA94" s="147"/>
      <c r="AB94" s="144"/>
      <c r="AC94" s="144"/>
    </row>
    <row r="95" spans="11:38" x14ac:dyDescent="0.25">
      <c r="K95" s="48"/>
      <c r="L95" s="143"/>
      <c r="M95" s="144"/>
      <c r="N95" s="144"/>
      <c r="O95" s="144"/>
      <c r="P95" s="137"/>
      <c r="Q95" s="137"/>
      <c r="R95" s="137"/>
      <c r="S95" s="137"/>
      <c r="T95" s="145"/>
      <c r="U95" s="145"/>
      <c r="V95" s="141"/>
      <c r="W95" s="141"/>
      <c r="X95" s="146"/>
      <c r="Y95" s="146"/>
      <c r="Z95" s="144"/>
      <c r="AA95" s="147"/>
      <c r="AB95" s="144"/>
      <c r="AC95" s="144"/>
    </row>
    <row r="96" spans="11:38" x14ac:dyDescent="0.25">
      <c r="K96" s="48"/>
      <c r="L96" s="143"/>
      <c r="M96" s="144"/>
      <c r="N96" s="144"/>
      <c r="O96" s="144"/>
      <c r="P96" s="137"/>
      <c r="Q96" s="137"/>
      <c r="R96" s="137"/>
      <c r="S96" s="137"/>
      <c r="T96" s="145"/>
      <c r="U96" s="145"/>
      <c r="V96" s="141"/>
      <c r="W96" s="141"/>
      <c r="X96" s="146"/>
      <c r="Y96" s="146"/>
      <c r="Z96" s="144"/>
      <c r="AA96" s="147"/>
      <c r="AB96" s="144"/>
      <c r="AC96" s="144"/>
    </row>
    <row r="97" spans="11:29" x14ac:dyDescent="0.25">
      <c r="K97" s="48"/>
      <c r="L97" s="143"/>
      <c r="M97" s="144"/>
      <c r="N97" s="144"/>
      <c r="O97" s="144"/>
      <c r="P97" s="137"/>
      <c r="Q97" s="137"/>
      <c r="R97" s="137"/>
      <c r="S97" s="137"/>
      <c r="T97" s="145"/>
      <c r="U97" s="145"/>
      <c r="V97" s="141"/>
      <c r="W97" s="141"/>
      <c r="X97" s="146"/>
      <c r="Y97" s="146"/>
      <c r="Z97" s="144"/>
      <c r="AA97" s="147"/>
      <c r="AB97" s="144"/>
      <c r="AC97" s="144"/>
    </row>
    <row r="98" spans="11:29" x14ac:dyDescent="0.25">
      <c r="K98" s="48"/>
      <c r="L98" s="143"/>
      <c r="M98" s="144"/>
      <c r="N98" s="144"/>
      <c r="O98" s="144"/>
      <c r="P98" s="137"/>
      <c r="Q98" s="137"/>
      <c r="R98" s="137"/>
      <c r="S98" s="137"/>
      <c r="T98" s="145"/>
      <c r="U98" s="145"/>
      <c r="V98" s="141"/>
      <c r="W98" s="141"/>
      <c r="X98" s="146"/>
      <c r="Y98" s="146"/>
      <c r="Z98" s="144"/>
      <c r="AA98" s="147"/>
      <c r="AB98" s="144"/>
      <c r="AC98" s="144"/>
    </row>
    <row r="99" spans="11:29" x14ac:dyDescent="0.25">
      <c r="K99" s="48"/>
      <c r="L99" s="143"/>
      <c r="M99" s="144"/>
      <c r="N99" s="144"/>
      <c r="O99" s="144"/>
      <c r="P99" s="137"/>
      <c r="Q99" s="137"/>
      <c r="R99" s="137"/>
      <c r="S99" s="137"/>
      <c r="T99" s="145"/>
      <c r="U99" s="145"/>
      <c r="V99" s="141"/>
      <c r="W99" s="141"/>
      <c r="X99" s="146"/>
      <c r="Y99" s="146"/>
      <c r="Z99" s="144"/>
      <c r="AA99" s="147"/>
      <c r="AB99" s="144"/>
      <c r="AC99" s="144"/>
    </row>
    <row r="100" spans="11:29" x14ac:dyDescent="0.25">
      <c r="K100" s="48"/>
      <c r="L100" s="143"/>
      <c r="M100" s="144"/>
      <c r="N100" s="144"/>
      <c r="O100" s="144"/>
      <c r="P100" s="137"/>
      <c r="Q100" s="137"/>
      <c r="R100" s="137"/>
      <c r="S100" s="137"/>
      <c r="T100" s="145"/>
      <c r="U100" s="145"/>
      <c r="V100" s="141"/>
      <c r="W100" s="141"/>
      <c r="X100" s="146"/>
      <c r="Y100" s="146"/>
      <c r="Z100" s="144"/>
      <c r="AA100" s="147"/>
      <c r="AB100" s="144"/>
      <c r="AC100" s="144"/>
    </row>
    <row r="101" spans="11:29" x14ac:dyDescent="0.25">
      <c r="K101" s="48"/>
      <c r="L101" s="143"/>
      <c r="M101" s="144"/>
      <c r="N101" s="144"/>
      <c r="O101" s="144"/>
      <c r="P101" s="137"/>
      <c r="Q101" s="137"/>
      <c r="R101" s="137"/>
      <c r="S101" s="137"/>
      <c r="T101" s="145"/>
      <c r="U101" s="145"/>
      <c r="V101" s="141"/>
      <c r="W101" s="141"/>
      <c r="X101" s="146"/>
      <c r="Y101" s="146"/>
      <c r="Z101" s="144"/>
      <c r="AA101" s="147"/>
      <c r="AB101" s="144"/>
      <c r="AC101" s="144"/>
    </row>
    <row r="102" spans="11:29" x14ac:dyDescent="0.25">
      <c r="K102" s="48"/>
      <c r="L102" s="143"/>
      <c r="M102" s="144"/>
      <c r="N102" s="144"/>
      <c r="O102" s="144"/>
      <c r="P102" s="137"/>
      <c r="Q102" s="137"/>
      <c r="R102" s="137"/>
      <c r="S102" s="137"/>
      <c r="T102" s="145"/>
      <c r="U102" s="145"/>
      <c r="V102" s="141"/>
      <c r="W102" s="141"/>
      <c r="X102" s="146"/>
      <c r="Y102" s="146"/>
      <c r="Z102" s="144"/>
      <c r="AA102" s="147"/>
      <c r="AB102" s="144"/>
      <c r="AC102" s="144"/>
    </row>
    <row r="103" spans="11:29" x14ac:dyDescent="0.25">
      <c r="K103" s="48"/>
      <c r="L103" s="143"/>
      <c r="M103" s="144"/>
      <c r="N103" s="144"/>
      <c r="O103" s="144"/>
      <c r="P103" s="137"/>
      <c r="Q103" s="137"/>
      <c r="R103" s="137"/>
      <c r="S103" s="137"/>
      <c r="T103" s="145"/>
      <c r="U103" s="145"/>
      <c r="V103" s="141"/>
      <c r="W103" s="141"/>
      <c r="X103" s="146"/>
      <c r="Y103" s="146"/>
      <c r="Z103" s="144"/>
      <c r="AA103" s="147"/>
      <c r="AB103" s="144"/>
      <c r="AC103" s="144"/>
    </row>
    <row r="104" spans="11:29" x14ac:dyDescent="0.25">
      <c r="K104" s="48"/>
      <c r="L104" s="143"/>
      <c r="M104" s="144"/>
      <c r="N104" s="144"/>
      <c r="O104" s="144"/>
      <c r="P104" s="137"/>
      <c r="Q104" s="137"/>
      <c r="R104" s="137"/>
      <c r="S104" s="137"/>
      <c r="T104" s="145"/>
      <c r="U104" s="145"/>
      <c r="V104" s="141"/>
      <c r="W104" s="141"/>
      <c r="X104" s="146"/>
      <c r="Y104" s="146"/>
      <c r="Z104" s="144"/>
      <c r="AA104" s="147"/>
      <c r="AB104" s="144"/>
      <c r="AC104" s="144"/>
    </row>
    <row r="105" spans="11:29" x14ac:dyDescent="0.25">
      <c r="K105" s="48"/>
      <c r="L105" s="143"/>
      <c r="M105" s="144"/>
      <c r="N105" s="144"/>
      <c r="O105" s="144"/>
      <c r="P105" s="137"/>
      <c r="Q105" s="137"/>
      <c r="R105" s="137"/>
      <c r="S105" s="137"/>
      <c r="T105" s="145"/>
      <c r="U105" s="145"/>
      <c r="V105" s="141"/>
      <c r="W105" s="141"/>
      <c r="X105" s="146"/>
      <c r="Y105" s="146"/>
      <c r="Z105" s="144"/>
      <c r="AA105" s="147"/>
      <c r="AB105" s="144"/>
      <c r="AC105" s="144"/>
    </row>
    <row r="106" spans="11:29" x14ac:dyDescent="0.25">
      <c r="K106" s="48"/>
      <c r="L106" s="143"/>
      <c r="M106" s="144"/>
      <c r="N106" s="144"/>
      <c r="O106" s="144"/>
      <c r="P106" s="137"/>
      <c r="Q106" s="137"/>
      <c r="R106" s="137"/>
      <c r="S106" s="137"/>
      <c r="T106" s="145"/>
      <c r="U106" s="145"/>
      <c r="V106" s="141"/>
      <c r="W106" s="141"/>
      <c r="X106" s="146"/>
      <c r="Y106" s="146"/>
      <c r="Z106" s="144"/>
      <c r="AA106" s="147"/>
      <c r="AB106" s="144"/>
      <c r="AC106" s="144"/>
    </row>
    <row r="107" spans="11:29" x14ac:dyDescent="0.25">
      <c r="K107" s="48"/>
      <c r="L107" s="143"/>
      <c r="M107" s="144"/>
      <c r="N107" s="144"/>
      <c r="O107" s="144"/>
      <c r="P107" s="137"/>
      <c r="Q107" s="137"/>
      <c r="R107" s="137"/>
      <c r="S107" s="137"/>
      <c r="T107" s="145"/>
      <c r="U107" s="145"/>
      <c r="V107" s="141"/>
      <c r="W107" s="141"/>
      <c r="X107" s="146"/>
      <c r="Y107" s="146"/>
      <c r="Z107" s="144"/>
      <c r="AA107" s="147"/>
      <c r="AB107" s="144"/>
      <c r="AC107" s="144"/>
    </row>
    <row r="108" spans="11:29" x14ac:dyDescent="0.25">
      <c r="K108" s="48"/>
      <c r="L108" s="143"/>
      <c r="M108" s="144"/>
      <c r="N108" s="144"/>
      <c r="O108" s="144"/>
      <c r="P108" s="137"/>
      <c r="Q108" s="137"/>
      <c r="R108" s="137"/>
      <c r="S108" s="137"/>
      <c r="T108" s="145"/>
      <c r="U108" s="145"/>
      <c r="V108" s="141"/>
      <c r="W108" s="141"/>
      <c r="X108" s="146"/>
      <c r="Y108" s="146"/>
      <c r="Z108" s="144"/>
      <c r="AA108" s="147"/>
      <c r="AB108" s="144"/>
      <c r="AC108" s="144"/>
    </row>
    <row r="109" spans="11:29" x14ac:dyDescent="0.25">
      <c r="K109" s="48"/>
      <c r="L109" s="143"/>
      <c r="M109" s="144"/>
      <c r="N109" s="144"/>
      <c r="O109" s="144"/>
      <c r="P109" s="137"/>
      <c r="Q109" s="137"/>
      <c r="R109" s="137"/>
      <c r="S109" s="137"/>
      <c r="T109" s="145"/>
      <c r="U109" s="145"/>
      <c r="V109" s="141"/>
      <c r="W109" s="141"/>
      <c r="X109" s="146"/>
      <c r="Y109" s="146"/>
      <c r="Z109" s="144"/>
      <c r="AA109" s="147"/>
      <c r="AB109" s="144"/>
      <c r="AC109" s="144"/>
    </row>
    <row r="110" spans="11:29" x14ac:dyDescent="0.25">
      <c r="K110" s="48"/>
      <c r="L110" s="143"/>
      <c r="M110" s="144"/>
      <c r="N110" s="144"/>
      <c r="O110" s="144"/>
      <c r="P110" s="137"/>
      <c r="Q110" s="137"/>
      <c r="R110" s="137"/>
      <c r="S110" s="137"/>
      <c r="T110" s="145"/>
      <c r="U110" s="145"/>
      <c r="V110" s="141"/>
      <c r="W110" s="141"/>
      <c r="X110" s="146"/>
      <c r="Y110" s="146"/>
      <c r="Z110" s="144"/>
      <c r="AA110" s="147"/>
      <c r="AB110" s="144"/>
      <c r="AC110" s="144"/>
    </row>
    <row r="111" spans="11:29" x14ac:dyDescent="0.25">
      <c r="K111" s="48"/>
      <c r="L111" s="143"/>
      <c r="M111" s="144"/>
      <c r="N111" s="144"/>
      <c r="O111" s="144"/>
      <c r="P111" s="137"/>
      <c r="Q111" s="137"/>
      <c r="R111" s="137"/>
      <c r="S111" s="137"/>
      <c r="T111" s="145"/>
      <c r="U111" s="145"/>
      <c r="V111" s="141"/>
      <c r="W111" s="141"/>
      <c r="X111" s="146"/>
      <c r="Y111" s="146"/>
      <c r="Z111" s="144"/>
      <c r="AA111" s="147"/>
      <c r="AB111" s="144"/>
      <c r="AC111" s="144"/>
    </row>
    <row r="112" spans="11:29" x14ac:dyDescent="0.25">
      <c r="K112" s="48"/>
      <c r="L112" s="143"/>
      <c r="M112" s="144"/>
      <c r="N112" s="144"/>
      <c r="O112" s="144"/>
      <c r="P112" s="137"/>
      <c r="Q112" s="137"/>
      <c r="R112" s="137"/>
      <c r="S112" s="137"/>
      <c r="T112" s="145"/>
      <c r="U112" s="145"/>
      <c r="V112" s="141"/>
      <c r="W112" s="141"/>
      <c r="X112" s="146"/>
      <c r="Y112" s="146"/>
      <c r="Z112" s="144"/>
      <c r="AA112" s="147"/>
      <c r="AB112" s="144"/>
      <c r="AC112" s="144"/>
    </row>
    <row r="113" spans="11:29" x14ac:dyDescent="0.25">
      <c r="K113" s="48"/>
      <c r="L113" s="143"/>
      <c r="M113" s="144"/>
      <c r="N113" s="144"/>
      <c r="O113" s="144"/>
      <c r="P113" s="137"/>
      <c r="Q113" s="137"/>
      <c r="R113" s="137"/>
      <c r="S113" s="137"/>
      <c r="T113" s="145"/>
      <c r="U113" s="145"/>
      <c r="V113" s="141"/>
      <c r="W113" s="141"/>
      <c r="X113" s="146"/>
      <c r="Y113" s="146"/>
      <c r="Z113" s="144"/>
      <c r="AA113" s="147"/>
      <c r="AB113" s="144"/>
      <c r="AC113" s="144"/>
    </row>
    <row r="114" spans="11:29" x14ac:dyDescent="0.25">
      <c r="K114" s="48"/>
      <c r="L114" s="143"/>
      <c r="M114" s="144"/>
      <c r="N114" s="144"/>
      <c r="O114" s="144"/>
      <c r="P114" s="137"/>
      <c r="Q114" s="137"/>
      <c r="R114" s="137"/>
      <c r="S114" s="137"/>
      <c r="T114" s="145"/>
      <c r="U114" s="145"/>
      <c r="V114" s="141"/>
      <c r="W114" s="141"/>
      <c r="X114" s="146"/>
      <c r="Y114" s="146"/>
      <c r="Z114" s="144"/>
      <c r="AA114" s="147"/>
      <c r="AB114" s="144"/>
      <c r="AC114" s="144"/>
    </row>
    <row r="115" spans="11:29" x14ac:dyDescent="0.25">
      <c r="K115" s="48"/>
      <c r="L115" s="143"/>
      <c r="M115" s="144"/>
      <c r="N115" s="144"/>
      <c r="O115" s="144"/>
      <c r="P115" s="137"/>
      <c r="Q115" s="137"/>
      <c r="R115" s="137"/>
      <c r="S115" s="137"/>
      <c r="T115" s="145"/>
      <c r="U115" s="145"/>
      <c r="V115" s="141"/>
      <c r="W115" s="141"/>
      <c r="X115" s="146"/>
      <c r="Y115" s="146"/>
      <c r="Z115" s="144"/>
      <c r="AA115" s="147"/>
      <c r="AB115" s="144"/>
      <c r="AC115" s="144"/>
    </row>
    <row r="116" spans="11:29" x14ac:dyDescent="0.25">
      <c r="K116" s="48"/>
      <c r="L116" s="143"/>
      <c r="M116" s="144"/>
      <c r="N116" s="144"/>
      <c r="O116" s="144"/>
      <c r="P116" s="137"/>
      <c r="Q116" s="137"/>
      <c r="R116" s="137"/>
      <c r="S116" s="137"/>
      <c r="T116" s="145"/>
      <c r="U116" s="145"/>
      <c r="V116" s="141"/>
      <c r="W116" s="141"/>
      <c r="X116" s="146"/>
      <c r="Y116" s="146"/>
      <c r="Z116" s="144"/>
      <c r="AA116" s="147"/>
      <c r="AB116" s="144"/>
      <c r="AC116" s="144"/>
    </row>
    <row r="117" spans="11:29" x14ac:dyDescent="0.25">
      <c r="K117" s="48"/>
      <c r="L117" s="143"/>
      <c r="M117" s="144"/>
      <c r="N117" s="144"/>
      <c r="O117" s="144"/>
      <c r="P117" s="137"/>
      <c r="Q117" s="137"/>
      <c r="R117" s="137"/>
      <c r="S117" s="137"/>
      <c r="T117" s="145"/>
      <c r="U117" s="145"/>
      <c r="V117" s="141"/>
      <c r="W117" s="141"/>
      <c r="X117" s="146"/>
      <c r="Y117" s="146"/>
      <c r="Z117" s="144"/>
      <c r="AA117" s="147"/>
      <c r="AB117" s="144"/>
      <c r="AC117" s="144"/>
    </row>
    <row r="118" spans="11:29" x14ac:dyDescent="0.25">
      <c r="K118" s="48"/>
      <c r="L118" s="143"/>
      <c r="M118" s="144"/>
      <c r="N118" s="144"/>
      <c r="O118" s="144"/>
      <c r="P118" s="137"/>
      <c r="Q118" s="137"/>
      <c r="R118" s="137"/>
      <c r="S118" s="137"/>
      <c r="T118" s="145"/>
      <c r="U118" s="145"/>
      <c r="V118" s="141"/>
      <c r="W118" s="141"/>
      <c r="X118" s="146"/>
      <c r="Y118" s="146"/>
      <c r="Z118" s="144"/>
      <c r="AA118" s="147"/>
      <c r="AB118" s="144"/>
      <c r="AC118" s="144"/>
    </row>
    <row r="119" spans="11:29" x14ac:dyDescent="0.25">
      <c r="K119" s="48"/>
      <c r="L119" s="143"/>
      <c r="M119" s="144"/>
      <c r="N119" s="144"/>
      <c r="O119" s="144"/>
      <c r="P119" s="137"/>
      <c r="Q119" s="137"/>
      <c r="R119" s="137"/>
      <c r="S119" s="137"/>
      <c r="T119" s="145"/>
      <c r="U119" s="145"/>
      <c r="V119" s="141"/>
      <c r="W119" s="141"/>
      <c r="X119" s="146"/>
      <c r="Y119" s="146"/>
      <c r="Z119" s="144"/>
      <c r="AA119" s="147"/>
      <c r="AB119" s="144"/>
      <c r="AC119" s="144"/>
    </row>
    <row r="120" spans="11:29" x14ac:dyDescent="0.25">
      <c r="K120" s="48"/>
      <c r="L120" s="143"/>
      <c r="M120" s="144"/>
      <c r="N120" s="144"/>
      <c r="O120" s="144"/>
      <c r="P120" s="137"/>
      <c r="Q120" s="137"/>
      <c r="R120" s="137"/>
      <c r="S120" s="137"/>
      <c r="T120" s="145"/>
      <c r="U120" s="145"/>
      <c r="V120" s="141"/>
      <c r="W120" s="141"/>
      <c r="X120" s="146"/>
      <c r="Y120" s="146"/>
      <c r="Z120" s="144"/>
      <c r="AA120" s="147"/>
      <c r="AB120" s="144"/>
      <c r="AC120" s="144"/>
    </row>
    <row r="121" spans="11:29" x14ac:dyDescent="0.25">
      <c r="K121" s="48"/>
      <c r="L121" s="143"/>
      <c r="M121" s="144"/>
      <c r="N121" s="144"/>
      <c r="O121" s="144"/>
      <c r="P121" s="137"/>
      <c r="Q121" s="137"/>
      <c r="R121" s="137"/>
      <c r="S121" s="137"/>
      <c r="T121" s="145"/>
      <c r="U121" s="145"/>
      <c r="V121" s="141"/>
      <c r="W121" s="141"/>
      <c r="X121" s="146"/>
      <c r="Y121" s="146"/>
      <c r="Z121" s="144"/>
      <c r="AA121" s="147"/>
      <c r="AB121" s="144"/>
      <c r="AC121" s="144"/>
    </row>
    <row r="122" spans="11:29" x14ac:dyDescent="0.25">
      <c r="K122" s="48"/>
      <c r="L122" s="143"/>
      <c r="M122" s="144"/>
      <c r="N122" s="144"/>
      <c r="O122" s="144"/>
      <c r="P122" s="137"/>
      <c r="Q122" s="137"/>
      <c r="R122" s="137"/>
      <c r="S122" s="137"/>
      <c r="T122" s="145"/>
      <c r="U122" s="145"/>
      <c r="V122" s="141"/>
      <c r="W122" s="141"/>
      <c r="X122" s="146"/>
      <c r="Y122" s="146"/>
      <c r="Z122" s="144"/>
      <c r="AA122" s="147"/>
      <c r="AB122" s="144"/>
      <c r="AC122" s="144"/>
    </row>
    <row r="123" spans="11:29" x14ac:dyDescent="0.25">
      <c r="K123" s="48"/>
      <c r="L123" s="143"/>
      <c r="M123" s="144"/>
      <c r="N123" s="144"/>
      <c r="O123" s="144"/>
      <c r="P123" s="137"/>
      <c r="Q123" s="137"/>
      <c r="R123" s="137"/>
      <c r="S123" s="137"/>
      <c r="T123" s="145"/>
      <c r="U123" s="145"/>
      <c r="V123" s="141"/>
      <c r="W123" s="141"/>
      <c r="X123" s="146"/>
      <c r="Y123" s="146"/>
      <c r="Z123" s="144"/>
      <c r="AA123" s="147"/>
      <c r="AB123" s="144"/>
      <c r="AC123" s="144"/>
    </row>
    <row r="124" spans="11:29" x14ac:dyDescent="0.25">
      <c r="K124" s="48"/>
      <c r="L124" s="143"/>
      <c r="M124" s="144"/>
      <c r="N124" s="144"/>
      <c r="O124" s="144"/>
      <c r="P124" s="137"/>
      <c r="Q124" s="137"/>
      <c r="R124" s="137"/>
      <c r="S124" s="137"/>
      <c r="T124" s="145"/>
      <c r="U124" s="145"/>
      <c r="V124" s="141"/>
      <c r="W124" s="141"/>
      <c r="X124" s="146"/>
      <c r="Y124" s="146"/>
      <c r="Z124" s="144"/>
      <c r="AA124" s="147"/>
      <c r="AB124" s="144"/>
      <c r="AC124" s="144"/>
    </row>
    <row r="125" spans="11:29" x14ac:dyDescent="0.25">
      <c r="K125" s="48"/>
      <c r="L125" s="143"/>
      <c r="M125" s="144"/>
      <c r="N125" s="144"/>
      <c r="O125" s="144"/>
      <c r="P125" s="137"/>
      <c r="Q125" s="137"/>
      <c r="R125" s="137"/>
      <c r="S125" s="137"/>
      <c r="T125" s="145"/>
      <c r="U125" s="145"/>
      <c r="V125" s="141"/>
      <c r="W125" s="141"/>
      <c r="X125" s="146"/>
      <c r="Y125" s="146"/>
      <c r="Z125" s="144"/>
      <c r="AA125" s="147"/>
      <c r="AB125" s="144"/>
      <c r="AC125" s="144"/>
    </row>
    <row r="126" spans="11:29" x14ac:dyDescent="0.25">
      <c r="K126" s="48"/>
      <c r="L126" s="143"/>
      <c r="M126" s="144"/>
      <c r="N126" s="144"/>
      <c r="O126" s="144"/>
      <c r="P126" s="137"/>
      <c r="Q126" s="137"/>
      <c r="R126" s="137"/>
      <c r="S126" s="137"/>
      <c r="T126" s="145"/>
      <c r="U126" s="145"/>
      <c r="V126" s="141"/>
      <c r="W126" s="141"/>
      <c r="X126" s="146"/>
      <c r="Y126" s="146"/>
      <c r="Z126" s="144"/>
      <c r="AA126" s="147"/>
      <c r="AB126" s="144"/>
      <c r="AC126" s="144"/>
    </row>
    <row r="127" spans="11:29" x14ac:dyDescent="0.25">
      <c r="K127" s="48"/>
      <c r="L127" s="143"/>
      <c r="M127" s="144"/>
      <c r="N127" s="144"/>
      <c r="O127" s="144"/>
      <c r="P127" s="137"/>
      <c r="Q127" s="137"/>
      <c r="R127" s="137"/>
      <c r="S127" s="137"/>
      <c r="T127" s="145"/>
      <c r="U127" s="145"/>
      <c r="V127" s="141"/>
      <c r="W127" s="141"/>
      <c r="X127" s="146"/>
      <c r="Y127" s="146"/>
      <c r="Z127" s="144"/>
      <c r="AA127" s="147"/>
      <c r="AB127" s="144"/>
      <c r="AC127" s="144"/>
    </row>
    <row r="128" spans="11:29" x14ac:dyDescent="0.25">
      <c r="K128" s="48"/>
      <c r="L128" s="143"/>
      <c r="M128" s="144"/>
      <c r="N128" s="144"/>
      <c r="O128" s="144"/>
      <c r="P128" s="137"/>
      <c r="Q128" s="137"/>
      <c r="R128" s="137"/>
      <c r="S128" s="137"/>
      <c r="T128" s="145"/>
      <c r="U128" s="145"/>
      <c r="V128" s="141"/>
      <c r="W128" s="141"/>
      <c r="X128" s="146"/>
      <c r="Y128" s="146"/>
      <c r="Z128" s="144"/>
      <c r="AA128" s="147"/>
      <c r="AB128" s="144"/>
      <c r="AC128" s="144"/>
    </row>
    <row r="129" spans="11:29" x14ac:dyDescent="0.25">
      <c r="K129" s="48"/>
      <c r="L129" s="143"/>
      <c r="M129" s="144"/>
      <c r="N129" s="144"/>
      <c r="O129" s="144"/>
      <c r="P129" s="137"/>
      <c r="Q129" s="137"/>
      <c r="R129" s="137"/>
      <c r="S129" s="137"/>
      <c r="T129" s="145"/>
      <c r="U129" s="145"/>
      <c r="V129" s="141"/>
      <c r="W129" s="141"/>
      <c r="X129" s="146"/>
      <c r="Y129" s="146"/>
      <c r="Z129" s="144"/>
      <c r="AA129" s="147"/>
      <c r="AB129" s="144"/>
      <c r="AC129" s="144"/>
    </row>
    <row r="130" spans="11:29" x14ac:dyDescent="0.25">
      <c r="K130" s="48"/>
      <c r="L130" s="143"/>
      <c r="M130" s="144"/>
      <c r="N130" s="144"/>
      <c r="O130" s="144"/>
      <c r="P130" s="137"/>
      <c r="Q130" s="137"/>
      <c r="R130" s="137"/>
      <c r="S130" s="137"/>
      <c r="T130" s="145"/>
      <c r="U130" s="145"/>
      <c r="V130" s="141"/>
      <c r="W130" s="141"/>
      <c r="X130" s="146"/>
      <c r="Y130" s="146"/>
      <c r="Z130" s="144"/>
      <c r="AA130" s="147"/>
      <c r="AB130" s="144"/>
      <c r="AC130" s="144"/>
    </row>
    <row r="131" spans="11:29" x14ac:dyDescent="0.25">
      <c r="K131" s="48"/>
      <c r="L131" s="143"/>
      <c r="M131" s="144"/>
      <c r="N131" s="144"/>
      <c r="O131" s="144"/>
      <c r="P131" s="137"/>
      <c r="Q131" s="137"/>
      <c r="R131" s="137"/>
      <c r="S131" s="137"/>
      <c r="T131" s="145"/>
      <c r="U131" s="145"/>
      <c r="V131" s="141"/>
      <c r="W131" s="141"/>
      <c r="X131" s="146"/>
      <c r="Y131" s="146"/>
      <c r="Z131" s="144"/>
      <c r="AA131" s="147"/>
      <c r="AB131" s="144"/>
      <c r="AC131" s="144"/>
    </row>
    <row r="132" spans="11:29" x14ac:dyDescent="0.25">
      <c r="K132" s="48"/>
      <c r="L132" s="143"/>
      <c r="M132" s="144"/>
      <c r="N132" s="144"/>
      <c r="O132" s="144"/>
      <c r="P132" s="137"/>
      <c r="Q132" s="137"/>
      <c r="R132" s="137"/>
      <c r="S132" s="137"/>
      <c r="T132" s="145"/>
      <c r="U132" s="145"/>
      <c r="V132" s="141"/>
      <c r="W132" s="141"/>
      <c r="X132" s="146"/>
      <c r="Y132" s="146"/>
      <c r="Z132" s="144"/>
      <c r="AA132" s="147"/>
      <c r="AB132" s="144"/>
      <c r="AC132" s="144"/>
    </row>
    <row r="133" spans="11:29" x14ac:dyDescent="0.25">
      <c r="K133" s="48"/>
      <c r="L133" s="143"/>
      <c r="M133" s="144"/>
      <c r="N133" s="144"/>
      <c r="O133" s="144"/>
      <c r="P133" s="137"/>
      <c r="Q133" s="137"/>
      <c r="R133" s="137"/>
      <c r="S133" s="137"/>
      <c r="T133" s="145"/>
      <c r="U133" s="145"/>
      <c r="V133" s="141"/>
      <c r="W133" s="141"/>
      <c r="X133" s="146"/>
      <c r="Y133" s="146"/>
      <c r="Z133" s="144"/>
      <c r="AA133" s="147"/>
      <c r="AB133" s="144"/>
      <c r="AC133" s="144"/>
    </row>
    <row r="134" spans="11:29" x14ac:dyDescent="0.25">
      <c r="K134" s="48"/>
      <c r="L134" s="143"/>
      <c r="M134" s="144"/>
      <c r="N134" s="144"/>
      <c r="O134" s="144"/>
      <c r="P134" s="137"/>
      <c r="Q134" s="137"/>
      <c r="R134" s="137"/>
      <c r="S134" s="137"/>
      <c r="T134" s="145"/>
      <c r="U134" s="145"/>
      <c r="V134" s="141"/>
      <c r="W134" s="141"/>
      <c r="X134" s="146"/>
      <c r="Y134" s="146"/>
      <c r="Z134" s="144"/>
      <c r="AA134" s="147"/>
      <c r="AB134" s="144"/>
      <c r="AC134" s="144"/>
    </row>
    <row r="135" spans="11:29" x14ac:dyDescent="0.25">
      <c r="K135" s="48"/>
      <c r="L135" s="143"/>
      <c r="M135" s="144"/>
      <c r="N135" s="144"/>
      <c r="O135" s="144"/>
      <c r="P135" s="137"/>
      <c r="Q135" s="137"/>
      <c r="R135" s="137"/>
      <c r="S135" s="137"/>
      <c r="T135" s="145"/>
      <c r="U135" s="145"/>
      <c r="V135" s="141"/>
      <c r="W135" s="141"/>
      <c r="X135" s="146"/>
      <c r="Y135" s="146"/>
      <c r="Z135" s="144"/>
      <c r="AA135" s="147"/>
      <c r="AB135" s="144"/>
      <c r="AC135" s="144"/>
    </row>
    <row r="136" spans="11:29" x14ac:dyDescent="0.25">
      <c r="K136" s="48"/>
      <c r="L136" s="143"/>
      <c r="M136" s="144"/>
      <c r="N136" s="144"/>
      <c r="O136" s="144"/>
      <c r="P136" s="137"/>
      <c r="Q136" s="137"/>
      <c r="R136" s="137"/>
      <c r="S136" s="137"/>
      <c r="T136" s="145"/>
      <c r="U136" s="145"/>
      <c r="V136" s="141"/>
      <c r="W136" s="141"/>
      <c r="X136" s="146"/>
      <c r="Y136" s="146"/>
      <c r="Z136" s="144"/>
      <c r="AA136" s="147"/>
      <c r="AB136" s="144"/>
      <c r="AC136" s="144"/>
    </row>
    <row r="137" spans="11:29" x14ac:dyDescent="0.25">
      <c r="K137" s="48"/>
      <c r="L137" s="143"/>
      <c r="M137" s="144"/>
      <c r="N137" s="144"/>
      <c r="O137" s="144"/>
      <c r="P137" s="137"/>
      <c r="Q137" s="137"/>
      <c r="R137" s="137"/>
      <c r="S137" s="137"/>
      <c r="T137" s="145"/>
      <c r="U137" s="145"/>
      <c r="V137" s="141"/>
      <c r="W137" s="141"/>
      <c r="X137" s="146"/>
      <c r="Y137" s="146"/>
      <c r="Z137" s="144"/>
      <c r="AA137" s="147"/>
      <c r="AB137" s="144"/>
      <c r="AC137" s="144"/>
    </row>
    <row r="138" spans="11:29" x14ac:dyDescent="0.25">
      <c r="K138" s="48"/>
      <c r="L138" s="143"/>
      <c r="M138" s="144"/>
      <c r="N138" s="144"/>
      <c r="O138" s="144"/>
      <c r="P138" s="137"/>
      <c r="Q138" s="137"/>
      <c r="R138" s="137"/>
      <c r="S138" s="137"/>
      <c r="T138" s="145"/>
      <c r="U138" s="145"/>
      <c r="V138" s="141"/>
      <c r="W138" s="141"/>
      <c r="X138" s="146"/>
      <c r="Y138" s="146"/>
      <c r="Z138" s="144"/>
      <c r="AA138" s="147"/>
      <c r="AB138" s="144"/>
      <c r="AC138" s="144"/>
    </row>
    <row r="139" spans="11:29" x14ac:dyDescent="0.25">
      <c r="K139" s="48"/>
      <c r="L139" s="143"/>
      <c r="M139" s="144"/>
      <c r="N139" s="144"/>
      <c r="O139" s="144"/>
      <c r="P139" s="137"/>
      <c r="Q139" s="137"/>
      <c r="R139" s="137"/>
      <c r="S139" s="137"/>
      <c r="T139" s="145"/>
      <c r="U139" s="145"/>
      <c r="V139" s="141"/>
      <c r="W139" s="141"/>
      <c r="X139" s="146"/>
      <c r="Y139" s="146"/>
      <c r="Z139" s="144"/>
      <c r="AA139" s="147"/>
      <c r="AB139" s="144"/>
      <c r="AC139" s="144"/>
    </row>
    <row r="140" spans="11:29" x14ac:dyDescent="0.25">
      <c r="K140" s="48"/>
      <c r="L140" s="143"/>
      <c r="M140" s="144"/>
      <c r="N140" s="144"/>
      <c r="O140" s="144"/>
      <c r="P140" s="137"/>
      <c r="Q140" s="137"/>
      <c r="R140" s="137"/>
      <c r="S140" s="137"/>
      <c r="T140" s="145"/>
      <c r="U140" s="145"/>
      <c r="V140" s="141"/>
      <c r="W140" s="141"/>
      <c r="X140" s="146"/>
      <c r="Y140" s="146"/>
      <c r="Z140" s="144"/>
      <c r="AA140" s="147"/>
      <c r="AB140" s="144"/>
      <c r="AC140" s="144"/>
    </row>
    <row r="141" spans="11:29" x14ac:dyDescent="0.25">
      <c r="K141" s="48"/>
      <c r="L141" s="143"/>
      <c r="M141" s="144"/>
      <c r="N141" s="144"/>
      <c r="O141" s="144"/>
      <c r="P141" s="137"/>
      <c r="Q141" s="137"/>
      <c r="R141" s="137"/>
      <c r="S141" s="137"/>
      <c r="T141" s="145"/>
      <c r="U141" s="145"/>
      <c r="V141" s="141"/>
      <c r="W141" s="141"/>
      <c r="X141" s="146"/>
      <c r="Y141" s="146"/>
      <c r="Z141" s="144"/>
      <c r="AA141" s="147"/>
      <c r="AB141" s="144"/>
      <c r="AC141" s="144"/>
    </row>
    <row r="142" spans="11:29" x14ac:dyDescent="0.25">
      <c r="K142" s="48"/>
      <c r="L142" s="143"/>
      <c r="M142" s="144"/>
      <c r="N142" s="144"/>
      <c r="O142" s="144"/>
      <c r="P142" s="137"/>
      <c r="Q142" s="137"/>
      <c r="R142" s="137"/>
      <c r="S142" s="137"/>
      <c r="T142" s="145"/>
      <c r="U142" s="145"/>
      <c r="V142" s="141"/>
      <c r="W142" s="141"/>
      <c r="X142" s="146"/>
      <c r="Y142" s="146"/>
      <c r="Z142" s="144"/>
      <c r="AA142" s="147"/>
      <c r="AB142" s="144"/>
      <c r="AC142" s="144"/>
    </row>
    <row r="143" spans="11:29" x14ac:dyDescent="0.25">
      <c r="K143" s="48"/>
      <c r="L143" s="143"/>
      <c r="M143" s="144"/>
      <c r="N143" s="144"/>
      <c r="O143" s="144"/>
      <c r="P143" s="137"/>
      <c r="Q143" s="137"/>
      <c r="R143" s="137"/>
      <c r="S143" s="137"/>
      <c r="T143" s="145"/>
      <c r="U143" s="145"/>
      <c r="V143" s="141"/>
      <c r="W143" s="141"/>
      <c r="X143" s="146"/>
      <c r="Y143" s="146"/>
      <c r="Z143" s="144"/>
      <c r="AA143" s="147"/>
      <c r="AB143" s="144"/>
      <c r="AC143" s="144"/>
    </row>
    <row r="144" spans="11:29" x14ac:dyDescent="0.25">
      <c r="K144" s="48"/>
      <c r="L144" s="143"/>
      <c r="M144" s="144"/>
      <c r="N144" s="144"/>
      <c r="O144" s="144"/>
      <c r="P144" s="137"/>
      <c r="Q144" s="137"/>
      <c r="R144" s="137"/>
      <c r="S144" s="137"/>
      <c r="T144" s="145"/>
      <c r="U144" s="145"/>
      <c r="V144" s="141"/>
      <c r="W144" s="141"/>
      <c r="X144" s="146"/>
      <c r="Y144" s="146"/>
      <c r="Z144" s="144"/>
      <c r="AA144" s="147"/>
      <c r="AB144" s="144"/>
      <c r="AC144" s="144"/>
    </row>
    <row r="145" spans="11:29" x14ac:dyDescent="0.25">
      <c r="K145" s="48"/>
      <c r="L145" s="143"/>
      <c r="M145" s="144"/>
      <c r="N145" s="144"/>
      <c r="O145" s="144"/>
      <c r="P145" s="137"/>
      <c r="Q145" s="137"/>
      <c r="R145" s="137"/>
      <c r="S145" s="137"/>
      <c r="T145" s="145"/>
      <c r="U145" s="145"/>
      <c r="V145" s="141"/>
      <c r="W145" s="141"/>
      <c r="X145" s="146"/>
      <c r="Y145" s="146"/>
      <c r="Z145" s="144"/>
      <c r="AA145" s="147"/>
      <c r="AB145" s="144"/>
      <c r="AC145" s="144"/>
    </row>
    <row r="146" spans="11:29" x14ac:dyDescent="0.25">
      <c r="K146" s="48"/>
      <c r="L146" s="143"/>
      <c r="M146" s="144"/>
      <c r="N146" s="144"/>
      <c r="O146" s="144"/>
      <c r="P146" s="137"/>
      <c r="Q146" s="137"/>
      <c r="R146" s="137"/>
      <c r="S146" s="137"/>
      <c r="T146" s="145"/>
      <c r="U146" s="145"/>
      <c r="V146" s="141"/>
      <c r="W146" s="141"/>
      <c r="X146" s="146"/>
      <c r="Y146" s="146"/>
      <c r="Z146" s="144"/>
      <c r="AA146" s="147"/>
      <c r="AB146" s="144"/>
      <c r="AC146" s="144"/>
    </row>
    <row r="147" spans="11:29" x14ac:dyDescent="0.25">
      <c r="K147" s="48"/>
      <c r="L147" s="143"/>
      <c r="M147" s="144"/>
      <c r="N147" s="144"/>
      <c r="O147" s="144"/>
      <c r="P147" s="137"/>
      <c r="Q147" s="137"/>
      <c r="R147" s="137"/>
      <c r="S147" s="137"/>
      <c r="T147" s="145"/>
      <c r="U147" s="145"/>
      <c r="V147" s="141"/>
      <c r="W147" s="141"/>
      <c r="X147" s="146"/>
      <c r="Y147" s="146"/>
      <c r="Z147" s="144"/>
      <c r="AA147" s="147"/>
      <c r="AB147" s="144"/>
      <c r="AC147" s="144"/>
    </row>
    <row r="148" spans="11:29" x14ac:dyDescent="0.25">
      <c r="K148" s="48"/>
      <c r="L148" s="143"/>
      <c r="M148" s="144"/>
      <c r="N148" s="144"/>
      <c r="O148" s="144"/>
      <c r="P148" s="137"/>
      <c r="Q148" s="137"/>
      <c r="R148" s="137"/>
      <c r="S148" s="137"/>
      <c r="T148" s="145"/>
      <c r="U148" s="145"/>
      <c r="V148" s="141"/>
      <c r="W148" s="141"/>
      <c r="X148" s="146"/>
      <c r="Y148" s="146"/>
      <c r="Z148" s="144"/>
      <c r="AA148" s="147"/>
      <c r="AB148" s="144"/>
      <c r="AC148" s="144"/>
    </row>
    <row r="149" spans="11:29" x14ac:dyDescent="0.25">
      <c r="K149" s="48"/>
      <c r="L149" s="143"/>
      <c r="M149" s="144"/>
      <c r="N149" s="144"/>
      <c r="O149" s="144"/>
      <c r="P149" s="137"/>
      <c r="Q149" s="137"/>
      <c r="R149" s="137"/>
      <c r="S149" s="137"/>
      <c r="T149" s="145"/>
      <c r="U149" s="145"/>
      <c r="V149" s="141"/>
      <c r="W149" s="141"/>
      <c r="X149" s="146"/>
      <c r="Y149" s="146"/>
      <c r="Z149" s="144"/>
      <c r="AA149" s="147"/>
      <c r="AB149" s="144"/>
      <c r="AC149" s="144"/>
    </row>
    <row r="150" spans="11:29" x14ac:dyDescent="0.25">
      <c r="K150" s="48"/>
      <c r="L150" s="143"/>
      <c r="M150" s="144"/>
      <c r="N150" s="144"/>
      <c r="O150" s="144"/>
      <c r="P150" s="137"/>
      <c r="Q150" s="137"/>
      <c r="R150" s="137"/>
      <c r="S150" s="137"/>
      <c r="T150" s="145"/>
      <c r="U150" s="145"/>
      <c r="V150" s="141"/>
      <c r="W150" s="141"/>
      <c r="X150" s="146"/>
      <c r="Y150" s="146"/>
      <c r="Z150" s="144"/>
      <c r="AA150" s="147"/>
      <c r="AB150" s="144"/>
      <c r="AC150" s="144"/>
    </row>
    <row r="151" spans="11:29" x14ac:dyDescent="0.25">
      <c r="K151" s="48"/>
      <c r="L151" s="143"/>
      <c r="M151" s="144"/>
      <c r="N151" s="144"/>
      <c r="O151" s="144"/>
      <c r="P151" s="137"/>
      <c r="Q151" s="137"/>
      <c r="R151" s="137"/>
      <c r="S151" s="137"/>
      <c r="T151" s="145"/>
      <c r="U151" s="145"/>
      <c r="V151" s="141"/>
      <c r="W151" s="141"/>
      <c r="X151" s="146"/>
      <c r="Y151" s="146"/>
      <c r="Z151" s="144"/>
      <c r="AA151" s="147"/>
      <c r="AB151" s="144"/>
      <c r="AC151" s="144"/>
    </row>
    <row r="152" spans="11:29" x14ac:dyDescent="0.25">
      <c r="K152" s="48"/>
      <c r="L152" s="143"/>
      <c r="M152" s="144"/>
      <c r="N152" s="144"/>
      <c r="O152" s="144"/>
      <c r="P152" s="137"/>
      <c r="Q152" s="137"/>
      <c r="R152" s="137"/>
      <c r="S152" s="137"/>
      <c r="T152" s="145"/>
      <c r="U152" s="145"/>
      <c r="V152" s="141"/>
      <c r="W152" s="141"/>
      <c r="X152" s="146"/>
      <c r="Y152" s="146"/>
      <c r="Z152" s="144"/>
      <c r="AA152" s="147"/>
      <c r="AB152" s="144"/>
      <c r="AC152" s="144"/>
    </row>
    <row r="153" spans="11:29" x14ac:dyDescent="0.25">
      <c r="K153" s="48"/>
      <c r="L153" s="143"/>
      <c r="M153" s="144"/>
      <c r="N153" s="144"/>
      <c r="O153" s="144"/>
      <c r="P153" s="137"/>
      <c r="Q153" s="137"/>
      <c r="R153" s="137"/>
      <c r="S153" s="137"/>
      <c r="T153" s="145"/>
      <c r="U153" s="145"/>
      <c r="V153" s="141"/>
      <c r="W153" s="141"/>
      <c r="X153" s="146"/>
      <c r="Y153" s="146"/>
      <c r="Z153" s="144"/>
      <c r="AA153" s="147"/>
      <c r="AB153" s="144"/>
      <c r="AC153" s="144"/>
    </row>
    <row r="154" spans="11:29" x14ac:dyDescent="0.25">
      <c r="K154" s="48"/>
      <c r="L154" s="143"/>
      <c r="M154" s="144"/>
      <c r="N154" s="144"/>
      <c r="O154" s="144"/>
      <c r="P154" s="137"/>
      <c r="Q154" s="137"/>
      <c r="R154" s="137"/>
      <c r="S154" s="137"/>
      <c r="T154" s="145"/>
      <c r="U154" s="145"/>
      <c r="V154" s="141"/>
      <c r="W154" s="141"/>
      <c r="X154" s="146"/>
      <c r="Y154" s="146"/>
      <c r="Z154" s="144"/>
      <c r="AA154" s="147"/>
      <c r="AB154" s="144"/>
      <c r="AC154" s="144"/>
    </row>
    <row r="155" spans="11:29" x14ac:dyDescent="0.25">
      <c r="K155" s="48"/>
      <c r="L155" s="143"/>
      <c r="M155" s="144"/>
      <c r="N155" s="144"/>
      <c r="O155" s="144"/>
      <c r="P155" s="137"/>
      <c r="Q155" s="137"/>
      <c r="R155" s="137"/>
      <c r="S155" s="137"/>
      <c r="T155" s="145"/>
      <c r="U155" s="145"/>
      <c r="V155" s="141"/>
      <c r="W155" s="141"/>
      <c r="X155" s="146"/>
      <c r="Y155" s="146"/>
      <c r="Z155" s="144"/>
      <c r="AA155" s="147"/>
      <c r="AB155" s="144"/>
      <c r="AC155" s="144"/>
    </row>
    <row r="156" spans="11:29" x14ac:dyDescent="0.25">
      <c r="K156" s="48"/>
      <c r="L156" s="143"/>
      <c r="M156" s="144"/>
      <c r="N156" s="144"/>
      <c r="O156" s="144"/>
      <c r="P156" s="137"/>
      <c r="Q156" s="137"/>
      <c r="R156" s="137"/>
      <c r="S156" s="137"/>
      <c r="T156" s="145"/>
      <c r="U156" s="145"/>
      <c r="V156" s="141"/>
      <c r="W156" s="141"/>
      <c r="X156" s="146"/>
      <c r="Y156" s="146"/>
      <c r="Z156" s="144"/>
      <c r="AA156" s="147"/>
      <c r="AB156" s="144"/>
      <c r="AC156" s="144"/>
    </row>
    <row r="157" spans="11:29" x14ac:dyDescent="0.25">
      <c r="K157" s="48"/>
      <c r="L157" s="143"/>
      <c r="M157" s="144"/>
      <c r="N157" s="144"/>
      <c r="O157" s="144"/>
      <c r="P157" s="137"/>
      <c r="Q157" s="137"/>
      <c r="R157" s="137"/>
      <c r="S157" s="137"/>
      <c r="T157" s="145"/>
      <c r="U157" s="145"/>
      <c r="V157" s="141"/>
      <c r="W157" s="141"/>
      <c r="X157" s="146"/>
      <c r="Y157" s="146"/>
      <c r="Z157" s="144"/>
      <c r="AA157" s="147"/>
      <c r="AB157" s="144"/>
      <c r="AC157" s="144"/>
    </row>
    <row r="158" spans="11:29" x14ac:dyDescent="0.25">
      <c r="K158" s="48"/>
      <c r="L158" s="143"/>
      <c r="M158" s="144"/>
      <c r="N158" s="144"/>
      <c r="O158" s="144"/>
      <c r="P158" s="137"/>
      <c r="Q158" s="137"/>
      <c r="R158" s="137"/>
      <c r="S158" s="137"/>
      <c r="T158" s="145"/>
      <c r="U158" s="145"/>
      <c r="V158" s="141"/>
      <c r="W158" s="141"/>
      <c r="X158" s="146"/>
      <c r="Y158" s="146"/>
      <c r="Z158" s="144"/>
      <c r="AA158" s="147"/>
      <c r="AB158" s="144"/>
      <c r="AC158" s="144"/>
    </row>
    <row r="159" spans="11:29" x14ac:dyDescent="0.25">
      <c r="K159" s="48"/>
      <c r="L159" s="143"/>
      <c r="M159" s="144"/>
      <c r="N159" s="144"/>
      <c r="O159" s="144"/>
      <c r="P159" s="137"/>
      <c r="Q159" s="137"/>
      <c r="R159" s="137"/>
      <c r="S159" s="137"/>
      <c r="T159" s="145"/>
      <c r="U159" s="145"/>
      <c r="V159" s="141"/>
      <c r="W159" s="141"/>
      <c r="X159" s="146"/>
      <c r="Y159" s="146"/>
      <c r="Z159" s="144"/>
      <c r="AA159" s="147"/>
      <c r="AB159" s="144"/>
      <c r="AC159" s="144"/>
    </row>
    <row r="160" spans="11:29" x14ac:dyDescent="0.25">
      <c r="K160" s="48"/>
      <c r="L160" s="143"/>
      <c r="M160" s="144"/>
      <c r="N160" s="144"/>
      <c r="O160" s="144"/>
      <c r="P160" s="137"/>
      <c r="Q160" s="137"/>
      <c r="R160" s="137"/>
      <c r="S160" s="137"/>
      <c r="T160" s="145"/>
      <c r="U160" s="145"/>
      <c r="V160" s="141"/>
      <c r="W160" s="141"/>
      <c r="X160" s="146"/>
      <c r="Y160" s="146"/>
      <c r="Z160" s="144"/>
      <c r="AA160" s="147"/>
      <c r="AB160" s="144"/>
      <c r="AC160" s="144"/>
    </row>
    <row r="161" spans="11:29" x14ac:dyDescent="0.25">
      <c r="K161" s="48"/>
      <c r="L161" s="143"/>
      <c r="M161" s="144"/>
      <c r="N161" s="144"/>
      <c r="O161" s="144"/>
      <c r="P161" s="137"/>
      <c r="Q161" s="137"/>
      <c r="R161" s="137"/>
      <c r="S161" s="137"/>
      <c r="T161" s="145"/>
      <c r="U161" s="145"/>
      <c r="V161" s="141"/>
      <c r="W161" s="141"/>
      <c r="X161" s="146"/>
      <c r="Y161" s="146"/>
      <c r="Z161" s="144"/>
      <c r="AA161" s="147"/>
      <c r="AB161" s="144"/>
      <c r="AC161" s="144"/>
    </row>
    <row r="162" spans="11:29" x14ac:dyDescent="0.25">
      <c r="K162" s="48"/>
      <c r="L162" s="143"/>
      <c r="M162" s="144"/>
      <c r="N162" s="144"/>
      <c r="O162" s="144"/>
      <c r="P162" s="137"/>
      <c r="Q162" s="137"/>
      <c r="R162" s="137"/>
      <c r="S162" s="137"/>
      <c r="T162" s="145"/>
      <c r="U162" s="145"/>
      <c r="V162" s="141"/>
      <c r="W162" s="141"/>
      <c r="X162" s="146"/>
      <c r="Y162" s="146"/>
      <c r="Z162" s="144"/>
      <c r="AA162" s="147"/>
      <c r="AB162" s="144"/>
      <c r="AC162" s="144"/>
    </row>
    <row r="163" spans="11:29" x14ac:dyDescent="0.25">
      <c r="K163" s="48"/>
      <c r="L163" s="143"/>
      <c r="M163" s="144"/>
      <c r="N163" s="144"/>
      <c r="O163" s="144"/>
      <c r="P163" s="137"/>
      <c r="Q163" s="137"/>
      <c r="R163" s="137"/>
      <c r="S163" s="137"/>
      <c r="T163" s="145"/>
      <c r="U163" s="145"/>
      <c r="V163" s="141"/>
      <c r="W163" s="141"/>
      <c r="X163" s="146"/>
      <c r="Y163" s="146"/>
      <c r="Z163" s="144"/>
      <c r="AA163" s="147"/>
      <c r="AB163" s="144"/>
      <c r="AC163" s="144"/>
    </row>
    <row r="164" spans="11:29" x14ac:dyDescent="0.25">
      <c r="K164" s="48"/>
      <c r="L164" s="143"/>
      <c r="M164" s="144"/>
      <c r="N164" s="144"/>
      <c r="O164" s="144"/>
      <c r="P164" s="137"/>
      <c r="Q164" s="137"/>
      <c r="R164" s="137"/>
      <c r="S164" s="137"/>
      <c r="T164" s="145"/>
      <c r="U164" s="145"/>
      <c r="V164" s="141"/>
      <c r="W164" s="141"/>
      <c r="X164" s="146"/>
      <c r="Y164" s="146"/>
      <c r="Z164" s="144"/>
      <c r="AA164" s="147"/>
      <c r="AB164" s="144"/>
      <c r="AC164" s="144"/>
    </row>
    <row r="165" spans="11:29" x14ac:dyDescent="0.25">
      <c r="K165" s="48"/>
      <c r="L165" s="143"/>
      <c r="M165" s="144"/>
      <c r="N165" s="144"/>
      <c r="O165" s="144"/>
      <c r="P165" s="137"/>
      <c r="Q165" s="137"/>
      <c r="R165" s="137"/>
      <c r="S165" s="137"/>
      <c r="T165" s="145"/>
      <c r="U165" s="145"/>
      <c r="V165" s="141"/>
      <c r="W165" s="141"/>
      <c r="X165" s="146"/>
      <c r="Y165" s="146"/>
      <c r="Z165" s="144"/>
      <c r="AA165" s="147"/>
      <c r="AB165" s="144"/>
      <c r="AC165" s="144"/>
    </row>
    <row r="166" spans="11:29" x14ac:dyDescent="0.25">
      <c r="K166" s="48"/>
      <c r="L166" s="143"/>
      <c r="M166" s="144"/>
      <c r="N166" s="144"/>
      <c r="O166" s="144"/>
      <c r="P166" s="137"/>
      <c r="Q166" s="137"/>
      <c r="R166" s="137"/>
      <c r="S166" s="137"/>
      <c r="T166" s="145"/>
      <c r="U166" s="145"/>
      <c r="V166" s="141"/>
      <c r="W166" s="141"/>
      <c r="X166" s="146"/>
      <c r="Y166" s="146"/>
      <c r="Z166" s="144"/>
      <c r="AA166" s="147"/>
      <c r="AB166" s="144"/>
      <c r="AC166" s="144"/>
    </row>
    <row r="167" spans="11:29" x14ac:dyDescent="0.25">
      <c r="K167" s="48"/>
      <c r="L167" s="143"/>
      <c r="M167" s="144"/>
      <c r="N167" s="144"/>
      <c r="O167" s="144"/>
      <c r="P167" s="137"/>
      <c r="Q167" s="137"/>
      <c r="R167" s="137"/>
      <c r="S167" s="137"/>
      <c r="T167" s="145"/>
      <c r="U167" s="145"/>
      <c r="V167" s="141"/>
      <c r="W167" s="141"/>
      <c r="X167" s="146"/>
      <c r="Y167" s="146"/>
      <c r="Z167" s="144"/>
      <c r="AA167" s="147"/>
      <c r="AB167" s="144"/>
      <c r="AC167" s="144"/>
    </row>
    <row r="168" spans="11:29" x14ac:dyDescent="0.25">
      <c r="K168" s="48"/>
      <c r="L168" s="143"/>
      <c r="M168" s="144"/>
      <c r="N168" s="144"/>
      <c r="O168" s="144"/>
      <c r="P168" s="137"/>
      <c r="Q168" s="137"/>
      <c r="R168" s="137"/>
      <c r="S168" s="137"/>
      <c r="T168" s="145"/>
      <c r="U168" s="145"/>
      <c r="V168" s="141"/>
      <c r="W168" s="141"/>
      <c r="X168" s="146"/>
      <c r="Y168" s="146"/>
      <c r="Z168" s="144"/>
      <c r="AA168" s="147"/>
      <c r="AB168" s="144"/>
      <c r="AC168" s="144"/>
    </row>
    <row r="169" spans="11:29" x14ac:dyDescent="0.25">
      <c r="K169" s="48"/>
      <c r="L169" s="143"/>
      <c r="M169" s="144"/>
      <c r="N169" s="144"/>
      <c r="O169" s="144"/>
      <c r="P169" s="137"/>
      <c r="Q169" s="137"/>
      <c r="R169" s="137"/>
      <c r="S169" s="137"/>
      <c r="T169" s="145"/>
      <c r="U169" s="145"/>
      <c r="V169" s="141"/>
      <c r="W169" s="141"/>
      <c r="X169" s="146"/>
      <c r="Y169" s="146"/>
      <c r="Z169" s="144"/>
      <c r="AA169" s="147"/>
      <c r="AB169" s="144"/>
      <c r="AC169" s="144"/>
    </row>
    <row r="170" spans="11:29" x14ac:dyDescent="0.25">
      <c r="K170" s="48"/>
      <c r="L170" s="143"/>
      <c r="M170" s="144"/>
      <c r="N170" s="144"/>
      <c r="O170" s="144"/>
      <c r="P170" s="137"/>
      <c r="Q170" s="137"/>
      <c r="R170" s="137"/>
      <c r="S170" s="137"/>
      <c r="T170" s="145"/>
      <c r="U170" s="145"/>
      <c r="V170" s="141"/>
      <c r="W170" s="141"/>
      <c r="X170" s="146"/>
      <c r="Y170" s="146"/>
      <c r="Z170" s="144"/>
      <c r="AA170" s="147"/>
      <c r="AB170" s="144"/>
      <c r="AC170" s="144"/>
    </row>
    <row r="171" spans="11:29" x14ac:dyDescent="0.25">
      <c r="K171" s="48"/>
      <c r="L171" s="143"/>
      <c r="M171" s="144"/>
      <c r="N171" s="144"/>
      <c r="O171" s="144"/>
      <c r="P171" s="137"/>
      <c r="Q171" s="137"/>
      <c r="R171" s="137"/>
      <c r="S171" s="137"/>
      <c r="T171" s="145"/>
      <c r="U171" s="145"/>
      <c r="V171" s="141"/>
      <c r="W171" s="141"/>
      <c r="X171" s="146"/>
      <c r="Y171" s="146"/>
      <c r="Z171" s="144"/>
      <c r="AA171" s="147"/>
      <c r="AB171" s="144"/>
      <c r="AC171" s="144"/>
    </row>
    <row r="172" spans="11:29" x14ac:dyDescent="0.25">
      <c r="K172" s="48"/>
      <c r="L172" s="143"/>
      <c r="M172" s="144"/>
      <c r="N172" s="144"/>
      <c r="O172" s="144"/>
      <c r="P172" s="137"/>
      <c r="Q172" s="137"/>
      <c r="R172" s="137"/>
      <c r="S172" s="137"/>
      <c r="T172" s="145"/>
      <c r="U172" s="145"/>
      <c r="V172" s="141"/>
      <c r="W172" s="141"/>
      <c r="X172" s="146"/>
      <c r="Y172" s="146"/>
      <c r="Z172" s="144"/>
      <c r="AA172" s="147"/>
      <c r="AB172" s="144"/>
      <c r="AC172" s="144"/>
    </row>
    <row r="173" spans="11:29" x14ac:dyDescent="0.25">
      <c r="K173" s="48"/>
      <c r="L173" s="143"/>
      <c r="M173" s="144"/>
      <c r="N173" s="144"/>
      <c r="O173" s="144"/>
      <c r="P173" s="137"/>
      <c r="Q173" s="137"/>
      <c r="R173" s="137"/>
      <c r="S173" s="137"/>
      <c r="T173" s="145"/>
      <c r="U173" s="145"/>
      <c r="V173" s="141"/>
      <c r="W173" s="141"/>
      <c r="X173" s="146"/>
      <c r="Y173" s="146"/>
      <c r="Z173" s="144"/>
      <c r="AA173" s="147"/>
      <c r="AB173" s="144"/>
      <c r="AC173" s="144"/>
    </row>
    <row r="174" spans="11:29" x14ac:dyDescent="0.25">
      <c r="K174" s="48"/>
      <c r="L174" s="143"/>
      <c r="M174" s="144"/>
      <c r="N174" s="144"/>
      <c r="O174" s="144"/>
      <c r="P174" s="137"/>
      <c r="Q174" s="137"/>
      <c r="R174" s="137"/>
      <c r="S174" s="137"/>
      <c r="T174" s="145"/>
      <c r="U174" s="145"/>
      <c r="V174" s="141"/>
      <c r="W174" s="141"/>
      <c r="X174" s="146"/>
      <c r="Y174" s="146"/>
      <c r="Z174" s="144"/>
      <c r="AA174" s="147"/>
      <c r="AB174" s="144"/>
      <c r="AC174" s="144"/>
    </row>
    <row r="175" spans="11:29" x14ac:dyDescent="0.25">
      <c r="K175" s="48"/>
      <c r="L175" s="143"/>
      <c r="M175" s="144"/>
      <c r="N175" s="144"/>
      <c r="O175" s="144"/>
      <c r="P175" s="137"/>
      <c r="Q175" s="137"/>
      <c r="R175" s="137"/>
      <c r="S175" s="137"/>
      <c r="T175" s="145"/>
      <c r="U175" s="145"/>
      <c r="V175" s="141"/>
      <c r="W175" s="141"/>
      <c r="X175" s="146"/>
      <c r="Y175" s="146"/>
      <c r="Z175" s="144"/>
      <c r="AA175" s="147"/>
      <c r="AB175" s="144"/>
      <c r="AC175" s="144"/>
    </row>
    <row r="176" spans="11:29" x14ac:dyDescent="0.25">
      <c r="K176" s="48"/>
      <c r="L176" s="143"/>
      <c r="M176" s="144"/>
      <c r="N176" s="144"/>
      <c r="O176" s="144"/>
      <c r="P176" s="137"/>
      <c r="Q176" s="137"/>
      <c r="R176" s="137"/>
      <c r="S176" s="137"/>
      <c r="T176" s="145"/>
      <c r="U176" s="145"/>
      <c r="V176" s="141"/>
      <c r="W176" s="141"/>
      <c r="X176" s="146"/>
      <c r="Y176" s="146"/>
      <c r="Z176" s="144"/>
      <c r="AA176" s="147"/>
      <c r="AB176" s="144"/>
      <c r="AC176" s="144"/>
    </row>
    <row r="177" spans="11:29" x14ac:dyDescent="0.25">
      <c r="K177" s="48"/>
      <c r="L177" s="143"/>
      <c r="M177" s="144"/>
      <c r="N177" s="144"/>
      <c r="O177" s="144"/>
      <c r="P177" s="137"/>
      <c r="Q177" s="137"/>
      <c r="R177" s="137"/>
      <c r="S177" s="137"/>
      <c r="T177" s="145"/>
      <c r="U177" s="145"/>
      <c r="V177" s="141"/>
      <c r="W177" s="141"/>
      <c r="X177" s="146"/>
      <c r="Y177" s="146"/>
      <c r="Z177" s="144"/>
      <c r="AA177" s="147"/>
      <c r="AB177" s="144"/>
      <c r="AC177" s="144"/>
    </row>
    <row r="178" spans="11:29" x14ac:dyDescent="0.25">
      <c r="K178" s="48"/>
      <c r="L178" s="143"/>
      <c r="M178" s="144"/>
      <c r="N178" s="144"/>
      <c r="O178" s="144"/>
      <c r="P178" s="137"/>
      <c r="Q178" s="137"/>
      <c r="R178" s="137"/>
      <c r="S178" s="137"/>
      <c r="T178" s="145"/>
      <c r="U178" s="145"/>
      <c r="V178" s="141"/>
      <c r="W178" s="141"/>
      <c r="X178" s="146"/>
      <c r="Y178" s="146"/>
      <c r="Z178" s="144"/>
      <c r="AA178" s="147"/>
      <c r="AB178" s="144"/>
      <c r="AC178" s="144"/>
    </row>
    <row r="179" spans="11:29" x14ac:dyDescent="0.25">
      <c r="K179" s="48"/>
      <c r="L179" s="143"/>
      <c r="M179" s="144"/>
      <c r="N179" s="144"/>
      <c r="O179" s="144"/>
      <c r="P179" s="137"/>
      <c r="Q179" s="137"/>
      <c r="R179" s="137"/>
      <c r="S179" s="137"/>
      <c r="T179" s="145"/>
      <c r="U179" s="145"/>
      <c r="V179" s="141"/>
      <c r="W179" s="141"/>
      <c r="X179" s="146"/>
      <c r="Y179" s="146"/>
      <c r="Z179" s="144"/>
      <c r="AA179" s="147"/>
      <c r="AB179" s="144"/>
      <c r="AC179" s="144"/>
    </row>
    <row r="180" spans="11:29" x14ac:dyDescent="0.25">
      <c r="K180" s="48"/>
      <c r="L180" s="143"/>
      <c r="M180" s="144"/>
      <c r="N180" s="144"/>
      <c r="O180" s="144"/>
      <c r="P180" s="137"/>
      <c r="Q180" s="137"/>
      <c r="R180" s="137"/>
      <c r="S180" s="137"/>
      <c r="T180" s="145"/>
      <c r="U180" s="145"/>
      <c r="V180" s="141"/>
      <c r="W180" s="141"/>
      <c r="X180" s="146"/>
      <c r="Y180" s="146"/>
      <c r="Z180" s="144"/>
      <c r="AA180" s="147"/>
      <c r="AB180" s="144"/>
      <c r="AC180" s="144"/>
    </row>
    <row r="181" spans="11:29" x14ac:dyDescent="0.25">
      <c r="K181" s="48"/>
      <c r="L181" s="143"/>
      <c r="M181" s="144"/>
      <c r="N181" s="144"/>
      <c r="O181" s="144"/>
      <c r="P181" s="137"/>
      <c r="Q181" s="137"/>
      <c r="R181" s="137"/>
      <c r="S181" s="137"/>
      <c r="T181" s="145"/>
      <c r="U181" s="145"/>
      <c r="V181" s="141"/>
      <c r="W181" s="141"/>
      <c r="X181" s="146"/>
      <c r="Y181" s="146"/>
      <c r="Z181" s="144"/>
      <c r="AA181" s="147"/>
      <c r="AB181" s="144"/>
      <c r="AC181" s="144"/>
    </row>
    <row r="182" spans="11:29" x14ac:dyDescent="0.25">
      <c r="K182" s="48"/>
      <c r="L182" s="143"/>
      <c r="M182" s="144"/>
      <c r="N182" s="144"/>
      <c r="O182" s="144"/>
      <c r="P182" s="137"/>
      <c r="Q182" s="137"/>
      <c r="R182" s="137"/>
      <c r="S182" s="137"/>
      <c r="T182" s="145"/>
      <c r="U182" s="145"/>
      <c r="V182" s="141"/>
      <c r="W182" s="141"/>
      <c r="X182" s="146"/>
      <c r="Y182" s="146"/>
      <c r="Z182" s="144"/>
      <c r="AA182" s="147"/>
      <c r="AB182" s="144"/>
      <c r="AC182" s="144"/>
    </row>
    <row r="183" spans="11:29" x14ac:dyDescent="0.25">
      <c r="K183" s="48"/>
      <c r="L183" s="143"/>
      <c r="M183" s="144"/>
      <c r="N183" s="144"/>
      <c r="O183" s="144"/>
      <c r="P183" s="137"/>
      <c r="Q183" s="137"/>
      <c r="R183" s="137"/>
      <c r="S183" s="137"/>
      <c r="T183" s="145"/>
      <c r="U183" s="145"/>
      <c r="V183" s="141"/>
      <c r="W183" s="141"/>
      <c r="X183" s="146"/>
      <c r="Y183" s="146"/>
      <c r="Z183" s="144"/>
      <c r="AA183" s="147"/>
      <c r="AB183" s="144"/>
      <c r="AC183" s="144"/>
    </row>
    <row r="184" spans="11:29" x14ac:dyDescent="0.25">
      <c r="K184" s="48"/>
      <c r="L184" s="143"/>
      <c r="M184" s="144"/>
      <c r="N184" s="144"/>
      <c r="O184" s="144"/>
      <c r="P184" s="137"/>
      <c r="Q184" s="137"/>
      <c r="R184" s="137"/>
      <c r="S184" s="137"/>
      <c r="T184" s="145"/>
      <c r="U184" s="145"/>
      <c r="V184" s="141"/>
      <c r="W184" s="141"/>
      <c r="X184" s="146"/>
      <c r="Y184" s="146"/>
      <c r="Z184" s="144"/>
      <c r="AA184" s="147"/>
      <c r="AB184" s="144"/>
      <c r="AC184" s="144"/>
    </row>
    <row r="185" spans="11:29" x14ac:dyDescent="0.25">
      <c r="K185" s="48"/>
      <c r="L185" s="143"/>
      <c r="M185" s="144"/>
      <c r="N185" s="144"/>
      <c r="O185" s="144"/>
      <c r="P185" s="137"/>
      <c r="Q185" s="137"/>
      <c r="R185" s="137"/>
      <c r="S185" s="137"/>
      <c r="T185" s="145"/>
      <c r="U185" s="145"/>
      <c r="V185" s="141"/>
      <c r="W185" s="141"/>
      <c r="X185" s="146"/>
      <c r="Y185" s="146"/>
      <c r="Z185" s="144"/>
      <c r="AA185" s="147"/>
      <c r="AB185" s="144"/>
      <c r="AC185" s="144"/>
    </row>
    <row r="186" spans="11:29" x14ac:dyDescent="0.25">
      <c r="K186" s="48"/>
      <c r="L186" s="143"/>
      <c r="M186" s="144"/>
      <c r="N186" s="144"/>
      <c r="O186" s="144"/>
      <c r="P186" s="137"/>
      <c r="Q186" s="137"/>
      <c r="R186" s="137"/>
      <c r="S186" s="137"/>
      <c r="T186" s="145"/>
      <c r="U186" s="145"/>
      <c r="V186" s="141"/>
      <c r="W186" s="141"/>
      <c r="X186" s="146"/>
      <c r="Y186" s="146"/>
      <c r="Z186" s="144"/>
      <c r="AA186" s="147"/>
      <c r="AB186" s="144"/>
      <c r="AC186" s="144"/>
    </row>
    <row r="187" spans="11:29" x14ac:dyDescent="0.25">
      <c r="K187" s="48"/>
      <c r="L187" s="143"/>
      <c r="M187" s="144"/>
      <c r="N187" s="144"/>
      <c r="O187" s="144"/>
      <c r="P187" s="137"/>
      <c r="Q187" s="137"/>
      <c r="R187" s="137"/>
      <c r="S187" s="137"/>
      <c r="T187" s="145"/>
      <c r="U187" s="145"/>
      <c r="V187" s="141"/>
      <c r="W187" s="141"/>
      <c r="X187" s="146"/>
      <c r="Y187" s="146"/>
      <c r="Z187" s="144"/>
      <c r="AA187" s="147"/>
      <c r="AB187" s="144"/>
      <c r="AC187" s="144"/>
    </row>
    <row r="188" spans="11:29" x14ac:dyDescent="0.25">
      <c r="K188" s="48"/>
      <c r="L188" s="143"/>
      <c r="M188" s="144"/>
      <c r="N188" s="144"/>
      <c r="O188" s="144"/>
      <c r="P188" s="137"/>
      <c r="Q188" s="137"/>
      <c r="R188" s="137"/>
      <c r="S188" s="137"/>
      <c r="T188" s="145"/>
      <c r="U188" s="145"/>
      <c r="V188" s="141"/>
      <c r="W188" s="141"/>
      <c r="X188" s="146"/>
      <c r="Y188" s="146"/>
      <c r="Z188" s="144"/>
      <c r="AA188" s="147"/>
      <c r="AB188" s="144"/>
      <c r="AC188" s="144"/>
    </row>
    <row r="189" spans="11:29" x14ac:dyDescent="0.25">
      <c r="K189" s="48"/>
      <c r="L189" s="143"/>
      <c r="M189" s="144"/>
      <c r="N189" s="144"/>
      <c r="O189" s="144"/>
      <c r="P189" s="137"/>
      <c r="Q189" s="137"/>
      <c r="R189" s="137"/>
      <c r="S189" s="137"/>
      <c r="T189" s="145"/>
      <c r="U189" s="145"/>
      <c r="V189" s="141"/>
      <c r="W189" s="141"/>
      <c r="X189" s="146"/>
      <c r="Y189" s="146"/>
      <c r="Z189" s="144"/>
      <c r="AA189" s="147"/>
      <c r="AB189" s="144"/>
      <c r="AC189" s="144"/>
    </row>
    <row r="190" spans="11:29" x14ac:dyDescent="0.25">
      <c r="K190" s="48"/>
      <c r="L190" s="143"/>
      <c r="M190" s="144"/>
      <c r="N190" s="144"/>
      <c r="O190" s="144"/>
      <c r="P190" s="137"/>
      <c r="Q190" s="137"/>
      <c r="R190" s="137"/>
      <c r="S190" s="137"/>
      <c r="T190" s="145"/>
      <c r="U190" s="145"/>
      <c r="V190" s="141"/>
      <c r="W190" s="141"/>
      <c r="X190" s="146"/>
      <c r="Y190" s="146"/>
      <c r="Z190" s="144"/>
      <c r="AA190" s="147"/>
      <c r="AB190" s="144"/>
      <c r="AC190" s="144"/>
    </row>
    <row r="191" spans="11:29" x14ac:dyDescent="0.25">
      <c r="K191" s="48"/>
      <c r="L191" s="143"/>
      <c r="M191" s="144"/>
      <c r="N191" s="144"/>
      <c r="O191" s="144"/>
      <c r="P191" s="137"/>
      <c r="Q191" s="137"/>
      <c r="R191" s="137"/>
      <c r="S191" s="137"/>
      <c r="T191" s="145"/>
      <c r="U191" s="145"/>
      <c r="V191" s="141"/>
      <c r="W191" s="141"/>
      <c r="X191" s="146"/>
      <c r="Y191" s="146"/>
      <c r="Z191" s="144"/>
      <c r="AA191" s="147"/>
      <c r="AB191" s="144"/>
      <c r="AC191" s="144"/>
    </row>
    <row r="192" spans="11:29" x14ac:dyDescent="0.25">
      <c r="K192" s="48"/>
      <c r="L192" s="143"/>
      <c r="M192" s="144"/>
      <c r="N192" s="144"/>
      <c r="O192" s="144"/>
      <c r="P192" s="137"/>
      <c r="Q192" s="137"/>
      <c r="R192" s="137"/>
      <c r="S192" s="137"/>
      <c r="T192" s="145"/>
      <c r="U192" s="145"/>
      <c r="V192" s="141"/>
      <c r="W192" s="141"/>
      <c r="X192" s="146"/>
      <c r="Y192" s="146"/>
      <c r="Z192" s="144"/>
      <c r="AA192" s="147"/>
      <c r="AB192" s="144"/>
      <c r="AC192" s="144"/>
    </row>
    <row r="193" spans="11:29" x14ac:dyDescent="0.25">
      <c r="K193" s="48"/>
      <c r="L193" s="143"/>
      <c r="M193" s="144"/>
      <c r="N193" s="144"/>
      <c r="O193" s="144"/>
      <c r="P193" s="137"/>
      <c r="Q193" s="137"/>
      <c r="R193" s="137"/>
      <c r="S193" s="137"/>
      <c r="T193" s="145"/>
      <c r="U193" s="145"/>
      <c r="V193" s="141"/>
      <c r="W193" s="141"/>
      <c r="X193" s="146"/>
      <c r="Y193" s="146"/>
      <c r="Z193" s="144"/>
      <c r="AA193" s="147"/>
      <c r="AB193" s="144"/>
      <c r="AC193" s="144"/>
    </row>
    <row r="194" spans="11:29" x14ac:dyDescent="0.25">
      <c r="K194" s="48"/>
      <c r="L194" s="143"/>
      <c r="M194" s="144"/>
      <c r="N194" s="144"/>
      <c r="O194" s="144"/>
      <c r="P194" s="137"/>
      <c r="Q194" s="137"/>
      <c r="R194" s="137"/>
      <c r="S194" s="137"/>
      <c r="T194" s="145"/>
      <c r="U194" s="145"/>
      <c r="V194" s="141"/>
      <c r="W194" s="141"/>
      <c r="X194" s="146"/>
      <c r="Y194" s="146"/>
      <c r="Z194" s="144"/>
      <c r="AA194" s="147"/>
      <c r="AB194" s="144"/>
      <c r="AC194" s="144"/>
    </row>
    <row r="195" spans="11:29" x14ac:dyDescent="0.25">
      <c r="K195" s="48"/>
      <c r="L195" s="143"/>
      <c r="M195" s="144"/>
      <c r="N195" s="144"/>
      <c r="O195" s="144"/>
      <c r="P195" s="137"/>
      <c r="Q195" s="137"/>
      <c r="R195" s="137"/>
      <c r="S195" s="137"/>
      <c r="T195" s="145"/>
      <c r="U195" s="145"/>
      <c r="V195" s="141"/>
      <c r="W195" s="141"/>
      <c r="X195" s="146"/>
      <c r="Y195" s="146"/>
      <c r="Z195" s="144"/>
      <c r="AA195" s="147"/>
      <c r="AB195" s="144"/>
      <c r="AC195" s="144"/>
    </row>
    <row r="196" spans="11:29" x14ac:dyDescent="0.25">
      <c r="K196" s="48"/>
      <c r="L196" s="143"/>
      <c r="M196" s="144"/>
      <c r="N196" s="144"/>
      <c r="O196" s="144"/>
      <c r="P196" s="137"/>
      <c r="Q196" s="137"/>
      <c r="R196" s="137"/>
      <c r="S196" s="137"/>
      <c r="T196" s="145"/>
      <c r="U196" s="145"/>
      <c r="V196" s="141"/>
      <c r="W196" s="141"/>
      <c r="X196" s="146"/>
      <c r="Y196" s="146"/>
      <c r="Z196" s="144"/>
      <c r="AA196" s="147"/>
      <c r="AB196" s="144"/>
      <c r="AC196" s="144"/>
    </row>
    <row r="197" spans="11:29" x14ac:dyDescent="0.25">
      <c r="K197" s="48"/>
      <c r="L197" s="143"/>
      <c r="M197" s="144"/>
      <c r="N197" s="144"/>
      <c r="O197" s="144"/>
      <c r="P197" s="137"/>
      <c r="Q197" s="137"/>
      <c r="R197" s="137"/>
      <c r="S197" s="137"/>
      <c r="T197" s="145"/>
      <c r="U197" s="145"/>
      <c r="V197" s="141"/>
      <c r="W197" s="141"/>
      <c r="X197" s="146"/>
      <c r="Y197" s="146"/>
      <c r="Z197" s="144"/>
      <c r="AA197" s="147"/>
      <c r="AB197" s="144"/>
      <c r="AC197" s="144"/>
    </row>
    <row r="198" spans="11:29" x14ac:dyDescent="0.25">
      <c r="K198" s="48"/>
      <c r="L198" s="143"/>
      <c r="M198" s="144"/>
      <c r="N198" s="144"/>
      <c r="O198" s="144"/>
      <c r="P198" s="137"/>
      <c r="Q198" s="137"/>
      <c r="R198" s="137"/>
      <c r="S198" s="137"/>
      <c r="T198" s="145"/>
      <c r="U198" s="145"/>
      <c r="V198" s="141"/>
      <c r="W198" s="141"/>
      <c r="X198" s="146"/>
      <c r="Y198" s="146"/>
      <c r="Z198" s="144"/>
      <c r="AA198" s="147"/>
      <c r="AB198" s="144"/>
      <c r="AC198" s="144"/>
    </row>
    <row r="199" spans="11:29" x14ac:dyDescent="0.25">
      <c r="K199" s="48"/>
      <c r="L199" s="143"/>
      <c r="M199" s="144"/>
      <c r="N199" s="144"/>
      <c r="O199" s="144"/>
      <c r="P199" s="137"/>
      <c r="Q199" s="137"/>
      <c r="R199" s="137"/>
      <c r="S199" s="137"/>
      <c r="T199" s="145"/>
      <c r="U199" s="145"/>
      <c r="V199" s="141"/>
      <c r="W199" s="141"/>
      <c r="X199" s="146"/>
      <c r="Y199" s="146"/>
      <c r="Z199" s="144"/>
      <c r="AA199" s="147"/>
      <c r="AB199" s="144"/>
      <c r="AC199" s="144"/>
    </row>
    <row r="200" spans="11:29" x14ac:dyDescent="0.25">
      <c r="K200" s="48"/>
      <c r="L200" s="143"/>
      <c r="M200" s="144"/>
      <c r="N200" s="144"/>
      <c r="O200" s="144"/>
      <c r="P200" s="137"/>
      <c r="Q200" s="137"/>
      <c r="R200" s="137"/>
      <c r="S200" s="137"/>
      <c r="T200" s="145"/>
      <c r="U200" s="145"/>
      <c r="V200" s="141"/>
      <c r="W200" s="141"/>
      <c r="X200" s="146"/>
      <c r="Y200" s="146"/>
      <c r="Z200" s="144"/>
      <c r="AA200" s="147"/>
      <c r="AB200" s="144"/>
      <c r="AC200" s="144"/>
    </row>
    <row r="201" spans="11:29" x14ac:dyDescent="0.25">
      <c r="K201" s="48"/>
      <c r="L201" s="143"/>
      <c r="M201" s="144"/>
      <c r="N201" s="144"/>
      <c r="O201" s="144"/>
      <c r="P201" s="137"/>
      <c r="Q201" s="137"/>
      <c r="R201" s="137"/>
      <c r="S201" s="137"/>
      <c r="T201" s="145"/>
      <c r="U201" s="145"/>
      <c r="V201" s="141"/>
      <c r="W201" s="141"/>
      <c r="X201" s="146"/>
      <c r="Y201" s="146"/>
      <c r="Z201" s="144"/>
      <c r="AA201" s="147"/>
      <c r="AB201" s="144"/>
      <c r="AC201" s="144"/>
    </row>
    <row r="202" spans="11:29" x14ac:dyDescent="0.25">
      <c r="K202" s="48"/>
      <c r="L202" s="143"/>
      <c r="M202" s="144"/>
      <c r="N202" s="144"/>
      <c r="O202" s="144"/>
      <c r="P202" s="137"/>
      <c r="Q202" s="137"/>
      <c r="R202" s="137"/>
      <c r="S202" s="137"/>
      <c r="T202" s="145"/>
      <c r="U202" s="145"/>
      <c r="V202" s="141"/>
      <c r="W202" s="141"/>
      <c r="X202" s="146"/>
      <c r="Y202" s="146"/>
      <c r="Z202" s="144"/>
      <c r="AA202" s="147"/>
      <c r="AB202" s="144"/>
      <c r="AC202" s="144"/>
    </row>
    <row r="203" spans="11:29" x14ac:dyDescent="0.25">
      <c r="K203" s="48"/>
      <c r="L203" s="143"/>
      <c r="M203" s="144"/>
      <c r="N203" s="144"/>
      <c r="O203" s="144"/>
      <c r="P203" s="137"/>
      <c r="Q203" s="137"/>
      <c r="R203" s="137"/>
      <c r="S203" s="137"/>
      <c r="T203" s="145"/>
      <c r="U203" s="145"/>
      <c r="V203" s="141"/>
      <c r="W203" s="141"/>
      <c r="X203" s="146"/>
      <c r="Y203" s="146"/>
      <c r="Z203" s="144"/>
      <c r="AA203" s="147"/>
      <c r="AB203" s="144"/>
      <c r="AC203" s="144"/>
    </row>
    <row r="204" spans="11:29" x14ac:dyDescent="0.25">
      <c r="K204" s="48"/>
      <c r="L204" s="143"/>
      <c r="M204" s="144"/>
      <c r="N204" s="144"/>
      <c r="O204" s="144"/>
      <c r="P204" s="137"/>
      <c r="Q204" s="137"/>
      <c r="R204" s="137"/>
      <c r="S204" s="137"/>
      <c r="T204" s="145"/>
      <c r="U204" s="145"/>
      <c r="V204" s="141"/>
      <c r="W204" s="141"/>
      <c r="X204" s="146"/>
      <c r="Y204" s="146"/>
      <c r="Z204" s="144"/>
      <c r="AA204" s="147"/>
      <c r="AB204" s="144"/>
      <c r="AC204" s="144"/>
    </row>
    <row r="205" spans="11:29" x14ac:dyDescent="0.25">
      <c r="K205" s="48"/>
      <c r="L205" s="143"/>
      <c r="M205" s="144"/>
      <c r="N205" s="144"/>
      <c r="O205" s="144"/>
      <c r="P205" s="137"/>
      <c r="Q205" s="137"/>
      <c r="R205" s="137"/>
      <c r="S205" s="137"/>
      <c r="T205" s="145"/>
      <c r="U205" s="145"/>
      <c r="V205" s="141"/>
      <c r="W205" s="141"/>
      <c r="X205" s="146"/>
      <c r="Y205" s="146"/>
      <c r="Z205" s="144"/>
      <c r="AA205" s="147"/>
      <c r="AB205" s="144"/>
      <c r="AC205" s="144"/>
    </row>
    <row r="206" spans="11:29" x14ac:dyDescent="0.25">
      <c r="K206" s="48"/>
      <c r="L206" s="143"/>
      <c r="M206" s="144"/>
      <c r="N206" s="144"/>
      <c r="O206" s="144"/>
      <c r="P206" s="137"/>
      <c r="Q206" s="137"/>
      <c r="R206" s="137"/>
      <c r="S206" s="137"/>
      <c r="T206" s="145"/>
      <c r="U206" s="145"/>
      <c r="V206" s="141"/>
      <c r="W206" s="141"/>
      <c r="X206" s="146"/>
      <c r="Y206" s="146"/>
      <c r="Z206" s="144"/>
      <c r="AA206" s="147"/>
      <c r="AB206" s="144"/>
      <c r="AC206" s="144"/>
    </row>
    <row r="207" spans="11:29" x14ac:dyDescent="0.25">
      <c r="K207" s="48"/>
      <c r="L207" s="143"/>
      <c r="M207" s="144"/>
      <c r="N207" s="144"/>
      <c r="O207" s="144"/>
      <c r="P207" s="137"/>
      <c r="Q207" s="137"/>
      <c r="R207" s="137"/>
      <c r="S207" s="137"/>
      <c r="T207" s="145"/>
      <c r="U207" s="145"/>
      <c r="V207" s="141"/>
      <c r="W207" s="141"/>
      <c r="X207" s="146"/>
      <c r="Y207" s="146"/>
      <c r="Z207" s="144"/>
      <c r="AA207" s="147"/>
      <c r="AB207" s="144"/>
      <c r="AC207" s="144"/>
    </row>
    <row r="208" spans="11:29" x14ac:dyDescent="0.25">
      <c r="K208" s="48"/>
      <c r="L208" s="143"/>
      <c r="M208" s="144"/>
      <c r="N208" s="144"/>
      <c r="O208" s="144"/>
      <c r="P208" s="137"/>
      <c r="Q208" s="137"/>
      <c r="R208" s="137"/>
      <c r="S208" s="137"/>
      <c r="T208" s="145"/>
      <c r="U208" s="145"/>
      <c r="V208" s="141"/>
      <c r="W208" s="141"/>
      <c r="X208" s="146"/>
      <c r="Y208" s="146"/>
      <c r="Z208" s="144"/>
      <c r="AA208" s="147"/>
      <c r="AB208" s="144"/>
      <c r="AC208" s="144"/>
    </row>
    <row r="209" spans="11:29" x14ac:dyDescent="0.25">
      <c r="K209" s="48"/>
      <c r="L209" s="143"/>
      <c r="M209" s="144"/>
      <c r="N209" s="144"/>
      <c r="O209" s="144"/>
      <c r="P209" s="137"/>
      <c r="Q209" s="137"/>
      <c r="R209" s="137"/>
      <c r="S209" s="137"/>
      <c r="T209" s="145"/>
      <c r="U209" s="145"/>
      <c r="V209" s="141"/>
      <c r="W209" s="141"/>
      <c r="X209" s="146"/>
      <c r="Y209" s="146"/>
      <c r="Z209" s="144"/>
      <c r="AA209" s="147"/>
      <c r="AB209" s="144"/>
      <c r="AC209" s="144"/>
    </row>
    <row r="210" spans="11:29" x14ac:dyDescent="0.25">
      <c r="K210" s="48"/>
      <c r="L210" s="143"/>
      <c r="M210" s="144"/>
      <c r="N210" s="144"/>
      <c r="O210" s="144"/>
      <c r="P210" s="137"/>
      <c r="Q210" s="137"/>
      <c r="R210" s="137"/>
      <c r="S210" s="137"/>
      <c r="T210" s="145"/>
      <c r="U210" s="145"/>
      <c r="V210" s="141"/>
      <c r="W210" s="141"/>
      <c r="X210" s="146"/>
      <c r="Y210" s="146"/>
      <c r="Z210" s="144"/>
      <c r="AA210" s="147"/>
      <c r="AB210" s="144"/>
      <c r="AC210" s="144"/>
    </row>
    <row r="211" spans="11:29" x14ac:dyDescent="0.25">
      <c r="K211" s="48"/>
      <c r="L211" s="143"/>
      <c r="M211" s="144"/>
      <c r="N211" s="144"/>
      <c r="O211" s="144"/>
      <c r="P211" s="137"/>
      <c r="Q211" s="137"/>
      <c r="R211" s="137"/>
      <c r="S211" s="137"/>
      <c r="T211" s="145"/>
      <c r="U211" s="145"/>
      <c r="V211" s="141"/>
      <c r="W211" s="141"/>
      <c r="X211" s="146"/>
      <c r="Y211" s="146"/>
      <c r="Z211" s="144"/>
      <c r="AA211" s="147"/>
      <c r="AB211" s="144"/>
      <c r="AC211" s="144"/>
    </row>
    <row r="212" spans="11:29" x14ac:dyDescent="0.25">
      <c r="K212" s="48"/>
      <c r="L212" s="143"/>
      <c r="M212" s="144"/>
      <c r="N212" s="144"/>
      <c r="O212" s="144"/>
      <c r="P212" s="137"/>
      <c r="Q212" s="137"/>
      <c r="R212" s="137"/>
      <c r="S212" s="137"/>
      <c r="T212" s="145"/>
      <c r="U212" s="145"/>
      <c r="V212" s="141"/>
      <c r="W212" s="141"/>
      <c r="X212" s="146"/>
      <c r="Y212" s="146"/>
      <c r="Z212" s="144"/>
      <c r="AA212" s="147"/>
      <c r="AB212" s="144"/>
      <c r="AC212" s="144"/>
    </row>
    <row r="213" spans="11:29" x14ac:dyDescent="0.25">
      <c r="K213" s="48"/>
      <c r="L213" s="143"/>
      <c r="M213" s="144"/>
      <c r="N213" s="144"/>
      <c r="O213" s="144"/>
      <c r="P213" s="137"/>
      <c r="Q213" s="137"/>
      <c r="R213" s="137"/>
      <c r="S213" s="137"/>
      <c r="T213" s="145"/>
      <c r="U213" s="145"/>
      <c r="V213" s="141"/>
      <c r="W213" s="141"/>
      <c r="X213" s="146"/>
      <c r="Y213" s="146"/>
      <c r="Z213" s="144"/>
      <c r="AA213" s="147"/>
      <c r="AB213" s="144"/>
      <c r="AC213" s="144"/>
    </row>
    <row r="214" spans="11:29" x14ac:dyDescent="0.25">
      <c r="K214" s="48"/>
      <c r="L214" s="143"/>
      <c r="M214" s="144"/>
      <c r="N214" s="144"/>
      <c r="O214" s="144"/>
      <c r="P214" s="137"/>
      <c r="Q214" s="137"/>
      <c r="R214" s="137"/>
      <c r="S214" s="137"/>
      <c r="T214" s="145"/>
      <c r="U214" s="145"/>
      <c r="V214" s="141"/>
      <c r="W214" s="141"/>
      <c r="X214" s="146"/>
      <c r="Y214" s="146"/>
      <c r="Z214" s="144"/>
      <c r="AA214" s="147"/>
      <c r="AB214" s="144"/>
      <c r="AC214" s="144"/>
    </row>
    <row r="215" spans="11:29" x14ac:dyDescent="0.25">
      <c r="K215" s="48"/>
      <c r="L215" s="143"/>
      <c r="M215" s="144"/>
      <c r="N215" s="144"/>
      <c r="O215" s="144"/>
      <c r="P215" s="137"/>
      <c r="Q215" s="137"/>
      <c r="R215" s="137"/>
      <c r="S215" s="137"/>
      <c r="T215" s="145"/>
      <c r="U215" s="145"/>
      <c r="V215" s="141"/>
      <c r="W215" s="141"/>
      <c r="X215" s="146"/>
      <c r="Y215" s="146"/>
      <c r="Z215" s="144"/>
      <c r="AA215" s="147"/>
      <c r="AB215" s="144"/>
      <c r="AC215" s="144"/>
    </row>
    <row r="216" spans="11:29" x14ac:dyDescent="0.25">
      <c r="K216" s="48"/>
      <c r="L216" s="143"/>
      <c r="M216" s="144"/>
      <c r="N216" s="144"/>
      <c r="O216" s="144"/>
      <c r="P216" s="137"/>
      <c r="Q216" s="137"/>
      <c r="R216" s="137"/>
      <c r="S216" s="137"/>
      <c r="T216" s="145"/>
      <c r="U216" s="145"/>
      <c r="V216" s="141"/>
      <c r="W216" s="141"/>
      <c r="X216" s="146"/>
      <c r="Y216" s="146"/>
      <c r="Z216" s="144"/>
      <c r="AA216" s="147"/>
      <c r="AB216" s="144"/>
      <c r="AC216" s="144"/>
    </row>
    <row r="217" spans="11:29" x14ac:dyDescent="0.25">
      <c r="K217" s="48"/>
      <c r="L217" s="143"/>
      <c r="M217" s="144"/>
      <c r="N217" s="144"/>
      <c r="O217" s="144"/>
      <c r="P217" s="137"/>
      <c r="Q217" s="137"/>
      <c r="R217" s="137"/>
      <c r="S217" s="137"/>
      <c r="T217" s="145"/>
      <c r="U217" s="145"/>
      <c r="V217" s="141"/>
      <c r="W217" s="141"/>
      <c r="X217" s="146"/>
      <c r="Y217" s="146"/>
      <c r="Z217" s="144"/>
      <c r="AA217" s="147"/>
      <c r="AB217" s="144"/>
      <c r="AC217" s="144"/>
    </row>
    <row r="218" spans="11:29" x14ac:dyDescent="0.25">
      <c r="K218" s="48"/>
      <c r="L218" s="143"/>
      <c r="M218" s="144"/>
      <c r="N218" s="144"/>
      <c r="O218" s="144"/>
      <c r="P218" s="137"/>
      <c r="Q218" s="137"/>
      <c r="R218" s="137"/>
      <c r="S218" s="137"/>
      <c r="T218" s="145"/>
      <c r="U218" s="145"/>
      <c r="V218" s="141"/>
      <c r="W218" s="141"/>
      <c r="X218" s="146"/>
      <c r="Y218" s="146"/>
      <c r="Z218" s="144"/>
      <c r="AA218" s="147"/>
      <c r="AB218" s="144"/>
      <c r="AC218" s="144"/>
    </row>
    <row r="219" spans="11:29" x14ac:dyDescent="0.25">
      <c r="K219" s="48"/>
      <c r="L219" s="143"/>
      <c r="M219" s="144"/>
      <c r="N219" s="144"/>
      <c r="O219" s="144"/>
      <c r="P219" s="137"/>
      <c r="Q219" s="137"/>
      <c r="R219" s="137"/>
      <c r="S219" s="137"/>
      <c r="T219" s="145"/>
      <c r="U219" s="145"/>
      <c r="V219" s="141"/>
      <c r="W219" s="141"/>
      <c r="X219" s="146"/>
      <c r="Y219" s="146"/>
      <c r="Z219" s="144"/>
      <c r="AA219" s="147"/>
      <c r="AB219" s="144"/>
      <c r="AC219" s="144"/>
    </row>
    <row r="220" spans="11:29" x14ac:dyDescent="0.25">
      <c r="K220" s="48"/>
      <c r="L220" s="143"/>
      <c r="M220" s="144"/>
      <c r="N220" s="144"/>
      <c r="O220" s="144"/>
      <c r="P220" s="137"/>
      <c r="Q220" s="137"/>
      <c r="R220" s="137"/>
      <c r="S220" s="137"/>
      <c r="T220" s="145"/>
      <c r="U220" s="145"/>
      <c r="V220" s="141"/>
      <c r="W220" s="141"/>
      <c r="X220" s="146"/>
      <c r="Y220" s="146"/>
      <c r="Z220" s="144"/>
      <c r="AA220" s="147"/>
      <c r="AB220" s="144"/>
      <c r="AC220" s="144"/>
    </row>
    <row r="221" spans="11:29" x14ac:dyDescent="0.25">
      <c r="K221" s="48"/>
      <c r="L221" s="143"/>
      <c r="M221" s="144"/>
      <c r="N221" s="144"/>
      <c r="O221" s="144"/>
      <c r="P221" s="137"/>
      <c r="Q221" s="137"/>
      <c r="R221" s="137"/>
      <c r="S221" s="137"/>
      <c r="T221" s="145"/>
      <c r="U221" s="145"/>
      <c r="V221" s="141"/>
      <c r="W221" s="141"/>
      <c r="X221" s="146"/>
      <c r="Y221" s="146"/>
      <c r="Z221" s="144"/>
      <c r="AA221" s="147"/>
      <c r="AB221" s="144"/>
      <c r="AC221" s="144"/>
    </row>
    <row r="222" spans="11:29" x14ac:dyDescent="0.25">
      <c r="K222" s="48"/>
      <c r="L222" s="143"/>
      <c r="M222" s="144"/>
      <c r="N222" s="144"/>
      <c r="O222" s="144"/>
      <c r="P222" s="137"/>
      <c r="Q222" s="137"/>
      <c r="R222" s="137"/>
      <c r="S222" s="137"/>
      <c r="T222" s="145"/>
      <c r="U222" s="145"/>
      <c r="V222" s="141"/>
      <c r="W222" s="141"/>
      <c r="X222" s="146"/>
      <c r="Y222" s="146"/>
      <c r="Z222" s="144"/>
      <c r="AA222" s="147"/>
      <c r="AB222" s="144"/>
      <c r="AC222" s="144"/>
    </row>
    <row r="223" spans="11:29" x14ac:dyDescent="0.25">
      <c r="K223" s="48"/>
      <c r="L223" s="143"/>
      <c r="M223" s="144"/>
      <c r="N223" s="144"/>
      <c r="O223" s="144"/>
      <c r="P223" s="137"/>
      <c r="Q223" s="137"/>
      <c r="R223" s="137"/>
      <c r="S223" s="137"/>
      <c r="T223" s="145"/>
      <c r="U223" s="145"/>
      <c r="V223" s="141"/>
      <c r="W223" s="141"/>
      <c r="X223" s="146"/>
      <c r="Y223" s="146"/>
      <c r="Z223" s="144"/>
      <c r="AA223" s="147"/>
      <c r="AB223" s="144"/>
      <c r="AC223" s="144"/>
    </row>
    <row r="224" spans="11:29" x14ac:dyDescent="0.25">
      <c r="K224" s="48"/>
      <c r="L224" s="143"/>
      <c r="M224" s="144"/>
      <c r="N224" s="144"/>
      <c r="O224" s="144"/>
      <c r="P224" s="137"/>
      <c r="Q224" s="137"/>
      <c r="R224" s="137"/>
      <c r="S224" s="137"/>
      <c r="T224" s="145"/>
      <c r="U224" s="145"/>
      <c r="V224" s="141"/>
      <c r="W224" s="141"/>
      <c r="X224" s="146"/>
      <c r="Y224" s="146"/>
      <c r="Z224" s="144"/>
      <c r="AA224" s="147"/>
      <c r="AB224" s="144"/>
      <c r="AC224" s="144"/>
    </row>
    <row r="225" spans="11:29" x14ac:dyDescent="0.25">
      <c r="K225" s="48"/>
      <c r="L225" s="143"/>
      <c r="M225" s="144"/>
      <c r="N225" s="144"/>
      <c r="O225" s="144"/>
      <c r="P225" s="137"/>
      <c r="Q225" s="137"/>
      <c r="R225" s="137"/>
      <c r="S225" s="137"/>
      <c r="T225" s="145"/>
      <c r="U225" s="145"/>
      <c r="V225" s="141"/>
      <c r="W225" s="141"/>
      <c r="X225" s="146"/>
      <c r="Y225" s="146"/>
      <c r="Z225" s="144"/>
      <c r="AA225" s="147"/>
      <c r="AB225" s="144"/>
      <c r="AC225" s="144"/>
    </row>
    <row r="226" spans="11:29" x14ac:dyDescent="0.25">
      <c r="K226" s="48"/>
      <c r="L226" s="143"/>
      <c r="M226" s="144"/>
      <c r="N226" s="144"/>
      <c r="O226" s="144"/>
      <c r="P226" s="137"/>
      <c r="Q226" s="137"/>
      <c r="R226" s="137"/>
      <c r="S226" s="137"/>
      <c r="T226" s="145"/>
      <c r="U226" s="145"/>
      <c r="V226" s="141"/>
      <c r="W226" s="141"/>
      <c r="X226" s="146"/>
      <c r="Y226" s="146"/>
      <c r="Z226" s="144"/>
      <c r="AA226" s="147"/>
      <c r="AB226" s="144"/>
      <c r="AC226" s="144"/>
    </row>
    <row r="227" spans="11:29" x14ac:dyDescent="0.25">
      <c r="K227" s="48"/>
      <c r="L227" s="143"/>
      <c r="M227" s="144"/>
      <c r="N227" s="144"/>
      <c r="O227" s="144"/>
      <c r="P227" s="137"/>
      <c r="Q227" s="137"/>
      <c r="R227" s="137"/>
      <c r="S227" s="137"/>
      <c r="T227" s="145"/>
      <c r="U227" s="145"/>
      <c r="V227" s="141"/>
      <c r="W227" s="141"/>
      <c r="X227" s="146"/>
      <c r="Y227" s="146"/>
      <c r="Z227" s="144"/>
      <c r="AA227" s="147"/>
      <c r="AB227" s="144"/>
      <c r="AC227" s="144"/>
    </row>
    <row r="228" spans="11:29" x14ac:dyDescent="0.25">
      <c r="K228" s="48"/>
      <c r="L228" s="143"/>
      <c r="M228" s="144"/>
      <c r="N228" s="144"/>
      <c r="O228" s="144"/>
      <c r="P228" s="137"/>
      <c r="Q228" s="137"/>
      <c r="R228" s="137"/>
      <c r="S228" s="137"/>
      <c r="T228" s="145"/>
      <c r="U228" s="145"/>
      <c r="V228" s="141"/>
      <c r="W228" s="141"/>
      <c r="X228" s="146"/>
      <c r="Y228" s="146"/>
      <c r="Z228" s="144"/>
      <c r="AA228" s="147"/>
      <c r="AB228" s="144"/>
      <c r="AC228" s="144"/>
    </row>
    <row r="229" spans="11:29" x14ac:dyDescent="0.25">
      <c r="K229" s="48"/>
      <c r="L229" s="143"/>
      <c r="M229" s="144"/>
      <c r="N229" s="144"/>
      <c r="O229" s="144"/>
      <c r="P229" s="137"/>
      <c r="Q229" s="137"/>
      <c r="R229" s="137"/>
      <c r="S229" s="137"/>
      <c r="T229" s="145"/>
      <c r="U229" s="145"/>
      <c r="V229" s="141"/>
      <c r="W229" s="141"/>
      <c r="X229" s="146"/>
      <c r="Y229" s="146"/>
      <c r="Z229" s="144"/>
      <c r="AA229" s="147"/>
      <c r="AB229" s="144"/>
      <c r="AC229" s="144"/>
    </row>
    <row r="230" spans="11:29" x14ac:dyDescent="0.25">
      <c r="K230" s="48"/>
      <c r="L230" s="143"/>
      <c r="M230" s="144"/>
      <c r="N230" s="144"/>
      <c r="O230" s="144"/>
      <c r="P230" s="137"/>
      <c r="Q230" s="137"/>
      <c r="R230" s="137"/>
      <c r="S230" s="137"/>
      <c r="T230" s="145"/>
      <c r="U230" s="145"/>
      <c r="V230" s="141"/>
      <c r="W230" s="141"/>
      <c r="X230" s="146"/>
      <c r="Y230" s="146"/>
      <c r="Z230" s="144"/>
      <c r="AA230" s="147"/>
      <c r="AB230" s="144"/>
      <c r="AC230" s="144"/>
    </row>
    <row r="231" spans="11:29" x14ac:dyDescent="0.25">
      <c r="K231" s="48"/>
      <c r="L231" s="143"/>
      <c r="M231" s="144"/>
      <c r="N231" s="144"/>
      <c r="O231" s="144"/>
      <c r="P231" s="137"/>
      <c r="Q231" s="137"/>
      <c r="R231" s="137"/>
      <c r="S231" s="137"/>
      <c r="T231" s="145"/>
      <c r="U231" s="145"/>
      <c r="V231" s="141"/>
      <c r="W231" s="141"/>
      <c r="X231" s="146"/>
      <c r="Y231" s="146"/>
      <c r="Z231" s="144"/>
      <c r="AA231" s="147"/>
      <c r="AB231" s="144"/>
      <c r="AC231" s="144"/>
    </row>
    <row r="232" spans="11:29" x14ac:dyDescent="0.25">
      <c r="K232" s="48"/>
      <c r="L232" s="143"/>
      <c r="M232" s="144"/>
      <c r="N232" s="144"/>
      <c r="O232" s="144"/>
      <c r="P232" s="137"/>
      <c r="Q232" s="137"/>
      <c r="R232" s="137"/>
      <c r="S232" s="137"/>
      <c r="T232" s="145"/>
      <c r="U232" s="145"/>
      <c r="V232" s="141"/>
      <c r="W232" s="141"/>
      <c r="X232" s="146"/>
      <c r="Y232" s="146"/>
      <c r="Z232" s="144"/>
      <c r="AA232" s="147"/>
      <c r="AB232" s="144"/>
      <c r="AC232" s="144"/>
    </row>
    <row r="233" spans="11:29" x14ac:dyDescent="0.25">
      <c r="K233" s="48"/>
      <c r="L233" s="143"/>
      <c r="M233" s="144"/>
      <c r="N233" s="144"/>
      <c r="O233" s="144"/>
      <c r="P233" s="137"/>
      <c r="Q233" s="137"/>
      <c r="R233" s="137"/>
      <c r="S233" s="137"/>
      <c r="T233" s="145"/>
      <c r="U233" s="145"/>
      <c r="V233" s="141"/>
      <c r="W233" s="141"/>
      <c r="X233" s="146"/>
      <c r="Y233" s="146"/>
      <c r="Z233" s="144"/>
      <c r="AA233" s="147"/>
      <c r="AB233" s="144"/>
      <c r="AC233" s="144"/>
    </row>
    <row r="234" spans="11:29" x14ac:dyDescent="0.25">
      <c r="K234" s="48"/>
      <c r="L234" s="143"/>
      <c r="M234" s="144"/>
      <c r="N234" s="144"/>
      <c r="O234" s="144"/>
      <c r="P234" s="137"/>
      <c r="Q234" s="137"/>
      <c r="R234" s="137"/>
      <c r="S234" s="137"/>
      <c r="T234" s="145"/>
      <c r="U234" s="145"/>
      <c r="V234" s="141"/>
      <c r="W234" s="141"/>
      <c r="X234" s="146"/>
      <c r="Y234" s="146"/>
      <c r="Z234" s="144"/>
      <c r="AA234" s="147"/>
      <c r="AB234" s="144"/>
      <c r="AC234" s="144"/>
    </row>
    <row r="235" spans="11:29" x14ac:dyDescent="0.25">
      <c r="K235" s="48"/>
      <c r="L235" s="143"/>
      <c r="M235" s="144"/>
      <c r="N235" s="144"/>
      <c r="O235" s="144"/>
      <c r="P235" s="137"/>
      <c r="Q235" s="137"/>
      <c r="R235" s="137"/>
      <c r="S235" s="137"/>
      <c r="T235" s="145"/>
      <c r="U235" s="145"/>
      <c r="V235" s="141"/>
      <c r="W235" s="141"/>
      <c r="X235" s="146"/>
      <c r="Y235" s="146"/>
      <c r="Z235" s="144"/>
      <c r="AA235" s="147"/>
      <c r="AB235" s="144"/>
      <c r="AC235" s="144"/>
    </row>
    <row r="236" spans="11:29" x14ac:dyDescent="0.25">
      <c r="K236" s="48"/>
      <c r="L236" s="143"/>
      <c r="M236" s="144"/>
      <c r="N236" s="144"/>
      <c r="O236" s="144"/>
      <c r="P236" s="137"/>
      <c r="Q236" s="137"/>
      <c r="R236" s="137"/>
      <c r="S236" s="137"/>
      <c r="T236" s="145"/>
      <c r="U236" s="145"/>
      <c r="V236" s="141"/>
      <c r="W236" s="141"/>
      <c r="X236" s="146"/>
      <c r="Y236" s="146"/>
      <c r="Z236" s="144"/>
      <c r="AA236" s="147"/>
      <c r="AB236" s="144"/>
      <c r="AC236" s="144"/>
    </row>
    <row r="237" spans="11:29" x14ac:dyDescent="0.25">
      <c r="K237" s="48"/>
      <c r="L237" s="143"/>
      <c r="M237" s="144"/>
      <c r="N237" s="144"/>
      <c r="O237" s="144"/>
      <c r="P237" s="137"/>
      <c r="Q237" s="137"/>
      <c r="R237" s="137"/>
      <c r="S237" s="137"/>
      <c r="T237" s="145"/>
      <c r="U237" s="145"/>
      <c r="V237" s="141"/>
      <c r="W237" s="141"/>
      <c r="X237" s="146"/>
      <c r="Y237" s="146"/>
      <c r="Z237" s="144"/>
      <c r="AA237" s="147"/>
      <c r="AB237" s="144"/>
      <c r="AC237" s="144"/>
    </row>
    <row r="238" spans="11:29" x14ac:dyDescent="0.25">
      <c r="K238" s="48"/>
      <c r="L238" s="143"/>
      <c r="M238" s="144"/>
      <c r="N238" s="144"/>
      <c r="O238" s="144"/>
      <c r="P238" s="137"/>
      <c r="Q238" s="137"/>
      <c r="R238" s="137"/>
      <c r="S238" s="137"/>
      <c r="T238" s="145"/>
      <c r="U238" s="145"/>
      <c r="V238" s="141"/>
      <c r="W238" s="141"/>
      <c r="X238" s="146"/>
      <c r="Y238" s="146"/>
      <c r="Z238" s="144"/>
      <c r="AA238" s="147"/>
      <c r="AB238" s="144"/>
      <c r="AC238" s="144"/>
    </row>
    <row r="239" spans="11:29" x14ac:dyDescent="0.25">
      <c r="K239" s="48"/>
      <c r="L239" s="143"/>
      <c r="M239" s="144"/>
      <c r="N239" s="144"/>
      <c r="O239" s="144"/>
      <c r="P239" s="137"/>
      <c r="Q239" s="137"/>
      <c r="R239" s="137"/>
      <c r="S239" s="137"/>
      <c r="T239" s="145"/>
      <c r="U239" s="145"/>
      <c r="V239" s="141"/>
      <c r="W239" s="141"/>
      <c r="X239" s="146"/>
      <c r="Y239" s="146"/>
      <c r="Z239" s="144"/>
      <c r="AA239" s="147"/>
      <c r="AB239" s="144"/>
      <c r="AC239" s="144"/>
    </row>
    <row r="240" spans="11:29" x14ac:dyDescent="0.25">
      <c r="K240" s="48"/>
      <c r="L240" s="143"/>
      <c r="M240" s="144"/>
      <c r="N240" s="144"/>
      <c r="O240" s="144"/>
      <c r="P240" s="137"/>
      <c r="Q240" s="137"/>
      <c r="R240" s="137"/>
      <c r="S240" s="137"/>
      <c r="T240" s="145"/>
      <c r="U240" s="145"/>
      <c r="V240" s="141"/>
      <c r="W240" s="141"/>
      <c r="X240" s="146"/>
      <c r="Y240" s="146"/>
      <c r="Z240" s="144"/>
      <c r="AA240" s="147"/>
      <c r="AB240" s="144"/>
      <c r="AC240" s="144"/>
    </row>
    <row r="241" spans="11:29" x14ac:dyDescent="0.25">
      <c r="K241" s="48"/>
      <c r="L241" s="143"/>
      <c r="M241" s="144"/>
      <c r="N241" s="144"/>
      <c r="O241" s="144"/>
      <c r="P241" s="137"/>
      <c r="Q241" s="137"/>
      <c r="R241" s="137"/>
      <c r="S241" s="137"/>
      <c r="T241" s="145"/>
      <c r="U241" s="145"/>
      <c r="V241" s="141"/>
      <c r="W241" s="141"/>
      <c r="X241" s="146"/>
      <c r="Y241" s="146"/>
      <c r="Z241" s="144"/>
      <c r="AA241" s="147"/>
      <c r="AB241" s="144"/>
      <c r="AC241" s="144"/>
    </row>
    <row r="242" spans="11:29" x14ac:dyDescent="0.25">
      <c r="K242" s="48"/>
      <c r="L242" s="143"/>
      <c r="M242" s="144"/>
      <c r="N242" s="144"/>
      <c r="O242" s="144"/>
      <c r="P242" s="137"/>
      <c r="Q242" s="137"/>
      <c r="R242" s="137"/>
      <c r="S242" s="137"/>
      <c r="T242" s="145"/>
      <c r="U242" s="145"/>
      <c r="V242" s="141"/>
      <c r="W242" s="141"/>
      <c r="X242" s="146"/>
      <c r="Y242" s="146"/>
      <c r="Z242" s="144"/>
      <c r="AA242" s="147"/>
      <c r="AB242" s="144"/>
      <c r="AC242" s="144"/>
    </row>
    <row r="243" spans="11:29" x14ac:dyDescent="0.25">
      <c r="K243" s="48"/>
      <c r="L243" s="143"/>
      <c r="M243" s="144"/>
      <c r="N243" s="144"/>
      <c r="O243" s="144"/>
      <c r="P243" s="137"/>
      <c r="Q243" s="137"/>
      <c r="R243" s="137"/>
      <c r="S243" s="137"/>
      <c r="T243" s="145"/>
      <c r="U243" s="145"/>
      <c r="V243" s="141"/>
      <c r="W243" s="141"/>
      <c r="X243" s="146"/>
      <c r="Y243" s="146"/>
      <c r="Z243" s="144"/>
      <c r="AA243" s="147"/>
      <c r="AB243" s="144"/>
      <c r="AC243" s="144"/>
    </row>
    <row r="244" spans="11:29" x14ac:dyDescent="0.25">
      <c r="K244" s="48"/>
      <c r="L244" s="143"/>
      <c r="M244" s="144"/>
      <c r="N244" s="144"/>
      <c r="O244" s="144"/>
      <c r="P244" s="137"/>
      <c r="Q244" s="137"/>
      <c r="R244" s="137"/>
      <c r="S244" s="137"/>
      <c r="T244" s="145"/>
      <c r="U244" s="145"/>
      <c r="V244" s="141"/>
      <c r="W244" s="141"/>
      <c r="X244" s="146"/>
      <c r="Y244" s="146"/>
      <c r="Z244" s="144"/>
      <c r="AA244" s="147"/>
      <c r="AB244" s="144"/>
      <c r="AC244" s="144"/>
    </row>
    <row r="245" spans="11:29" x14ac:dyDescent="0.25">
      <c r="K245" s="48"/>
      <c r="L245" s="143"/>
      <c r="M245" s="144"/>
      <c r="N245" s="144"/>
      <c r="O245" s="144"/>
      <c r="P245" s="137"/>
      <c r="Q245" s="137"/>
      <c r="R245" s="137"/>
      <c r="S245" s="137"/>
      <c r="T245" s="145"/>
      <c r="U245" s="145"/>
      <c r="V245" s="141"/>
      <c r="W245" s="141"/>
      <c r="X245" s="146"/>
      <c r="Y245" s="146"/>
      <c r="Z245" s="144"/>
      <c r="AA245" s="147"/>
      <c r="AB245" s="144"/>
      <c r="AC245" s="144"/>
    </row>
    <row r="246" spans="11:29" x14ac:dyDescent="0.25">
      <c r="K246" s="48"/>
      <c r="L246" s="143"/>
      <c r="M246" s="144"/>
      <c r="N246" s="144"/>
      <c r="O246" s="144"/>
      <c r="P246" s="137"/>
      <c r="Q246" s="137"/>
      <c r="R246" s="137"/>
      <c r="S246" s="137"/>
      <c r="T246" s="145"/>
      <c r="U246" s="145"/>
      <c r="V246" s="141"/>
      <c r="W246" s="141"/>
      <c r="X246" s="146"/>
      <c r="Y246" s="146"/>
      <c r="Z246" s="144"/>
      <c r="AA246" s="147"/>
      <c r="AB246" s="144"/>
      <c r="AC246" s="144"/>
    </row>
    <row r="247" spans="11:29" x14ac:dyDescent="0.25">
      <c r="K247" s="48"/>
      <c r="L247" s="143"/>
      <c r="M247" s="144"/>
      <c r="N247" s="144"/>
      <c r="O247" s="144"/>
      <c r="P247" s="137"/>
      <c r="Q247" s="137"/>
      <c r="R247" s="137"/>
      <c r="S247" s="137"/>
      <c r="T247" s="145"/>
      <c r="U247" s="145"/>
      <c r="V247" s="141"/>
      <c r="W247" s="141"/>
      <c r="X247" s="146"/>
      <c r="Y247" s="146"/>
      <c r="Z247" s="144"/>
      <c r="AA247" s="147"/>
      <c r="AB247" s="144"/>
      <c r="AC247" s="144"/>
    </row>
    <row r="248" spans="11:29" x14ac:dyDescent="0.25">
      <c r="K248" s="48"/>
      <c r="L248" s="143"/>
      <c r="M248" s="144"/>
      <c r="N248" s="144"/>
      <c r="O248" s="144"/>
      <c r="P248" s="137"/>
      <c r="Q248" s="137"/>
      <c r="R248" s="137"/>
      <c r="S248" s="137"/>
      <c r="T248" s="145"/>
      <c r="U248" s="145"/>
      <c r="V248" s="141"/>
      <c r="W248" s="141"/>
      <c r="X248" s="146"/>
      <c r="Y248" s="146"/>
      <c r="Z248" s="144"/>
      <c r="AA248" s="147"/>
      <c r="AB248" s="144"/>
      <c r="AC248" s="144"/>
    </row>
    <row r="249" spans="11:29" x14ac:dyDescent="0.25">
      <c r="K249" s="48"/>
      <c r="L249" s="143"/>
      <c r="M249" s="144"/>
      <c r="N249" s="144"/>
      <c r="O249" s="144"/>
      <c r="P249" s="137"/>
      <c r="Q249" s="137"/>
      <c r="R249" s="137"/>
      <c r="S249" s="137"/>
      <c r="T249" s="145"/>
      <c r="U249" s="145"/>
      <c r="V249" s="141"/>
      <c r="W249" s="141"/>
      <c r="X249" s="146"/>
      <c r="Y249" s="146"/>
      <c r="Z249" s="144"/>
      <c r="AA249" s="147"/>
      <c r="AB249" s="144"/>
      <c r="AC249" s="144"/>
    </row>
    <row r="250" spans="11:29" x14ac:dyDescent="0.25">
      <c r="K250" s="48"/>
      <c r="L250" s="143"/>
      <c r="M250" s="144"/>
      <c r="N250" s="144"/>
      <c r="O250" s="144"/>
      <c r="P250" s="137"/>
      <c r="Q250" s="137"/>
      <c r="R250" s="137"/>
      <c r="S250" s="137"/>
      <c r="T250" s="145"/>
      <c r="U250" s="145"/>
      <c r="V250" s="141"/>
      <c r="W250" s="141"/>
      <c r="X250" s="146"/>
      <c r="Y250" s="146"/>
      <c r="Z250" s="144"/>
      <c r="AA250" s="147"/>
      <c r="AB250" s="144"/>
      <c r="AC250" s="144"/>
    </row>
    <row r="251" spans="11:29" x14ac:dyDescent="0.25">
      <c r="K251" s="48"/>
      <c r="L251" s="143"/>
      <c r="M251" s="144"/>
      <c r="N251" s="144"/>
      <c r="O251" s="144"/>
      <c r="P251" s="137"/>
      <c r="Q251" s="137"/>
      <c r="R251" s="137"/>
      <c r="S251" s="137"/>
      <c r="T251" s="145"/>
      <c r="U251" s="145"/>
      <c r="V251" s="141"/>
      <c r="W251" s="141"/>
      <c r="X251" s="146"/>
      <c r="Y251" s="146"/>
      <c r="Z251" s="144"/>
      <c r="AA251" s="147"/>
      <c r="AB251" s="144"/>
      <c r="AC251" s="144"/>
    </row>
    <row r="252" spans="11:29" x14ac:dyDescent="0.25">
      <c r="K252" s="48"/>
      <c r="L252" s="143"/>
      <c r="M252" s="144"/>
      <c r="N252" s="144"/>
      <c r="O252" s="144"/>
      <c r="P252" s="137"/>
      <c r="Q252" s="137"/>
      <c r="R252" s="137"/>
      <c r="S252" s="137"/>
      <c r="T252" s="145"/>
      <c r="U252" s="145"/>
      <c r="V252" s="141"/>
      <c r="W252" s="141"/>
      <c r="X252" s="146"/>
      <c r="Y252" s="146"/>
      <c r="Z252" s="144"/>
      <c r="AA252" s="147"/>
      <c r="AB252" s="144"/>
      <c r="AC252" s="144"/>
    </row>
    <row r="253" spans="11:29" x14ac:dyDescent="0.25">
      <c r="K253" s="48"/>
      <c r="L253" s="143"/>
      <c r="M253" s="144"/>
      <c r="N253" s="144"/>
      <c r="O253" s="144"/>
      <c r="P253" s="137"/>
      <c r="Q253" s="137"/>
      <c r="R253" s="137"/>
      <c r="S253" s="137"/>
      <c r="T253" s="145"/>
      <c r="U253" s="145"/>
      <c r="V253" s="141"/>
      <c r="W253" s="141"/>
      <c r="X253" s="146"/>
      <c r="Y253" s="146"/>
      <c r="Z253" s="144"/>
      <c r="AA253" s="147"/>
      <c r="AB253" s="144"/>
      <c r="AC253" s="144"/>
    </row>
    <row r="254" spans="11:29" x14ac:dyDescent="0.25">
      <c r="K254" s="48"/>
      <c r="L254" s="143"/>
      <c r="M254" s="144"/>
      <c r="N254" s="144"/>
      <c r="O254" s="144"/>
      <c r="P254" s="137"/>
      <c r="Q254" s="137"/>
      <c r="R254" s="137"/>
      <c r="S254" s="137"/>
      <c r="T254" s="145"/>
      <c r="U254" s="145"/>
      <c r="V254" s="141"/>
      <c r="W254" s="141"/>
      <c r="X254" s="146"/>
      <c r="Y254" s="146"/>
      <c r="Z254" s="144"/>
      <c r="AA254" s="147"/>
      <c r="AB254" s="144"/>
      <c r="AC254" s="144"/>
    </row>
    <row r="255" spans="11:29" x14ac:dyDescent="0.25">
      <c r="K255" s="48"/>
      <c r="L255" s="143"/>
      <c r="M255" s="144"/>
      <c r="N255" s="144"/>
      <c r="O255" s="144"/>
      <c r="P255" s="137"/>
      <c r="Q255" s="137"/>
      <c r="R255" s="137"/>
      <c r="S255" s="137"/>
      <c r="T255" s="145"/>
      <c r="U255" s="145"/>
      <c r="V255" s="141"/>
      <c r="W255" s="141"/>
      <c r="X255" s="146"/>
      <c r="Y255" s="146"/>
      <c r="Z255" s="144"/>
      <c r="AA255" s="147"/>
      <c r="AB255" s="144"/>
      <c r="AC255" s="144"/>
    </row>
    <row r="256" spans="11:29" x14ac:dyDescent="0.25">
      <c r="K256" s="48"/>
      <c r="L256" s="143"/>
      <c r="M256" s="144"/>
      <c r="N256" s="144"/>
      <c r="O256" s="144"/>
      <c r="P256" s="137"/>
      <c r="Q256" s="137"/>
      <c r="R256" s="137"/>
      <c r="S256" s="137"/>
      <c r="T256" s="145"/>
      <c r="U256" s="145"/>
      <c r="V256" s="141"/>
      <c r="W256" s="141"/>
      <c r="X256" s="146"/>
      <c r="Y256" s="146"/>
      <c r="Z256" s="144"/>
      <c r="AA256" s="147"/>
      <c r="AB256" s="144"/>
      <c r="AC256" s="144"/>
    </row>
    <row r="257" spans="11:29" x14ac:dyDescent="0.25">
      <c r="K257" s="48"/>
      <c r="L257" s="143"/>
      <c r="M257" s="144"/>
      <c r="N257" s="144"/>
      <c r="O257" s="144"/>
      <c r="P257" s="137"/>
      <c r="Q257" s="137"/>
      <c r="R257" s="137"/>
      <c r="S257" s="137"/>
      <c r="T257" s="145"/>
      <c r="U257" s="145"/>
      <c r="V257" s="141"/>
      <c r="W257" s="141"/>
      <c r="X257" s="146"/>
      <c r="Y257" s="146"/>
      <c r="Z257" s="144"/>
      <c r="AA257" s="147"/>
      <c r="AB257" s="144"/>
      <c r="AC257" s="144"/>
    </row>
    <row r="258" spans="11:29" x14ac:dyDescent="0.25">
      <c r="K258" s="48"/>
      <c r="L258" s="143"/>
      <c r="M258" s="144"/>
      <c r="N258" s="144"/>
      <c r="O258" s="144"/>
      <c r="P258" s="137"/>
      <c r="Q258" s="137"/>
      <c r="R258" s="137"/>
      <c r="S258" s="137"/>
      <c r="T258" s="145"/>
      <c r="U258" s="145"/>
      <c r="V258" s="141"/>
      <c r="W258" s="141"/>
      <c r="X258" s="146"/>
      <c r="Y258" s="146"/>
      <c r="Z258" s="144"/>
      <c r="AA258" s="147"/>
      <c r="AB258" s="144"/>
      <c r="AC258" s="144"/>
    </row>
    <row r="259" spans="11:29" x14ac:dyDescent="0.25">
      <c r="K259" s="48"/>
      <c r="L259" s="143"/>
      <c r="M259" s="144"/>
      <c r="N259" s="144"/>
      <c r="O259" s="144"/>
      <c r="P259" s="137"/>
      <c r="Q259" s="137"/>
      <c r="R259" s="137"/>
      <c r="S259" s="137"/>
      <c r="T259" s="145"/>
      <c r="U259" s="145"/>
      <c r="V259" s="141"/>
      <c r="W259" s="141"/>
      <c r="X259" s="146"/>
      <c r="Y259" s="146"/>
      <c r="Z259" s="144"/>
      <c r="AA259" s="147"/>
      <c r="AB259" s="144"/>
      <c r="AC259" s="144"/>
    </row>
    <row r="260" spans="11:29" x14ac:dyDescent="0.25">
      <c r="K260" s="48"/>
      <c r="L260" s="143"/>
      <c r="M260" s="144"/>
      <c r="N260" s="144"/>
      <c r="O260" s="144"/>
      <c r="P260" s="137"/>
      <c r="Q260" s="137"/>
      <c r="R260" s="137"/>
      <c r="S260" s="137"/>
      <c r="T260" s="145"/>
      <c r="U260" s="145"/>
      <c r="V260" s="141"/>
      <c r="W260" s="141"/>
      <c r="X260" s="146"/>
      <c r="Y260" s="146"/>
      <c r="Z260" s="144"/>
      <c r="AA260" s="147"/>
      <c r="AB260" s="144"/>
      <c r="AC260" s="144"/>
    </row>
    <row r="261" spans="11:29" x14ac:dyDescent="0.25">
      <c r="K261" s="48"/>
      <c r="L261" s="143"/>
      <c r="M261" s="144"/>
      <c r="N261" s="144"/>
      <c r="O261" s="144"/>
      <c r="P261" s="137"/>
      <c r="Q261" s="137"/>
      <c r="R261" s="137"/>
      <c r="S261" s="137"/>
      <c r="T261" s="145"/>
      <c r="U261" s="145"/>
      <c r="V261" s="141"/>
      <c r="W261" s="141"/>
      <c r="X261" s="146"/>
      <c r="Y261" s="146"/>
      <c r="Z261" s="144"/>
      <c r="AA261" s="147"/>
      <c r="AB261" s="144"/>
      <c r="AC261" s="144"/>
    </row>
    <row r="262" spans="11:29" x14ac:dyDescent="0.25">
      <c r="K262" s="48"/>
      <c r="L262" s="143"/>
      <c r="M262" s="144"/>
      <c r="N262" s="144"/>
      <c r="O262" s="144"/>
      <c r="P262" s="137"/>
      <c r="Q262" s="137"/>
      <c r="R262" s="137"/>
      <c r="S262" s="137"/>
      <c r="T262" s="145"/>
      <c r="U262" s="145"/>
      <c r="V262" s="141"/>
      <c r="W262" s="141"/>
      <c r="X262" s="146"/>
      <c r="Y262" s="146"/>
      <c r="Z262" s="144"/>
      <c r="AA262" s="147"/>
      <c r="AB262" s="144"/>
      <c r="AC262" s="144"/>
    </row>
    <row r="263" spans="11:29" x14ac:dyDescent="0.25">
      <c r="K263" s="48"/>
      <c r="L263" s="143"/>
      <c r="M263" s="144"/>
      <c r="N263" s="144"/>
      <c r="O263" s="144"/>
      <c r="P263" s="137"/>
      <c r="Q263" s="137"/>
      <c r="R263" s="137"/>
      <c r="S263" s="137"/>
      <c r="T263" s="145"/>
      <c r="U263" s="145"/>
      <c r="V263" s="141"/>
      <c r="W263" s="141"/>
      <c r="X263" s="146"/>
      <c r="Y263" s="146"/>
      <c r="Z263" s="144"/>
      <c r="AA263" s="147"/>
      <c r="AB263" s="144"/>
      <c r="AC263" s="144"/>
    </row>
    <row r="264" spans="11:29" x14ac:dyDescent="0.25">
      <c r="K264" s="48"/>
      <c r="L264" s="143"/>
      <c r="M264" s="144"/>
      <c r="N264" s="144"/>
      <c r="O264" s="144"/>
      <c r="P264" s="137"/>
      <c r="Q264" s="137"/>
      <c r="R264" s="137"/>
      <c r="S264" s="137"/>
      <c r="T264" s="145"/>
      <c r="U264" s="145"/>
      <c r="V264" s="141"/>
      <c r="W264" s="141"/>
      <c r="X264" s="146"/>
      <c r="Y264" s="146"/>
      <c r="Z264" s="144"/>
      <c r="AA264" s="147"/>
      <c r="AB264" s="144"/>
      <c r="AC264" s="144"/>
    </row>
    <row r="265" spans="11:29" x14ac:dyDescent="0.25">
      <c r="K265" s="48"/>
      <c r="L265" s="143"/>
      <c r="M265" s="144"/>
      <c r="N265" s="144"/>
      <c r="O265" s="144"/>
      <c r="P265" s="137"/>
      <c r="Q265" s="137"/>
      <c r="R265" s="137"/>
      <c r="S265" s="137"/>
      <c r="T265" s="145"/>
      <c r="U265" s="145"/>
      <c r="V265" s="141"/>
      <c r="W265" s="141"/>
      <c r="X265" s="146"/>
      <c r="Y265" s="146"/>
      <c r="Z265" s="144"/>
      <c r="AA265" s="147"/>
      <c r="AB265" s="144"/>
      <c r="AC265" s="144"/>
    </row>
    <row r="266" spans="11:29" x14ac:dyDescent="0.25">
      <c r="K266" s="48"/>
      <c r="L266" s="143"/>
      <c r="M266" s="144"/>
      <c r="N266" s="144"/>
      <c r="O266" s="144"/>
      <c r="P266" s="137"/>
      <c r="Q266" s="137"/>
      <c r="R266" s="137"/>
      <c r="S266" s="137"/>
      <c r="T266" s="145"/>
      <c r="U266" s="145"/>
      <c r="V266" s="141"/>
      <c r="W266" s="141"/>
      <c r="X266" s="146"/>
      <c r="Y266" s="146"/>
      <c r="Z266" s="144"/>
      <c r="AA266" s="147"/>
      <c r="AB266" s="144"/>
      <c r="AC266" s="144"/>
    </row>
    <row r="267" spans="11:29" x14ac:dyDescent="0.25">
      <c r="K267" s="48"/>
      <c r="L267" s="143"/>
      <c r="M267" s="144"/>
      <c r="N267" s="144"/>
      <c r="O267" s="144"/>
      <c r="P267" s="137"/>
      <c r="Q267" s="137"/>
      <c r="R267" s="137"/>
      <c r="S267" s="137"/>
      <c r="T267" s="145"/>
      <c r="U267" s="145"/>
      <c r="V267" s="141"/>
      <c r="W267" s="141"/>
      <c r="X267" s="146"/>
      <c r="Y267" s="146"/>
      <c r="Z267" s="144"/>
      <c r="AA267" s="147"/>
      <c r="AB267" s="144"/>
      <c r="AC267" s="144"/>
    </row>
    <row r="268" spans="11:29" x14ac:dyDescent="0.25">
      <c r="K268" s="48"/>
      <c r="L268" s="143"/>
      <c r="M268" s="144"/>
      <c r="N268" s="144"/>
      <c r="O268" s="144"/>
      <c r="P268" s="137"/>
      <c r="Q268" s="137"/>
      <c r="R268" s="137"/>
      <c r="S268" s="137"/>
      <c r="T268" s="145"/>
      <c r="U268" s="145"/>
      <c r="V268" s="141"/>
      <c r="W268" s="141"/>
      <c r="X268" s="146"/>
      <c r="Y268" s="146"/>
      <c r="Z268" s="144"/>
      <c r="AA268" s="147"/>
      <c r="AB268" s="144"/>
      <c r="AC268" s="144"/>
    </row>
    <row r="269" spans="11:29" x14ac:dyDescent="0.25">
      <c r="K269" s="48"/>
      <c r="L269" s="143"/>
      <c r="M269" s="144"/>
      <c r="N269" s="144"/>
      <c r="O269" s="144"/>
      <c r="P269" s="137"/>
      <c r="Q269" s="137"/>
      <c r="R269" s="137"/>
      <c r="S269" s="137"/>
      <c r="T269" s="145"/>
      <c r="U269" s="145"/>
      <c r="V269" s="141"/>
      <c r="W269" s="141"/>
      <c r="X269" s="146"/>
      <c r="Y269" s="146"/>
      <c r="Z269" s="144"/>
      <c r="AA269" s="147"/>
      <c r="AB269" s="144"/>
      <c r="AC269" s="144"/>
    </row>
    <row r="270" spans="11:29" x14ac:dyDescent="0.25">
      <c r="K270" s="48"/>
      <c r="L270" s="143"/>
      <c r="M270" s="144"/>
      <c r="N270" s="144"/>
      <c r="O270" s="144"/>
      <c r="P270" s="137"/>
      <c r="Q270" s="137"/>
      <c r="R270" s="137"/>
      <c r="S270" s="137"/>
      <c r="T270" s="145"/>
      <c r="U270" s="145"/>
      <c r="V270" s="141"/>
      <c r="W270" s="141"/>
      <c r="X270" s="146"/>
      <c r="Y270" s="146"/>
      <c r="Z270" s="144"/>
      <c r="AA270" s="147"/>
      <c r="AB270" s="144"/>
      <c r="AC270" s="144"/>
    </row>
    <row r="271" spans="11:29" x14ac:dyDescent="0.25">
      <c r="K271" s="48"/>
      <c r="L271" s="143"/>
      <c r="M271" s="144"/>
      <c r="N271" s="144"/>
      <c r="O271" s="144"/>
      <c r="P271" s="137"/>
      <c r="Q271" s="137"/>
      <c r="R271" s="137"/>
      <c r="S271" s="137"/>
      <c r="T271" s="145"/>
      <c r="U271" s="145"/>
      <c r="V271" s="141"/>
      <c r="W271" s="141"/>
      <c r="X271" s="146"/>
      <c r="Y271" s="146"/>
      <c r="Z271" s="144"/>
      <c r="AA271" s="147"/>
      <c r="AB271" s="144"/>
      <c r="AC271" s="144"/>
    </row>
    <row r="272" spans="11:29" x14ac:dyDescent="0.25">
      <c r="K272" s="48"/>
      <c r="L272" s="143"/>
      <c r="M272" s="144"/>
      <c r="N272" s="144"/>
      <c r="O272" s="144"/>
      <c r="P272" s="137"/>
      <c r="Q272" s="137"/>
      <c r="R272" s="137"/>
      <c r="S272" s="137"/>
      <c r="T272" s="145"/>
      <c r="U272" s="145"/>
      <c r="V272" s="141"/>
      <c r="W272" s="141"/>
      <c r="X272" s="146"/>
      <c r="Y272" s="146"/>
      <c r="Z272" s="144"/>
      <c r="AA272" s="147"/>
      <c r="AB272" s="144"/>
      <c r="AC272" s="144"/>
    </row>
    <row r="273" spans="11:29" x14ac:dyDescent="0.25">
      <c r="K273" s="48"/>
      <c r="L273" s="143"/>
      <c r="M273" s="144"/>
      <c r="N273" s="144"/>
      <c r="O273" s="144"/>
      <c r="P273" s="137"/>
      <c r="Q273" s="137"/>
      <c r="R273" s="137"/>
      <c r="S273" s="137"/>
      <c r="T273" s="145"/>
      <c r="U273" s="145"/>
      <c r="V273" s="141"/>
      <c r="W273" s="141"/>
      <c r="X273" s="146"/>
      <c r="Y273" s="146"/>
      <c r="Z273" s="144"/>
      <c r="AA273" s="147"/>
      <c r="AB273" s="144"/>
      <c r="AC273" s="144"/>
    </row>
    <row r="274" spans="11:29" x14ac:dyDescent="0.25">
      <c r="K274" s="48"/>
      <c r="L274" s="143"/>
      <c r="M274" s="144"/>
      <c r="N274" s="144"/>
      <c r="O274" s="144"/>
      <c r="P274" s="137"/>
      <c r="Q274" s="137"/>
      <c r="R274" s="137"/>
      <c r="S274" s="137"/>
      <c r="T274" s="145"/>
      <c r="U274" s="145"/>
      <c r="V274" s="141"/>
      <c r="W274" s="141"/>
      <c r="X274" s="146"/>
      <c r="Y274" s="146"/>
      <c r="Z274" s="144"/>
      <c r="AA274" s="147"/>
      <c r="AB274" s="144"/>
      <c r="AC274" s="144"/>
    </row>
    <row r="275" spans="11:29" x14ac:dyDescent="0.25">
      <c r="K275" s="48"/>
      <c r="L275" s="143"/>
      <c r="M275" s="144"/>
      <c r="N275" s="144"/>
      <c r="O275" s="144"/>
      <c r="P275" s="137"/>
      <c r="Q275" s="137"/>
      <c r="R275" s="137"/>
      <c r="S275" s="137"/>
      <c r="T275" s="145"/>
      <c r="U275" s="145"/>
      <c r="V275" s="141"/>
      <c r="W275" s="141"/>
      <c r="X275" s="146"/>
      <c r="Y275" s="146"/>
      <c r="Z275" s="144"/>
      <c r="AA275" s="147"/>
      <c r="AB275" s="144"/>
      <c r="AC275" s="144"/>
    </row>
    <row r="276" spans="11:29" x14ac:dyDescent="0.25">
      <c r="K276" s="48"/>
      <c r="L276" s="143"/>
      <c r="M276" s="144"/>
      <c r="N276" s="144"/>
      <c r="O276" s="144"/>
      <c r="P276" s="137"/>
      <c r="Q276" s="137"/>
      <c r="R276" s="137"/>
      <c r="S276" s="137"/>
      <c r="T276" s="145"/>
      <c r="U276" s="145"/>
      <c r="V276" s="141"/>
      <c r="W276" s="141"/>
      <c r="X276" s="146"/>
      <c r="Y276" s="146"/>
      <c r="Z276" s="144"/>
      <c r="AA276" s="147"/>
      <c r="AB276" s="144"/>
      <c r="AC276" s="144"/>
    </row>
    <row r="277" spans="11:29" x14ac:dyDescent="0.25">
      <c r="K277" s="48"/>
      <c r="L277" s="143"/>
      <c r="M277" s="144"/>
      <c r="N277" s="144"/>
      <c r="O277" s="144"/>
      <c r="P277" s="137"/>
      <c r="Q277" s="137"/>
      <c r="R277" s="137"/>
      <c r="S277" s="137"/>
      <c r="T277" s="145"/>
      <c r="U277" s="145"/>
      <c r="V277" s="141"/>
      <c r="W277" s="141"/>
      <c r="X277" s="146"/>
      <c r="Y277" s="146"/>
      <c r="Z277" s="144"/>
      <c r="AA277" s="147"/>
      <c r="AB277" s="144"/>
      <c r="AC277" s="144"/>
    </row>
    <row r="278" spans="11:29" x14ac:dyDescent="0.25">
      <c r="K278" s="48"/>
      <c r="L278" s="143"/>
      <c r="M278" s="144"/>
      <c r="N278" s="144"/>
      <c r="O278" s="144"/>
      <c r="P278" s="137"/>
      <c r="Q278" s="137"/>
      <c r="R278" s="137"/>
      <c r="S278" s="137"/>
      <c r="T278" s="145"/>
      <c r="U278" s="145"/>
      <c r="V278" s="141"/>
      <c r="W278" s="141"/>
      <c r="X278" s="146"/>
      <c r="Y278" s="146"/>
      <c r="Z278" s="144"/>
      <c r="AA278" s="147"/>
      <c r="AB278" s="144"/>
      <c r="AC278" s="144"/>
    </row>
    <row r="279" spans="11:29" x14ac:dyDescent="0.25">
      <c r="K279" s="48"/>
      <c r="L279" s="143"/>
      <c r="M279" s="144"/>
      <c r="N279" s="144"/>
      <c r="O279" s="144"/>
      <c r="P279" s="137"/>
      <c r="Q279" s="137"/>
      <c r="R279" s="137"/>
      <c r="S279" s="137"/>
      <c r="T279" s="145"/>
      <c r="U279" s="145"/>
      <c r="V279" s="141"/>
      <c r="W279" s="141"/>
      <c r="X279" s="146"/>
      <c r="Y279" s="146"/>
      <c r="Z279" s="144"/>
      <c r="AA279" s="147"/>
      <c r="AB279" s="144"/>
      <c r="AC279" s="144"/>
    </row>
    <row r="280" spans="11:29" x14ac:dyDescent="0.25">
      <c r="K280" s="48"/>
      <c r="L280" s="143"/>
      <c r="M280" s="144"/>
      <c r="N280" s="144"/>
      <c r="O280" s="144"/>
      <c r="P280" s="137"/>
      <c r="Q280" s="137"/>
      <c r="R280" s="137"/>
      <c r="S280" s="137"/>
      <c r="T280" s="145"/>
      <c r="U280" s="145"/>
      <c r="V280" s="141"/>
      <c r="W280" s="141"/>
      <c r="X280" s="146"/>
      <c r="Y280" s="146"/>
      <c r="Z280" s="144"/>
      <c r="AA280" s="147"/>
      <c r="AB280" s="144"/>
      <c r="AC280" s="144"/>
    </row>
    <row r="281" spans="11:29" x14ac:dyDescent="0.25">
      <c r="K281" s="48"/>
      <c r="L281" s="143"/>
      <c r="M281" s="144"/>
      <c r="N281" s="144"/>
      <c r="O281" s="144"/>
      <c r="P281" s="137"/>
      <c r="Q281" s="137"/>
      <c r="R281" s="137"/>
      <c r="S281" s="137"/>
      <c r="T281" s="145"/>
      <c r="U281" s="145"/>
      <c r="V281" s="141"/>
      <c r="W281" s="141"/>
      <c r="X281" s="146"/>
      <c r="Y281" s="146"/>
      <c r="Z281" s="144"/>
      <c r="AA281" s="147"/>
      <c r="AB281" s="144"/>
      <c r="AC281" s="144"/>
    </row>
    <row r="282" spans="11:29" x14ac:dyDescent="0.25">
      <c r="K282" s="48"/>
      <c r="L282" s="143"/>
      <c r="M282" s="144"/>
      <c r="N282" s="144"/>
      <c r="O282" s="144"/>
      <c r="P282" s="137"/>
      <c r="Q282" s="137"/>
      <c r="R282" s="137"/>
      <c r="S282" s="137"/>
      <c r="T282" s="145"/>
      <c r="U282" s="145"/>
      <c r="V282" s="141"/>
      <c r="W282" s="141"/>
      <c r="X282" s="146"/>
      <c r="Y282" s="146"/>
      <c r="Z282" s="144"/>
      <c r="AA282" s="147"/>
      <c r="AB282" s="144"/>
      <c r="AC282" s="144"/>
    </row>
    <row r="283" spans="11:29" x14ac:dyDescent="0.25">
      <c r="K283" s="48"/>
      <c r="L283" s="143"/>
      <c r="M283" s="144"/>
      <c r="N283" s="144"/>
      <c r="O283" s="144"/>
      <c r="P283" s="137"/>
      <c r="Q283" s="137"/>
      <c r="R283" s="137"/>
      <c r="S283" s="137"/>
      <c r="T283" s="145"/>
      <c r="U283" s="145"/>
      <c r="V283" s="141"/>
      <c r="W283" s="141"/>
      <c r="X283" s="146"/>
      <c r="Y283" s="146"/>
      <c r="Z283" s="144"/>
      <c r="AA283" s="147"/>
      <c r="AB283" s="144"/>
      <c r="AC283" s="144"/>
    </row>
    <row r="284" spans="11:29" x14ac:dyDescent="0.25">
      <c r="K284" s="48"/>
      <c r="L284" s="143"/>
      <c r="M284" s="144"/>
      <c r="N284" s="144"/>
      <c r="O284" s="144"/>
      <c r="P284" s="137"/>
      <c r="Q284" s="137"/>
      <c r="R284" s="137"/>
      <c r="S284" s="137"/>
      <c r="T284" s="145"/>
      <c r="U284" s="145"/>
      <c r="V284" s="141"/>
      <c r="W284" s="141"/>
      <c r="X284" s="146"/>
      <c r="Y284" s="146"/>
      <c r="Z284" s="144"/>
      <c r="AA284" s="147"/>
      <c r="AB284" s="144"/>
      <c r="AC284" s="144"/>
    </row>
    <row r="285" spans="11:29" x14ac:dyDescent="0.25">
      <c r="K285" s="48"/>
      <c r="L285" s="143"/>
      <c r="M285" s="144"/>
      <c r="N285" s="144"/>
      <c r="O285" s="144"/>
      <c r="P285" s="137"/>
      <c r="Q285" s="137"/>
      <c r="R285" s="137"/>
      <c r="S285" s="137"/>
      <c r="T285" s="145"/>
      <c r="U285" s="145"/>
      <c r="V285" s="141"/>
      <c r="W285" s="141"/>
      <c r="X285" s="146"/>
      <c r="Y285" s="146"/>
      <c r="Z285" s="144"/>
      <c r="AA285" s="147"/>
      <c r="AB285" s="144"/>
      <c r="AC285" s="144"/>
    </row>
    <row r="286" spans="11:29" x14ac:dyDescent="0.25">
      <c r="K286" s="48"/>
      <c r="L286" s="143"/>
      <c r="M286" s="144"/>
      <c r="N286" s="144"/>
      <c r="O286" s="144"/>
      <c r="P286" s="137"/>
      <c r="Q286" s="137"/>
      <c r="R286" s="137"/>
      <c r="S286" s="137"/>
      <c r="T286" s="145"/>
      <c r="U286" s="145"/>
      <c r="V286" s="141"/>
      <c r="W286" s="141"/>
      <c r="X286" s="146"/>
      <c r="Y286" s="146"/>
      <c r="Z286" s="144"/>
      <c r="AA286" s="147"/>
      <c r="AB286" s="144"/>
      <c r="AC286" s="144"/>
    </row>
    <row r="287" spans="11:29" x14ac:dyDescent="0.25">
      <c r="K287" s="48"/>
      <c r="L287" s="143"/>
      <c r="M287" s="144"/>
      <c r="N287" s="144"/>
      <c r="O287" s="144"/>
      <c r="P287" s="137"/>
      <c r="Q287" s="137"/>
      <c r="R287" s="137"/>
      <c r="S287" s="137"/>
      <c r="T287" s="145"/>
      <c r="U287" s="145"/>
      <c r="V287" s="141"/>
      <c r="W287" s="141"/>
      <c r="X287" s="146"/>
      <c r="Y287" s="146"/>
      <c r="Z287" s="144"/>
      <c r="AA287" s="147"/>
      <c r="AB287" s="144"/>
      <c r="AC287" s="144"/>
    </row>
    <row r="288" spans="11:29" x14ac:dyDescent="0.25">
      <c r="K288" s="48"/>
      <c r="L288" s="143"/>
      <c r="M288" s="144"/>
      <c r="N288" s="144"/>
      <c r="O288" s="144"/>
      <c r="P288" s="137"/>
      <c r="Q288" s="137"/>
      <c r="R288" s="137"/>
      <c r="S288" s="137"/>
      <c r="T288" s="145"/>
      <c r="U288" s="145"/>
      <c r="V288" s="141"/>
      <c r="W288" s="141"/>
      <c r="X288" s="146"/>
      <c r="Y288" s="146"/>
      <c r="Z288" s="144"/>
      <c r="AA288" s="147"/>
      <c r="AB288" s="144"/>
      <c r="AC288" s="144"/>
    </row>
    <row r="289" spans="11:29" x14ac:dyDescent="0.25">
      <c r="K289" s="48"/>
      <c r="L289" s="143"/>
      <c r="M289" s="144"/>
      <c r="N289" s="144"/>
      <c r="O289" s="144"/>
      <c r="P289" s="137"/>
      <c r="Q289" s="137"/>
      <c r="R289" s="137"/>
      <c r="S289" s="137"/>
      <c r="T289" s="145"/>
      <c r="U289" s="145"/>
      <c r="V289" s="141"/>
      <c r="W289" s="141"/>
      <c r="X289" s="146"/>
      <c r="Y289" s="146"/>
      <c r="Z289" s="144"/>
      <c r="AA289" s="147"/>
      <c r="AB289" s="144"/>
      <c r="AC289" s="144"/>
    </row>
    <row r="290" spans="11:29" x14ac:dyDescent="0.25">
      <c r="K290" s="48"/>
      <c r="L290" s="143"/>
      <c r="M290" s="144"/>
      <c r="N290" s="144"/>
      <c r="O290" s="144"/>
      <c r="P290" s="137"/>
      <c r="Q290" s="137"/>
      <c r="R290" s="137"/>
      <c r="S290" s="137"/>
      <c r="T290" s="145"/>
      <c r="U290" s="145"/>
      <c r="V290" s="141"/>
      <c r="W290" s="141"/>
      <c r="X290" s="146"/>
      <c r="Y290" s="146"/>
      <c r="Z290" s="144"/>
      <c r="AA290" s="147"/>
      <c r="AB290" s="144"/>
      <c r="AC290" s="144"/>
    </row>
    <row r="291" spans="11:29" x14ac:dyDescent="0.25">
      <c r="K291" s="48"/>
      <c r="L291" s="143"/>
      <c r="M291" s="144"/>
      <c r="N291" s="144"/>
      <c r="O291" s="144"/>
      <c r="P291" s="137"/>
      <c r="Q291" s="137"/>
      <c r="R291" s="137"/>
      <c r="S291" s="137"/>
      <c r="T291" s="145"/>
      <c r="U291" s="145"/>
      <c r="V291" s="141"/>
      <c r="W291" s="141"/>
      <c r="X291" s="146"/>
      <c r="Y291" s="146"/>
      <c r="Z291" s="144"/>
      <c r="AA291" s="147"/>
      <c r="AB291" s="144"/>
      <c r="AC291" s="144"/>
    </row>
    <row r="292" spans="11:29" x14ac:dyDescent="0.25">
      <c r="K292" s="48"/>
      <c r="L292" s="143"/>
      <c r="M292" s="144"/>
      <c r="N292" s="144"/>
      <c r="O292" s="144"/>
      <c r="P292" s="137"/>
      <c r="Q292" s="137"/>
      <c r="R292" s="137"/>
      <c r="S292" s="137"/>
      <c r="T292" s="145"/>
      <c r="U292" s="145"/>
      <c r="V292" s="141"/>
      <c r="W292" s="141"/>
      <c r="X292" s="146"/>
      <c r="Y292" s="146"/>
      <c r="Z292" s="144"/>
      <c r="AA292" s="147"/>
      <c r="AB292" s="144"/>
      <c r="AC292" s="144"/>
    </row>
    <row r="293" spans="11:29" x14ac:dyDescent="0.25">
      <c r="K293" s="48"/>
      <c r="L293" s="143"/>
      <c r="M293" s="144"/>
      <c r="N293" s="144"/>
      <c r="O293" s="144"/>
      <c r="P293" s="137"/>
      <c r="Q293" s="137"/>
      <c r="R293" s="137"/>
      <c r="S293" s="137"/>
      <c r="T293" s="145"/>
      <c r="U293" s="145"/>
      <c r="V293" s="141"/>
      <c r="W293" s="141"/>
      <c r="X293" s="146"/>
      <c r="Y293" s="146"/>
      <c r="Z293" s="144"/>
      <c r="AA293" s="147"/>
      <c r="AB293" s="144"/>
      <c r="AC293" s="144"/>
    </row>
    <row r="294" spans="11:29" x14ac:dyDescent="0.25">
      <c r="K294" s="48"/>
      <c r="L294" s="143"/>
      <c r="M294" s="144"/>
      <c r="N294" s="144"/>
      <c r="O294" s="144"/>
      <c r="P294" s="137"/>
      <c r="Q294" s="137"/>
      <c r="R294" s="137"/>
      <c r="S294" s="137"/>
      <c r="T294" s="145"/>
      <c r="U294" s="145"/>
      <c r="V294" s="141"/>
      <c r="W294" s="141"/>
      <c r="X294" s="146"/>
      <c r="Y294" s="146"/>
      <c r="Z294" s="144"/>
      <c r="AA294" s="147"/>
      <c r="AB294" s="144"/>
      <c r="AC294" s="144"/>
    </row>
    <row r="295" spans="11:29" x14ac:dyDescent="0.25">
      <c r="K295" s="48"/>
      <c r="L295" s="143"/>
      <c r="M295" s="144"/>
      <c r="N295" s="144"/>
      <c r="O295" s="144"/>
      <c r="P295" s="137"/>
      <c r="Q295" s="137"/>
      <c r="R295" s="137"/>
      <c r="S295" s="137"/>
      <c r="T295" s="145"/>
      <c r="U295" s="145"/>
      <c r="V295" s="141"/>
      <c r="W295" s="141"/>
      <c r="X295" s="146"/>
      <c r="Y295" s="146"/>
      <c r="Z295" s="144"/>
      <c r="AA295" s="147"/>
      <c r="AB295" s="144"/>
      <c r="AC295" s="144"/>
    </row>
    <row r="296" spans="11:29" x14ac:dyDescent="0.25">
      <c r="K296" s="48"/>
      <c r="L296" s="143"/>
      <c r="M296" s="144"/>
      <c r="N296" s="144"/>
      <c r="O296" s="144"/>
      <c r="P296" s="137"/>
      <c r="Q296" s="137"/>
      <c r="R296" s="137"/>
      <c r="S296" s="137"/>
      <c r="T296" s="145"/>
      <c r="U296" s="145"/>
      <c r="V296" s="141"/>
      <c r="W296" s="141"/>
      <c r="X296" s="146"/>
      <c r="Y296" s="146"/>
      <c r="Z296" s="144"/>
      <c r="AA296" s="147"/>
      <c r="AB296" s="144"/>
      <c r="AC296" s="144"/>
    </row>
    <row r="297" spans="11:29" x14ac:dyDescent="0.25">
      <c r="K297" s="48"/>
      <c r="L297" s="143"/>
      <c r="M297" s="144"/>
      <c r="N297" s="144"/>
      <c r="O297" s="144"/>
      <c r="P297" s="137"/>
      <c r="Q297" s="137"/>
      <c r="R297" s="137"/>
      <c r="S297" s="137"/>
      <c r="T297" s="145"/>
      <c r="U297" s="145"/>
      <c r="V297" s="141"/>
      <c r="W297" s="141"/>
      <c r="X297" s="146"/>
      <c r="Y297" s="146"/>
      <c r="Z297" s="144"/>
      <c r="AA297" s="147"/>
      <c r="AB297" s="144"/>
      <c r="AC297" s="144"/>
    </row>
    <row r="298" spans="11:29" x14ac:dyDescent="0.25">
      <c r="K298" s="48"/>
      <c r="L298" s="143"/>
      <c r="M298" s="144"/>
      <c r="N298" s="144"/>
      <c r="O298" s="144"/>
      <c r="P298" s="137"/>
      <c r="Q298" s="137"/>
      <c r="R298" s="137"/>
      <c r="S298" s="137"/>
      <c r="T298" s="145"/>
      <c r="U298" s="145"/>
      <c r="V298" s="141"/>
      <c r="W298" s="141"/>
      <c r="X298" s="146"/>
      <c r="Y298" s="146"/>
      <c r="Z298" s="144"/>
      <c r="AA298" s="147"/>
      <c r="AB298" s="144"/>
      <c r="AC298" s="144"/>
    </row>
    <row r="299" spans="11:29" x14ac:dyDescent="0.25">
      <c r="K299" s="48"/>
      <c r="L299" s="143"/>
      <c r="M299" s="144"/>
      <c r="N299" s="144"/>
      <c r="O299" s="144"/>
      <c r="P299" s="137"/>
      <c r="Q299" s="137"/>
      <c r="R299" s="137"/>
      <c r="S299" s="137"/>
      <c r="T299" s="145"/>
      <c r="U299" s="145"/>
      <c r="V299" s="141"/>
      <c r="W299" s="141"/>
      <c r="X299" s="146"/>
      <c r="Y299" s="146"/>
      <c r="Z299" s="144"/>
      <c r="AA299" s="147"/>
      <c r="AB299" s="144"/>
      <c r="AC299" s="144"/>
    </row>
    <row r="300" spans="11:29" x14ac:dyDescent="0.25">
      <c r="K300" s="48"/>
      <c r="L300" s="143"/>
      <c r="M300" s="144"/>
      <c r="N300" s="144"/>
      <c r="O300" s="144"/>
      <c r="P300" s="137"/>
      <c r="Q300" s="137"/>
      <c r="R300" s="137"/>
      <c r="S300" s="137"/>
      <c r="T300" s="145"/>
      <c r="U300" s="145"/>
      <c r="V300" s="141"/>
      <c r="W300" s="141"/>
      <c r="X300" s="146"/>
      <c r="Y300" s="146"/>
      <c r="Z300" s="144"/>
      <c r="AA300" s="147"/>
      <c r="AB300" s="144"/>
      <c r="AC300" s="144"/>
    </row>
    <row r="301" spans="11:29" x14ac:dyDescent="0.25">
      <c r="K301" s="48"/>
      <c r="L301" s="143"/>
      <c r="M301" s="144"/>
      <c r="N301" s="144"/>
      <c r="O301" s="144"/>
      <c r="P301" s="137"/>
      <c r="Q301" s="137"/>
      <c r="R301" s="137"/>
      <c r="S301" s="137"/>
      <c r="T301" s="145"/>
      <c r="U301" s="145"/>
      <c r="V301" s="141"/>
      <c r="W301" s="141"/>
      <c r="X301" s="146"/>
      <c r="Y301" s="146"/>
      <c r="Z301" s="144"/>
      <c r="AA301" s="147"/>
      <c r="AB301" s="144"/>
      <c r="AC301" s="144"/>
    </row>
    <row r="302" spans="11:29" x14ac:dyDescent="0.25">
      <c r="K302" s="48"/>
      <c r="L302" s="143"/>
      <c r="M302" s="144"/>
      <c r="N302" s="144"/>
      <c r="O302" s="144"/>
      <c r="P302" s="137"/>
      <c r="Q302" s="137"/>
      <c r="R302" s="137"/>
      <c r="S302" s="137"/>
      <c r="T302" s="145"/>
      <c r="U302" s="145"/>
      <c r="V302" s="141"/>
      <c r="W302" s="141"/>
      <c r="X302" s="146"/>
      <c r="Y302" s="146"/>
      <c r="Z302" s="144"/>
      <c r="AA302" s="147"/>
      <c r="AB302" s="144"/>
      <c r="AC302" s="144"/>
    </row>
    <row r="303" spans="11:29" x14ac:dyDescent="0.25">
      <c r="K303" s="48"/>
      <c r="L303" s="143"/>
      <c r="M303" s="144"/>
      <c r="N303" s="144"/>
      <c r="O303" s="144"/>
      <c r="P303" s="137"/>
      <c r="Q303" s="137"/>
      <c r="R303" s="137"/>
      <c r="S303" s="137"/>
      <c r="T303" s="145"/>
      <c r="U303" s="145"/>
      <c r="V303" s="141"/>
      <c r="W303" s="141"/>
      <c r="X303" s="146"/>
      <c r="Y303" s="146"/>
      <c r="Z303" s="144"/>
      <c r="AA303" s="147"/>
      <c r="AB303" s="144"/>
      <c r="AC303" s="144"/>
    </row>
    <row r="304" spans="11:29" x14ac:dyDescent="0.25">
      <c r="K304" s="48"/>
      <c r="L304" s="143"/>
      <c r="M304" s="144"/>
      <c r="N304" s="144"/>
      <c r="O304" s="144"/>
      <c r="P304" s="137"/>
      <c r="Q304" s="137"/>
      <c r="R304" s="137"/>
      <c r="S304" s="137"/>
      <c r="T304" s="145"/>
      <c r="U304" s="145"/>
      <c r="V304" s="141"/>
      <c r="W304" s="141"/>
      <c r="X304" s="146"/>
      <c r="Y304" s="146"/>
      <c r="Z304" s="144"/>
      <c r="AA304" s="147"/>
      <c r="AB304" s="144"/>
      <c r="AC304" s="144"/>
    </row>
    <row r="305" spans="11:29" x14ac:dyDescent="0.25">
      <c r="K305" s="48"/>
      <c r="L305" s="143"/>
      <c r="M305" s="144"/>
      <c r="N305" s="144"/>
      <c r="O305" s="144"/>
      <c r="P305" s="137"/>
      <c r="Q305" s="137"/>
      <c r="R305" s="137"/>
      <c r="S305" s="137"/>
      <c r="T305" s="145"/>
      <c r="U305" s="145"/>
      <c r="V305" s="141"/>
      <c r="W305" s="141"/>
      <c r="X305" s="146"/>
      <c r="Y305" s="146"/>
      <c r="Z305" s="144"/>
      <c r="AA305" s="147"/>
      <c r="AB305" s="144"/>
      <c r="AC305" s="144"/>
    </row>
    <row r="306" spans="11:29" x14ac:dyDescent="0.25">
      <c r="K306" s="48"/>
      <c r="L306" s="143"/>
      <c r="M306" s="144"/>
      <c r="N306" s="144"/>
      <c r="O306" s="144"/>
      <c r="P306" s="137"/>
      <c r="Q306" s="137"/>
      <c r="R306" s="137"/>
      <c r="S306" s="137"/>
      <c r="T306" s="145"/>
      <c r="U306" s="145"/>
      <c r="V306" s="141"/>
      <c r="W306" s="141"/>
      <c r="X306" s="146"/>
      <c r="Y306" s="146"/>
      <c r="Z306" s="144"/>
      <c r="AA306" s="147"/>
      <c r="AB306" s="144"/>
      <c r="AC306" s="144"/>
    </row>
    <row r="307" spans="11:29" x14ac:dyDescent="0.25">
      <c r="K307" s="48"/>
      <c r="L307" s="143"/>
      <c r="M307" s="144"/>
      <c r="N307" s="144"/>
      <c r="O307" s="144"/>
      <c r="P307" s="137"/>
      <c r="Q307" s="137"/>
      <c r="R307" s="137"/>
      <c r="S307" s="137"/>
      <c r="T307" s="145"/>
      <c r="U307" s="145"/>
      <c r="V307" s="141"/>
      <c r="W307" s="141"/>
      <c r="X307" s="146"/>
      <c r="Y307" s="146"/>
      <c r="Z307" s="144"/>
      <c r="AA307" s="147"/>
      <c r="AB307" s="144"/>
      <c r="AC307" s="144"/>
    </row>
    <row r="308" spans="11:29" x14ac:dyDescent="0.25">
      <c r="K308" s="48"/>
      <c r="L308" s="143"/>
      <c r="M308" s="144"/>
      <c r="N308" s="144"/>
      <c r="O308" s="144"/>
      <c r="P308" s="137"/>
      <c r="Q308" s="137"/>
      <c r="R308" s="137"/>
      <c r="S308" s="137"/>
      <c r="T308" s="145"/>
      <c r="U308" s="145"/>
      <c r="V308" s="141"/>
      <c r="W308" s="141"/>
      <c r="X308" s="146"/>
      <c r="Y308" s="146"/>
      <c r="Z308" s="144"/>
      <c r="AA308" s="147"/>
      <c r="AB308" s="144"/>
      <c r="AC308" s="144"/>
    </row>
    <row r="309" spans="11:29" x14ac:dyDescent="0.25">
      <c r="K309" s="48"/>
      <c r="L309" s="143"/>
      <c r="M309" s="144"/>
      <c r="N309" s="144"/>
      <c r="O309" s="144"/>
      <c r="P309" s="137"/>
      <c r="Q309" s="137"/>
      <c r="R309" s="137"/>
      <c r="S309" s="137"/>
      <c r="T309" s="145"/>
      <c r="U309" s="145"/>
      <c r="V309" s="141"/>
      <c r="W309" s="141"/>
      <c r="X309" s="146"/>
      <c r="Y309" s="146"/>
      <c r="Z309" s="144"/>
      <c r="AA309" s="147"/>
      <c r="AB309" s="144"/>
      <c r="AC309" s="144"/>
    </row>
    <row r="310" spans="11:29" x14ac:dyDescent="0.25">
      <c r="K310" s="48"/>
      <c r="L310" s="143"/>
      <c r="M310" s="144"/>
      <c r="N310" s="144"/>
      <c r="O310" s="144"/>
      <c r="P310" s="137"/>
      <c r="Q310" s="137"/>
      <c r="R310" s="137"/>
      <c r="S310" s="137"/>
      <c r="T310" s="145"/>
      <c r="U310" s="145"/>
      <c r="V310" s="141"/>
      <c r="W310" s="141"/>
      <c r="X310" s="146"/>
      <c r="Y310" s="146"/>
      <c r="Z310" s="144"/>
      <c r="AA310" s="147"/>
      <c r="AB310" s="144"/>
      <c r="AC310" s="144"/>
    </row>
    <row r="311" spans="11:29" x14ac:dyDescent="0.25">
      <c r="K311" s="48"/>
      <c r="L311" s="143"/>
      <c r="M311" s="144"/>
      <c r="N311" s="144"/>
      <c r="O311" s="144"/>
      <c r="P311" s="137"/>
      <c r="Q311" s="137"/>
      <c r="R311" s="137"/>
      <c r="S311" s="137"/>
      <c r="T311" s="145"/>
      <c r="U311" s="145"/>
      <c r="V311" s="141"/>
      <c r="W311" s="141"/>
      <c r="X311" s="146"/>
      <c r="Y311" s="146"/>
      <c r="Z311" s="144"/>
      <c r="AA311" s="147"/>
      <c r="AB311" s="144"/>
      <c r="AC311" s="144"/>
    </row>
    <row r="312" spans="11:29" x14ac:dyDescent="0.25">
      <c r="K312" s="48"/>
      <c r="L312" s="143"/>
      <c r="M312" s="144"/>
      <c r="N312" s="144"/>
      <c r="O312" s="144"/>
      <c r="P312" s="137"/>
      <c r="Q312" s="137"/>
      <c r="R312" s="137"/>
      <c r="S312" s="137"/>
      <c r="T312" s="145"/>
      <c r="U312" s="145"/>
      <c r="V312" s="141"/>
      <c r="W312" s="141"/>
      <c r="X312" s="146"/>
      <c r="Y312" s="146"/>
      <c r="Z312" s="144"/>
      <c r="AA312" s="147"/>
      <c r="AB312" s="144"/>
      <c r="AC312" s="144"/>
    </row>
    <row r="313" spans="11:29" x14ac:dyDescent="0.25">
      <c r="K313" s="48"/>
      <c r="L313" s="143"/>
      <c r="M313" s="144"/>
      <c r="N313" s="144"/>
      <c r="O313" s="144"/>
      <c r="P313" s="137"/>
      <c r="Q313" s="137"/>
      <c r="R313" s="137"/>
      <c r="S313" s="137"/>
      <c r="T313" s="145"/>
      <c r="U313" s="145"/>
      <c r="V313" s="141"/>
      <c r="W313" s="141"/>
      <c r="X313" s="146"/>
      <c r="Y313" s="146"/>
      <c r="Z313" s="144"/>
      <c r="AA313" s="147"/>
      <c r="AB313" s="144"/>
      <c r="AC313" s="144"/>
    </row>
    <row r="314" spans="11:29" x14ac:dyDescent="0.25">
      <c r="K314" s="48"/>
      <c r="L314" s="143"/>
      <c r="M314" s="144"/>
      <c r="N314" s="144"/>
      <c r="O314" s="144"/>
      <c r="P314" s="137"/>
      <c r="Q314" s="137"/>
      <c r="R314" s="137"/>
      <c r="S314" s="137"/>
      <c r="T314" s="145"/>
      <c r="U314" s="145"/>
      <c r="V314" s="141"/>
      <c r="W314" s="141"/>
      <c r="X314" s="146"/>
      <c r="Y314" s="146"/>
      <c r="Z314" s="144"/>
      <c r="AA314" s="147"/>
      <c r="AB314" s="144"/>
      <c r="AC314" s="144"/>
    </row>
    <row r="315" spans="11:29" x14ac:dyDescent="0.25">
      <c r="K315" s="48"/>
      <c r="L315" s="143"/>
      <c r="M315" s="144"/>
      <c r="N315" s="144"/>
      <c r="O315" s="144"/>
      <c r="P315" s="137"/>
      <c r="Q315" s="137"/>
      <c r="R315" s="137"/>
      <c r="S315" s="137"/>
      <c r="T315" s="145"/>
      <c r="U315" s="145"/>
      <c r="V315" s="141"/>
      <c r="W315" s="141"/>
      <c r="X315" s="146"/>
      <c r="Y315" s="146"/>
      <c r="Z315" s="144"/>
      <c r="AA315" s="147"/>
      <c r="AB315" s="144"/>
      <c r="AC315" s="144"/>
    </row>
    <row r="316" spans="11:29" x14ac:dyDescent="0.25">
      <c r="K316" s="48"/>
      <c r="L316" s="143"/>
      <c r="M316" s="144"/>
      <c r="N316" s="144"/>
      <c r="O316" s="144"/>
      <c r="P316" s="137"/>
      <c r="Q316" s="137"/>
      <c r="R316" s="137"/>
      <c r="S316" s="137"/>
      <c r="T316" s="145"/>
      <c r="U316" s="145"/>
      <c r="V316" s="141"/>
      <c r="W316" s="141"/>
      <c r="X316" s="146"/>
      <c r="Y316" s="146"/>
      <c r="Z316" s="144"/>
      <c r="AA316" s="147"/>
      <c r="AB316" s="144"/>
      <c r="AC316" s="144"/>
    </row>
    <row r="317" spans="11:29" x14ac:dyDescent="0.25">
      <c r="K317" s="48"/>
      <c r="L317" s="143"/>
      <c r="M317" s="144"/>
      <c r="N317" s="144"/>
      <c r="O317" s="144"/>
      <c r="P317" s="137"/>
      <c r="Q317" s="137"/>
      <c r="R317" s="137"/>
      <c r="S317" s="137"/>
      <c r="T317" s="145"/>
      <c r="U317" s="145"/>
      <c r="V317" s="141"/>
      <c r="W317" s="141"/>
      <c r="X317" s="146"/>
      <c r="Y317" s="146"/>
      <c r="Z317" s="144"/>
      <c r="AA317" s="147"/>
      <c r="AB317" s="144"/>
      <c r="AC317" s="144"/>
    </row>
    <row r="318" spans="11:29" x14ac:dyDescent="0.25">
      <c r="K318" s="48"/>
      <c r="L318" s="143"/>
      <c r="M318" s="144"/>
      <c r="N318" s="144"/>
      <c r="O318" s="144"/>
      <c r="P318" s="137"/>
      <c r="Q318" s="137"/>
      <c r="R318" s="137"/>
      <c r="S318" s="137"/>
      <c r="T318" s="145"/>
      <c r="U318" s="145"/>
      <c r="V318" s="141"/>
      <c r="W318" s="141"/>
      <c r="X318" s="146"/>
      <c r="Y318" s="146"/>
      <c r="Z318" s="144"/>
      <c r="AA318" s="147"/>
      <c r="AB318" s="144"/>
      <c r="AC318" s="144"/>
    </row>
    <row r="319" spans="11:29" x14ac:dyDescent="0.25">
      <c r="K319" s="48"/>
      <c r="L319" s="143"/>
      <c r="M319" s="144"/>
      <c r="N319" s="144"/>
      <c r="O319" s="144"/>
      <c r="P319" s="137"/>
      <c r="Q319" s="137"/>
      <c r="R319" s="137"/>
      <c r="S319" s="137"/>
      <c r="T319" s="145"/>
      <c r="U319" s="145"/>
      <c r="V319" s="141"/>
      <c r="W319" s="141"/>
      <c r="X319" s="146"/>
      <c r="Y319" s="146"/>
      <c r="Z319" s="144"/>
      <c r="AA319" s="147"/>
      <c r="AB319" s="144"/>
      <c r="AC319" s="144"/>
    </row>
    <row r="320" spans="11:29" x14ac:dyDescent="0.25">
      <c r="K320" s="48"/>
      <c r="L320" s="143"/>
      <c r="M320" s="144"/>
      <c r="N320" s="144"/>
      <c r="O320" s="144"/>
      <c r="P320" s="137"/>
      <c r="Q320" s="137"/>
      <c r="R320" s="137"/>
      <c r="S320" s="137"/>
      <c r="T320" s="145"/>
      <c r="U320" s="145"/>
      <c r="V320" s="141"/>
      <c r="W320" s="141"/>
      <c r="X320" s="146"/>
      <c r="Y320" s="146"/>
      <c r="Z320" s="144"/>
      <c r="AA320" s="147"/>
      <c r="AB320" s="144"/>
      <c r="AC320" s="144"/>
    </row>
    <row r="321" spans="11:29" x14ac:dyDescent="0.25">
      <c r="K321" s="48"/>
      <c r="L321" s="143"/>
      <c r="M321" s="144"/>
      <c r="N321" s="144"/>
      <c r="O321" s="144"/>
      <c r="P321" s="137"/>
      <c r="Q321" s="137"/>
      <c r="R321" s="137"/>
      <c r="S321" s="137"/>
      <c r="T321" s="145"/>
      <c r="U321" s="145"/>
      <c r="V321" s="141"/>
      <c r="W321" s="141"/>
      <c r="X321" s="146"/>
      <c r="Y321" s="146"/>
      <c r="Z321" s="144"/>
      <c r="AA321" s="147"/>
      <c r="AB321" s="144"/>
      <c r="AC321" s="144"/>
    </row>
    <row r="322" spans="11:29" x14ac:dyDescent="0.25">
      <c r="K322" s="48"/>
      <c r="L322" s="143"/>
      <c r="M322" s="144"/>
      <c r="N322" s="144"/>
      <c r="O322" s="144"/>
      <c r="P322" s="137"/>
      <c r="Q322" s="137"/>
      <c r="R322" s="137"/>
      <c r="S322" s="137"/>
      <c r="T322" s="145"/>
      <c r="U322" s="145"/>
      <c r="V322" s="141"/>
      <c r="W322" s="141"/>
      <c r="X322" s="146"/>
      <c r="Y322" s="146"/>
      <c r="Z322" s="144"/>
      <c r="AA322" s="147"/>
      <c r="AB322" s="144"/>
      <c r="AC322" s="144"/>
    </row>
    <row r="323" spans="11:29" x14ac:dyDescent="0.25">
      <c r="K323" s="48"/>
      <c r="L323" s="143"/>
      <c r="M323" s="144"/>
      <c r="N323" s="144"/>
      <c r="O323" s="144"/>
      <c r="P323" s="137"/>
      <c r="Q323" s="137"/>
      <c r="R323" s="137"/>
      <c r="S323" s="137"/>
      <c r="T323" s="145"/>
      <c r="U323" s="145"/>
      <c r="V323" s="141"/>
      <c r="W323" s="141"/>
      <c r="X323" s="146"/>
      <c r="Y323" s="146"/>
      <c r="Z323" s="144"/>
      <c r="AA323" s="147"/>
      <c r="AB323" s="144"/>
      <c r="AC323" s="144"/>
    </row>
    <row r="324" spans="11:29" x14ac:dyDescent="0.25">
      <c r="K324" s="48"/>
      <c r="L324" s="143"/>
      <c r="M324" s="144"/>
      <c r="N324" s="144"/>
      <c r="O324" s="144"/>
      <c r="P324" s="137"/>
      <c r="Q324" s="137"/>
      <c r="R324" s="137"/>
      <c r="S324" s="137"/>
      <c r="T324" s="145"/>
      <c r="U324" s="145"/>
      <c r="V324" s="141"/>
      <c r="W324" s="141"/>
      <c r="X324" s="146"/>
      <c r="Y324" s="146"/>
      <c r="Z324" s="144"/>
      <c r="AA324" s="147"/>
      <c r="AB324" s="144"/>
      <c r="AC324" s="144"/>
    </row>
    <row r="325" spans="11:29" x14ac:dyDescent="0.25">
      <c r="K325" s="48"/>
      <c r="L325" s="143"/>
      <c r="M325" s="144"/>
      <c r="N325" s="144"/>
      <c r="O325" s="144"/>
      <c r="P325" s="137"/>
      <c r="Q325" s="137"/>
      <c r="R325" s="137"/>
      <c r="S325" s="137"/>
      <c r="T325" s="145"/>
      <c r="U325" s="145"/>
      <c r="V325" s="141"/>
      <c r="W325" s="141"/>
      <c r="X325" s="146"/>
      <c r="Y325" s="146"/>
      <c r="Z325" s="144"/>
      <c r="AA325" s="147"/>
      <c r="AB325" s="144"/>
      <c r="AC325" s="144"/>
    </row>
    <row r="326" spans="11:29" x14ac:dyDescent="0.25">
      <c r="K326" s="48"/>
      <c r="L326" s="143"/>
      <c r="M326" s="144"/>
      <c r="N326" s="144"/>
      <c r="O326" s="144"/>
      <c r="P326" s="137"/>
      <c r="Q326" s="137"/>
      <c r="R326" s="137"/>
      <c r="S326" s="137"/>
      <c r="T326" s="145"/>
      <c r="U326" s="145"/>
      <c r="V326" s="141"/>
      <c r="W326" s="141"/>
      <c r="X326" s="146"/>
      <c r="Y326" s="146"/>
      <c r="Z326" s="144"/>
      <c r="AA326" s="147"/>
      <c r="AB326" s="144"/>
      <c r="AC326" s="144"/>
    </row>
    <row r="327" spans="11:29" x14ac:dyDescent="0.25">
      <c r="K327" s="48"/>
      <c r="L327" s="143"/>
      <c r="M327" s="144"/>
      <c r="N327" s="144"/>
      <c r="O327" s="144"/>
      <c r="P327" s="137"/>
      <c r="Q327" s="137"/>
      <c r="R327" s="137"/>
      <c r="S327" s="137"/>
      <c r="T327" s="145"/>
      <c r="U327" s="145"/>
      <c r="V327" s="141"/>
      <c r="W327" s="141"/>
      <c r="X327" s="146"/>
      <c r="Y327" s="146"/>
      <c r="Z327" s="144"/>
      <c r="AA327" s="147"/>
      <c r="AB327" s="144"/>
      <c r="AC327" s="144"/>
    </row>
    <row r="328" spans="11:29" x14ac:dyDescent="0.25">
      <c r="K328" s="48"/>
      <c r="L328" s="143"/>
      <c r="M328" s="144"/>
      <c r="N328" s="144"/>
      <c r="O328" s="144"/>
      <c r="P328" s="137"/>
      <c r="Q328" s="137"/>
      <c r="R328" s="137"/>
      <c r="S328" s="137"/>
      <c r="T328" s="145"/>
      <c r="U328" s="145"/>
      <c r="V328" s="141"/>
      <c r="W328" s="141"/>
      <c r="X328" s="146"/>
      <c r="Y328" s="146"/>
      <c r="Z328" s="144"/>
      <c r="AA328" s="147"/>
      <c r="AB328" s="144"/>
      <c r="AC328" s="144"/>
    </row>
    <row r="329" spans="11:29" x14ac:dyDescent="0.25">
      <c r="K329" s="48"/>
      <c r="L329" s="143"/>
      <c r="M329" s="144"/>
      <c r="N329" s="144"/>
      <c r="O329" s="144"/>
      <c r="P329" s="137"/>
      <c r="Q329" s="137"/>
      <c r="R329" s="137"/>
      <c r="S329" s="137"/>
      <c r="T329" s="145"/>
      <c r="U329" s="145"/>
      <c r="V329" s="141"/>
      <c r="W329" s="141"/>
      <c r="X329" s="146"/>
      <c r="Y329" s="146"/>
      <c r="Z329" s="144"/>
      <c r="AA329" s="147"/>
      <c r="AB329" s="144"/>
      <c r="AC329" s="144"/>
    </row>
    <row r="330" spans="11:29" x14ac:dyDescent="0.25">
      <c r="K330" s="48"/>
      <c r="L330" s="143"/>
      <c r="M330" s="144"/>
      <c r="N330" s="144"/>
      <c r="O330" s="144"/>
      <c r="P330" s="137"/>
      <c r="Q330" s="137"/>
      <c r="R330" s="137"/>
      <c r="S330" s="137"/>
      <c r="T330" s="145"/>
      <c r="U330" s="145"/>
      <c r="V330" s="141"/>
      <c r="W330" s="141"/>
      <c r="X330" s="146"/>
      <c r="Y330" s="146"/>
      <c r="Z330" s="144"/>
      <c r="AA330" s="147"/>
      <c r="AB330" s="144"/>
      <c r="AC330" s="144"/>
    </row>
    <row r="331" spans="11:29" x14ac:dyDescent="0.25">
      <c r="K331" s="48"/>
      <c r="L331" s="143"/>
      <c r="M331" s="144"/>
      <c r="N331" s="144"/>
      <c r="O331" s="144"/>
      <c r="P331" s="137"/>
      <c r="Q331" s="137"/>
      <c r="R331" s="137"/>
      <c r="S331" s="137"/>
      <c r="T331" s="145"/>
      <c r="U331" s="145"/>
      <c r="V331" s="141"/>
      <c r="W331" s="141"/>
      <c r="X331" s="146"/>
      <c r="Y331" s="146"/>
      <c r="Z331" s="144"/>
      <c r="AA331" s="147"/>
      <c r="AB331" s="144"/>
      <c r="AC331" s="144"/>
    </row>
    <row r="332" spans="11:29" x14ac:dyDescent="0.25">
      <c r="K332" s="48"/>
      <c r="L332" s="143"/>
      <c r="M332" s="144"/>
      <c r="N332" s="144"/>
      <c r="O332" s="144"/>
      <c r="P332" s="137"/>
      <c r="Q332" s="137"/>
      <c r="R332" s="137"/>
      <c r="S332" s="137"/>
      <c r="T332" s="145"/>
      <c r="U332" s="145"/>
      <c r="V332" s="141"/>
      <c r="W332" s="141"/>
      <c r="X332" s="146"/>
      <c r="Y332" s="146"/>
      <c r="Z332" s="144"/>
      <c r="AA332" s="147"/>
      <c r="AB332" s="144"/>
      <c r="AC332" s="144"/>
    </row>
    <row r="333" spans="11:29" x14ac:dyDescent="0.25">
      <c r="K333" s="48"/>
      <c r="L333" s="143"/>
      <c r="M333" s="144"/>
      <c r="N333" s="144"/>
      <c r="O333" s="144"/>
      <c r="P333" s="137"/>
      <c r="Q333" s="137"/>
      <c r="R333" s="137"/>
      <c r="S333" s="137"/>
      <c r="T333" s="145"/>
      <c r="U333" s="145"/>
      <c r="V333" s="141"/>
      <c r="W333" s="141"/>
      <c r="X333" s="146"/>
      <c r="Y333" s="146"/>
      <c r="Z333" s="144"/>
      <c r="AA333" s="147"/>
      <c r="AB333" s="144"/>
      <c r="AC333" s="144"/>
    </row>
    <row r="334" spans="11:29" x14ac:dyDescent="0.25">
      <c r="K334" s="48"/>
      <c r="L334" s="143"/>
      <c r="M334" s="144"/>
      <c r="N334" s="144"/>
      <c r="O334" s="144"/>
      <c r="P334" s="137"/>
      <c r="Q334" s="137"/>
      <c r="R334" s="137"/>
      <c r="S334" s="137"/>
      <c r="T334" s="145"/>
      <c r="U334" s="145"/>
      <c r="V334" s="141"/>
      <c r="W334" s="141"/>
      <c r="X334" s="146"/>
      <c r="Y334" s="146"/>
      <c r="Z334" s="144"/>
      <c r="AA334" s="147"/>
      <c r="AB334" s="144"/>
      <c r="AC334" s="144"/>
    </row>
    <row r="335" spans="11:29" x14ac:dyDescent="0.25">
      <c r="K335" s="48"/>
      <c r="L335" s="143"/>
      <c r="M335" s="144"/>
      <c r="N335" s="144"/>
      <c r="O335" s="144"/>
      <c r="P335" s="137"/>
      <c r="Q335" s="137"/>
      <c r="R335" s="137"/>
      <c r="S335" s="137"/>
      <c r="T335" s="145"/>
      <c r="U335" s="145"/>
      <c r="V335" s="141"/>
      <c r="W335" s="141"/>
      <c r="X335" s="146"/>
      <c r="Y335" s="146"/>
      <c r="Z335" s="144"/>
      <c r="AA335" s="147"/>
      <c r="AB335" s="144"/>
      <c r="AC335" s="144"/>
    </row>
    <row r="336" spans="11:29" x14ac:dyDescent="0.25">
      <c r="K336" s="48"/>
      <c r="L336" s="143"/>
      <c r="M336" s="144"/>
      <c r="N336" s="144"/>
      <c r="O336" s="144"/>
      <c r="P336" s="137"/>
      <c r="Q336" s="137"/>
      <c r="R336" s="137"/>
      <c r="S336" s="137"/>
      <c r="T336" s="145"/>
      <c r="U336" s="145"/>
      <c r="V336" s="141"/>
      <c r="W336" s="141"/>
      <c r="X336" s="146"/>
      <c r="Y336" s="146"/>
      <c r="Z336" s="144"/>
      <c r="AA336" s="147"/>
      <c r="AB336" s="144"/>
      <c r="AC336" s="144"/>
    </row>
    <row r="337" spans="11:29" x14ac:dyDescent="0.25">
      <c r="K337" s="48"/>
      <c r="L337" s="143"/>
      <c r="M337" s="144"/>
      <c r="N337" s="144"/>
      <c r="O337" s="144"/>
      <c r="P337" s="137"/>
      <c r="Q337" s="137"/>
      <c r="R337" s="137"/>
      <c r="S337" s="137"/>
      <c r="T337" s="145"/>
      <c r="U337" s="145"/>
      <c r="V337" s="141"/>
      <c r="W337" s="141"/>
      <c r="X337" s="146"/>
      <c r="Y337" s="146"/>
      <c r="Z337" s="144"/>
      <c r="AA337" s="147"/>
      <c r="AB337" s="144"/>
      <c r="AC337" s="144"/>
    </row>
    <row r="338" spans="11:29" x14ac:dyDescent="0.25">
      <c r="K338" s="48"/>
      <c r="L338" s="143"/>
      <c r="M338" s="144"/>
      <c r="N338" s="144"/>
      <c r="O338" s="144"/>
      <c r="P338" s="137"/>
      <c r="Q338" s="137"/>
      <c r="R338" s="137"/>
      <c r="S338" s="137"/>
      <c r="T338" s="145"/>
      <c r="U338" s="145"/>
      <c r="V338" s="141"/>
      <c r="W338" s="141"/>
      <c r="X338" s="146"/>
      <c r="Y338" s="146"/>
      <c r="Z338" s="144"/>
      <c r="AA338" s="147"/>
      <c r="AB338" s="144"/>
      <c r="AC338" s="144"/>
    </row>
    <row r="339" spans="11:29" x14ac:dyDescent="0.25">
      <c r="K339" s="48"/>
      <c r="L339" s="143"/>
      <c r="M339" s="144"/>
      <c r="N339" s="144"/>
      <c r="O339" s="144"/>
      <c r="P339" s="137"/>
      <c r="Q339" s="137"/>
      <c r="R339" s="137"/>
      <c r="S339" s="137"/>
      <c r="T339" s="145"/>
      <c r="U339" s="145"/>
      <c r="V339" s="141"/>
      <c r="W339" s="141"/>
      <c r="X339" s="146"/>
      <c r="Y339" s="146"/>
      <c r="Z339" s="144"/>
      <c r="AA339" s="147"/>
      <c r="AB339" s="144"/>
      <c r="AC339" s="144"/>
    </row>
    <row r="340" spans="11:29" x14ac:dyDescent="0.25">
      <c r="K340" s="48"/>
      <c r="L340" s="143"/>
      <c r="M340" s="144"/>
      <c r="N340" s="144"/>
      <c r="O340" s="144"/>
      <c r="P340" s="137"/>
      <c r="Q340" s="137"/>
      <c r="R340" s="137"/>
      <c r="S340" s="137"/>
      <c r="T340" s="145"/>
      <c r="U340" s="145"/>
      <c r="V340" s="141"/>
      <c r="W340" s="141"/>
      <c r="X340" s="146"/>
      <c r="Y340" s="146"/>
      <c r="Z340" s="144"/>
      <c r="AA340" s="147"/>
      <c r="AB340" s="144"/>
      <c r="AC340" s="144"/>
    </row>
    <row r="341" spans="11:29" x14ac:dyDescent="0.25">
      <c r="K341" s="48"/>
      <c r="L341" s="143"/>
      <c r="M341" s="144"/>
      <c r="N341" s="144"/>
      <c r="O341" s="144"/>
      <c r="P341" s="137"/>
      <c r="Q341" s="137"/>
      <c r="R341" s="137"/>
      <c r="S341" s="137"/>
      <c r="T341" s="145"/>
      <c r="U341" s="145"/>
      <c r="V341" s="141"/>
      <c r="W341" s="141"/>
      <c r="X341" s="146"/>
      <c r="Y341" s="146"/>
      <c r="Z341" s="144"/>
      <c r="AA341" s="147"/>
      <c r="AB341" s="144"/>
      <c r="AC341" s="144"/>
    </row>
    <row r="342" spans="11:29" x14ac:dyDescent="0.25">
      <c r="K342" s="48"/>
      <c r="L342" s="143"/>
      <c r="M342" s="144"/>
      <c r="N342" s="144"/>
      <c r="O342" s="144"/>
      <c r="P342" s="137"/>
      <c r="Q342" s="137"/>
      <c r="R342" s="137"/>
      <c r="S342" s="137"/>
      <c r="T342" s="145"/>
      <c r="U342" s="145"/>
      <c r="V342" s="141"/>
      <c r="W342" s="141"/>
      <c r="X342" s="146"/>
      <c r="Y342" s="146"/>
      <c r="Z342" s="144"/>
      <c r="AA342" s="147"/>
      <c r="AB342" s="144"/>
      <c r="AC342" s="144"/>
    </row>
    <row r="343" spans="11:29" x14ac:dyDescent="0.25">
      <c r="K343" s="48"/>
      <c r="L343" s="143"/>
      <c r="M343" s="144"/>
      <c r="N343" s="144"/>
      <c r="O343" s="144"/>
      <c r="P343" s="137"/>
      <c r="Q343" s="137"/>
      <c r="R343" s="137"/>
      <c r="S343" s="137"/>
      <c r="T343" s="145"/>
      <c r="U343" s="145"/>
      <c r="V343" s="141"/>
      <c r="W343" s="141"/>
      <c r="X343" s="146"/>
      <c r="Y343" s="146"/>
      <c r="Z343" s="144"/>
      <c r="AA343" s="147"/>
      <c r="AB343" s="144"/>
      <c r="AC343" s="144"/>
    </row>
    <row r="344" spans="11:29" x14ac:dyDescent="0.25">
      <c r="K344" s="48"/>
      <c r="L344" s="143"/>
      <c r="M344" s="144"/>
      <c r="N344" s="144"/>
      <c r="O344" s="144"/>
      <c r="P344" s="137"/>
      <c r="Q344" s="137"/>
      <c r="R344" s="137"/>
      <c r="S344" s="137"/>
      <c r="T344" s="145"/>
      <c r="U344" s="145"/>
      <c r="V344" s="141"/>
      <c r="W344" s="141"/>
      <c r="X344" s="146"/>
      <c r="Y344" s="146"/>
      <c r="Z344" s="144"/>
      <c r="AA344" s="147"/>
      <c r="AB344" s="144"/>
      <c r="AC344" s="144"/>
    </row>
    <row r="345" spans="11:29" x14ac:dyDescent="0.25">
      <c r="K345" s="48"/>
      <c r="L345" s="143"/>
      <c r="M345" s="144"/>
      <c r="N345" s="144"/>
      <c r="O345" s="144"/>
      <c r="P345" s="137"/>
      <c r="Q345" s="137"/>
      <c r="R345" s="137"/>
      <c r="S345" s="137"/>
      <c r="T345" s="145"/>
      <c r="U345" s="145"/>
      <c r="V345" s="141"/>
      <c r="W345" s="141"/>
      <c r="X345" s="146"/>
      <c r="Y345" s="146"/>
      <c r="Z345" s="144"/>
      <c r="AA345" s="147"/>
      <c r="AB345" s="144"/>
      <c r="AC345" s="144"/>
    </row>
    <row r="346" spans="11:29" x14ac:dyDescent="0.25">
      <c r="K346" s="48"/>
      <c r="L346" s="143"/>
      <c r="M346" s="144"/>
      <c r="N346" s="144"/>
      <c r="O346" s="144"/>
      <c r="P346" s="137"/>
      <c r="Q346" s="137"/>
      <c r="R346" s="137"/>
      <c r="S346" s="137"/>
      <c r="T346" s="145"/>
      <c r="U346" s="145"/>
      <c r="V346" s="141"/>
      <c r="W346" s="141"/>
      <c r="X346" s="146"/>
      <c r="Y346" s="146"/>
      <c r="Z346" s="144"/>
      <c r="AA346" s="147"/>
      <c r="AB346" s="144"/>
      <c r="AC346" s="144"/>
    </row>
    <row r="347" spans="11:29" x14ac:dyDescent="0.25">
      <c r="K347" s="48"/>
      <c r="L347" s="143"/>
      <c r="M347" s="144"/>
      <c r="N347" s="144"/>
      <c r="O347" s="144"/>
      <c r="P347" s="137"/>
      <c r="Q347" s="137"/>
      <c r="R347" s="137"/>
      <c r="S347" s="137"/>
      <c r="T347" s="145"/>
      <c r="U347" s="145"/>
      <c r="V347" s="141"/>
      <c r="W347" s="141"/>
      <c r="X347" s="146"/>
      <c r="Y347" s="146"/>
      <c r="Z347" s="144"/>
      <c r="AA347" s="147"/>
      <c r="AB347" s="144"/>
      <c r="AC347" s="144"/>
    </row>
    <row r="348" spans="11:29" x14ac:dyDescent="0.25">
      <c r="K348" s="48"/>
      <c r="L348" s="143"/>
      <c r="M348" s="144"/>
      <c r="N348" s="144"/>
      <c r="O348" s="144"/>
      <c r="P348" s="137"/>
      <c r="Q348" s="137"/>
      <c r="R348" s="137"/>
      <c r="S348" s="137"/>
      <c r="T348" s="145"/>
      <c r="U348" s="145"/>
      <c r="V348" s="141"/>
      <c r="W348" s="141"/>
      <c r="X348" s="146"/>
      <c r="Y348" s="146"/>
      <c r="Z348" s="144"/>
      <c r="AA348" s="147"/>
      <c r="AB348" s="144"/>
      <c r="AC348" s="144"/>
    </row>
    <row r="349" spans="11:29" x14ac:dyDescent="0.25">
      <c r="K349" s="48"/>
      <c r="L349" s="143"/>
      <c r="M349" s="144"/>
      <c r="N349" s="144"/>
      <c r="O349" s="144"/>
      <c r="P349" s="137"/>
      <c r="Q349" s="137"/>
      <c r="R349" s="137"/>
      <c r="S349" s="137"/>
      <c r="T349" s="145"/>
      <c r="U349" s="145"/>
      <c r="V349" s="141"/>
      <c r="W349" s="141"/>
      <c r="X349" s="146"/>
      <c r="Y349" s="146"/>
      <c r="Z349" s="144"/>
      <c r="AA349" s="147"/>
      <c r="AB349" s="144"/>
      <c r="AC349" s="144"/>
    </row>
    <row r="350" spans="11:29" x14ac:dyDescent="0.25">
      <c r="K350" s="48"/>
      <c r="L350" s="143"/>
      <c r="M350" s="144"/>
      <c r="N350" s="144"/>
      <c r="O350" s="144"/>
      <c r="P350" s="137"/>
      <c r="Q350" s="137"/>
      <c r="R350" s="137"/>
      <c r="S350" s="137"/>
      <c r="T350" s="145"/>
      <c r="U350" s="145"/>
      <c r="V350" s="141"/>
      <c r="W350" s="141"/>
      <c r="X350" s="146"/>
      <c r="Y350" s="146"/>
      <c r="Z350" s="144"/>
      <c r="AA350" s="147"/>
      <c r="AB350" s="144"/>
      <c r="AC350" s="144"/>
    </row>
    <row r="351" spans="11:29" x14ac:dyDescent="0.25">
      <c r="K351" s="48"/>
      <c r="L351" s="143"/>
      <c r="M351" s="144"/>
      <c r="N351" s="144"/>
      <c r="O351" s="144"/>
      <c r="P351" s="137"/>
      <c r="Q351" s="137"/>
      <c r="R351" s="137"/>
      <c r="S351" s="137"/>
      <c r="T351" s="145"/>
      <c r="U351" s="145"/>
      <c r="V351" s="141"/>
      <c r="W351" s="141"/>
      <c r="X351" s="146"/>
      <c r="Y351" s="146"/>
      <c r="Z351" s="144"/>
      <c r="AA351" s="147"/>
      <c r="AB351" s="144"/>
      <c r="AC351" s="144"/>
    </row>
    <row r="352" spans="11:29" x14ac:dyDescent="0.25">
      <c r="K352" s="48"/>
      <c r="L352" s="143"/>
      <c r="M352" s="144"/>
      <c r="N352" s="144"/>
      <c r="O352" s="144"/>
      <c r="P352" s="137"/>
      <c r="Q352" s="137"/>
      <c r="R352" s="137"/>
      <c r="S352" s="137"/>
      <c r="T352" s="145"/>
      <c r="U352" s="145"/>
      <c r="V352" s="141"/>
      <c r="W352" s="141"/>
      <c r="X352" s="146"/>
      <c r="Y352" s="146"/>
      <c r="Z352" s="144"/>
      <c r="AA352" s="147"/>
      <c r="AB352" s="144"/>
      <c r="AC352" s="144"/>
    </row>
    <row r="353" spans="11:29" x14ac:dyDescent="0.25">
      <c r="K353" s="48"/>
      <c r="L353" s="143"/>
      <c r="M353" s="144"/>
      <c r="N353" s="144"/>
      <c r="O353" s="144"/>
      <c r="P353" s="137"/>
      <c r="Q353" s="137"/>
      <c r="R353" s="137"/>
      <c r="S353" s="137"/>
      <c r="T353" s="145"/>
      <c r="U353" s="145"/>
      <c r="V353" s="141"/>
      <c r="W353" s="141"/>
      <c r="X353" s="146"/>
      <c r="Y353" s="146"/>
      <c r="Z353" s="144"/>
      <c r="AA353" s="147"/>
      <c r="AB353" s="144"/>
      <c r="AC353" s="144"/>
    </row>
    <row r="354" spans="11:29" x14ac:dyDescent="0.25">
      <c r="K354" s="48"/>
      <c r="L354" s="143"/>
      <c r="M354" s="144"/>
      <c r="N354" s="144"/>
      <c r="O354" s="144"/>
      <c r="P354" s="137"/>
      <c r="Q354" s="137"/>
      <c r="R354" s="137"/>
      <c r="S354" s="137"/>
      <c r="T354" s="145"/>
      <c r="U354" s="145"/>
      <c r="V354" s="141"/>
      <c r="W354" s="141"/>
      <c r="X354" s="146"/>
      <c r="Y354" s="146"/>
      <c r="Z354" s="144"/>
      <c r="AA354" s="147"/>
      <c r="AB354" s="144"/>
      <c r="AC354" s="144"/>
    </row>
    <row r="355" spans="11:29" x14ac:dyDescent="0.25">
      <c r="K355" s="48"/>
      <c r="L355" s="143"/>
      <c r="M355" s="144"/>
      <c r="N355" s="144"/>
      <c r="O355" s="144"/>
      <c r="P355" s="137"/>
      <c r="Q355" s="137"/>
      <c r="R355" s="137"/>
      <c r="S355" s="137"/>
      <c r="T355" s="145"/>
      <c r="U355" s="145"/>
      <c r="V355" s="141"/>
      <c r="W355" s="141"/>
      <c r="X355" s="146"/>
      <c r="Y355" s="146"/>
      <c r="Z355" s="144"/>
      <c r="AA355" s="147"/>
      <c r="AB355" s="144"/>
      <c r="AC355" s="144"/>
    </row>
    <row r="356" spans="11:29" x14ac:dyDescent="0.25">
      <c r="K356" s="48"/>
      <c r="L356" s="143"/>
      <c r="M356" s="144"/>
      <c r="N356" s="144"/>
      <c r="O356" s="144"/>
      <c r="P356" s="137"/>
      <c r="Q356" s="137"/>
      <c r="R356" s="137"/>
      <c r="S356" s="137"/>
      <c r="T356" s="145"/>
      <c r="U356" s="145"/>
      <c r="V356" s="141"/>
      <c r="W356" s="141"/>
      <c r="X356" s="146"/>
      <c r="Y356" s="146"/>
      <c r="Z356" s="144"/>
      <c r="AA356" s="147"/>
      <c r="AB356" s="144"/>
      <c r="AC356" s="144"/>
    </row>
    <row r="357" spans="11:29" x14ac:dyDescent="0.25">
      <c r="K357" s="48"/>
      <c r="L357" s="143"/>
      <c r="M357" s="144"/>
      <c r="N357" s="144"/>
      <c r="O357" s="144"/>
      <c r="P357" s="137"/>
      <c r="Q357" s="137"/>
      <c r="R357" s="137"/>
      <c r="S357" s="137"/>
      <c r="T357" s="145"/>
      <c r="U357" s="145"/>
      <c r="V357" s="141"/>
      <c r="W357" s="141"/>
      <c r="X357" s="146"/>
      <c r="Y357" s="146"/>
      <c r="Z357" s="144"/>
      <c r="AA357" s="147"/>
      <c r="AB357" s="144"/>
      <c r="AC357" s="144"/>
    </row>
    <row r="358" spans="11:29" x14ac:dyDescent="0.25">
      <c r="K358" s="48"/>
      <c r="L358" s="143"/>
      <c r="M358" s="144"/>
      <c r="N358" s="144"/>
      <c r="O358" s="144"/>
      <c r="P358" s="137"/>
      <c r="Q358" s="137"/>
      <c r="R358" s="137"/>
      <c r="S358" s="137"/>
      <c r="T358" s="145"/>
      <c r="U358" s="145"/>
      <c r="V358" s="141"/>
      <c r="W358" s="141"/>
      <c r="X358" s="146"/>
      <c r="Y358" s="146"/>
      <c r="Z358" s="144"/>
      <c r="AA358" s="147"/>
      <c r="AB358" s="144"/>
      <c r="AC358" s="144"/>
    </row>
    <row r="359" spans="11:29" x14ac:dyDescent="0.25">
      <c r="K359" s="48"/>
      <c r="L359" s="143"/>
      <c r="M359" s="144"/>
      <c r="N359" s="144"/>
      <c r="O359" s="144"/>
      <c r="P359" s="137"/>
      <c r="Q359" s="137"/>
      <c r="R359" s="137"/>
      <c r="S359" s="137"/>
      <c r="T359" s="145"/>
      <c r="U359" s="145"/>
      <c r="V359" s="141"/>
      <c r="W359" s="141"/>
      <c r="X359" s="146"/>
      <c r="Y359" s="146"/>
      <c r="Z359" s="144"/>
      <c r="AA359" s="147"/>
      <c r="AB359" s="144"/>
      <c r="AC359" s="144"/>
    </row>
    <row r="360" spans="11:29" x14ac:dyDescent="0.25">
      <c r="K360" s="48"/>
      <c r="L360" s="143"/>
      <c r="M360" s="144"/>
      <c r="N360" s="144"/>
      <c r="O360" s="144"/>
      <c r="P360" s="137"/>
      <c r="Q360" s="137"/>
      <c r="R360" s="137"/>
      <c r="S360" s="137"/>
      <c r="T360" s="145"/>
      <c r="U360" s="145"/>
      <c r="V360" s="141"/>
      <c r="W360" s="141"/>
      <c r="X360" s="146"/>
      <c r="Y360" s="146"/>
      <c r="Z360" s="144"/>
      <c r="AA360" s="147"/>
      <c r="AB360" s="144"/>
      <c r="AC360" s="144"/>
    </row>
    <row r="361" spans="11:29" x14ac:dyDescent="0.25">
      <c r="K361" s="48"/>
      <c r="L361" s="143"/>
      <c r="M361" s="144"/>
      <c r="N361" s="144"/>
      <c r="O361" s="144"/>
      <c r="P361" s="137"/>
      <c r="Q361" s="137"/>
      <c r="R361" s="137"/>
      <c r="S361" s="137"/>
      <c r="T361" s="145"/>
      <c r="U361" s="145"/>
      <c r="V361" s="141"/>
      <c r="W361" s="141"/>
      <c r="X361" s="146"/>
      <c r="Y361" s="146"/>
      <c r="Z361" s="144"/>
      <c r="AA361" s="147"/>
      <c r="AB361" s="144"/>
      <c r="AC361" s="144"/>
    </row>
    <row r="362" spans="11:29" x14ac:dyDescent="0.25">
      <c r="K362" s="48"/>
      <c r="L362" s="143"/>
      <c r="M362" s="144"/>
      <c r="N362" s="144"/>
      <c r="O362" s="144"/>
      <c r="P362" s="137"/>
      <c r="Q362" s="137"/>
      <c r="R362" s="137"/>
      <c r="S362" s="137"/>
      <c r="T362" s="145"/>
      <c r="U362" s="145"/>
      <c r="V362" s="141"/>
      <c r="W362" s="141"/>
      <c r="X362" s="146"/>
      <c r="Y362" s="146"/>
      <c r="Z362" s="144"/>
      <c r="AA362" s="147"/>
      <c r="AB362" s="144"/>
      <c r="AC362" s="144"/>
    </row>
    <row r="363" spans="11:29" x14ac:dyDescent="0.25">
      <c r="K363" s="48"/>
      <c r="L363" s="143"/>
      <c r="M363" s="144"/>
      <c r="N363" s="144"/>
      <c r="O363" s="144"/>
      <c r="P363" s="137"/>
      <c r="Q363" s="137"/>
      <c r="R363" s="137"/>
      <c r="S363" s="137"/>
      <c r="T363" s="145"/>
      <c r="U363" s="145"/>
      <c r="V363" s="141"/>
      <c r="W363" s="141"/>
      <c r="X363" s="146"/>
      <c r="Y363" s="146"/>
      <c r="Z363" s="144"/>
      <c r="AA363" s="147"/>
      <c r="AB363" s="144"/>
      <c r="AC363" s="144"/>
    </row>
    <row r="364" spans="11:29" x14ac:dyDescent="0.25">
      <c r="K364" s="48"/>
      <c r="L364" s="143"/>
      <c r="M364" s="144"/>
      <c r="N364" s="144"/>
      <c r="O364" s="144"/>
      <c r="P364" s="137"/>
      <c r="Q364" s="137"/>
      <c r="R364" s="137"/>
      <c r="S364" s="137"/>
      <c r="T364" s="145"/>
      <c r="U364" s="145"/>
      <c r="V364" s="141"/>
      <c r="W364" s="141"/>
      <c r="X364" s="146"/>
      <c r="Y364" s="146"/>
      <c r="Z364" s="144"/>
      <c r="AA364" s="147"/>
      <c r="AB364" s="144"/>
      <c r="AC364" s="144"/>
    </row>
    <row r="365" spans="11:29" x14ac:dyDescent="0.25">
      <c r="K365" s="48"/>
      <c r="L365" s="143"/>
      <c r="M365" s="144"/>
      <c r="N365" s="144"/>
      <c r="O365" s="144"/>
      <c r="P365" s="137"/>
      <c r="Q365" s="137"/>
      <c r="R365" s="137"/>
      <c r="S365" s="137"/>
      <c r="T365" s="145"/>
      <c r="U365" s="145"/>
      <c r="V365" s="141"/>
      <c r="W365" s="141"/>
      <c r="X365" s="146"/>
      <c r="Y365" s="146"/>
      <c r="Z365" s="144"/>
      <c r="AA365" s="147"/>
      <c r="AB365" s="144"/>
      <c r="AC365" s="144"/>
    </row>
    <row r="366" spans="11:29" x14ac:dyDescent="0.25">
      <c r="K366" s="48"/>
      <c r="L366" s="143"/>
      <c r="M366" s="144"/>
      <c r="N366" s="144"/>
      <c r="O366" s="144"/>
      <c r="P366" s="137"/>
      <c r="Q366" s="137"/>
      <c r="R366" s="137"/>
      <c r="S366" s="137"/>
      <c r="T366" s="145"/>
      <c r="U366" s="145"/>
      <c r="V366" s="141"/>
      <c r="W366" s="141"/>
      <c r="X366" s="146"/>
      <c r="Y366" s="146"/>
      <c r="Z366" s="144"/>
      <c r="AA366" s="147"/>
      <c r="AB366" s="144"/>
      <c r="AC366" s="144"/>
    </row>
    <row r="367" spans="11:29" x14ac:dyDescent="0.25">
      <c r="K367" s="48"/>
      <c r="L367" s="143"/>
      <c r="M367" s="144"/>
      <c r="N367" s="144"/>
      <c r="O367" s="144"/>
      <c r="P367" s="137"/>
      <c r="Q367" s="137"/>
      <c r="R367" s="137"/>
      <c r="S367" s="137"/>
      <c r="T367" s="145"/>
      <c r="U367" s="145"/>
      <c r="V367" s="141"/>
      <c r="W367" s="141"/>
      <c r="X367" s="146"/>
      <c r="Y367" s="146"/>
      <c r="Z367" s="144"/>
      <c r="AA367" s="147"/>
      <c r="AB367" s="144"/>
      <c r="AC367" s="144"/>
    </row>
    <row r="368" spans="11:29" x14ac:dyDescent="0.25">
      <c r="K368" s="48"/>
      <c r="L368" s="143"/>
      <c r="M368" s="144"/>
      <c r="N368" s="144"/>
      <c r="O368" s="144"/>
      <c r="P368" s="137"/>
      <c r="Q368" s="137"/>
      <c r="R368" s="137"/>
      <c r="S368" s="137"/>
      <c r="T368" s="145"/>
      <c r="U368" s="145"/>
      <c r="V368" s="141"/>
      <c r="W368" s="141"/>
      <c r="X368" s="146"/>
      <c r="Y368" s="146"/>
      <c r="Z368" s="144"/>
      <c r="AA368" s="147"/>
      <c r="AB368" s="144"/>
      <c r="AC368" s="144"/>
    </row>
    <row r="369" spans="11:29" x14ac:dyDescent="0.25">
      <c r="K369" s="48"/>
      <c r="L369" s="143"/>
      <c r="M369" s="144"/>
      <c r="N369" s="144"/>
      <c r="O369" s="144"/>
      <c r="P369" s="137"/>
      <c r="Q369" s="137"/>
      <c r="R369" s="137"/>
      <c r="S369" s="137"/>
      <c r="T369" s="145"/>
      <c r="U369" s="145"/>
      <c r="V369" s="141"/>
      <c r="W369" s="141"/>
      <c r="X369" s="146"/>
      <c r="Y369" s="146"/>
      <c r="Z369" s="144"/>
      <c r="AA369" s="147"/>
      <c r="AB369" s="144"/>
      <c r="AC369" s="144"/>
    </row>
    <row r="370" spans="11:29" x14ac:dyDescent="0.25">
      <c r="K370" s="48"/>
      <c r="L370" s="143"/>
      <c r="M370" s="144"/>
      <c r="N370" s="144"/>
      <c r="O370" s="144"/>
      <c r="P370" s="137"/>
      <c r="Q370" s="137"/>
      <c r="R370" s="137"/>
      <c r="S370" s="137"/>
      <c r="T370" s="145"/>
      <c r="U370" s="145"/>
      <c r="V370" s="141"/>
      <c r="W370" s="141"/>
      <c r="X370" s="146"/>
      <c r="Y370" s="146"/>
      <c r="Z370" s="144"/>
      <c r="AA370" s="147"/>
      <c r="AB370" s="144"/>
      <c r="AC370" s="144"/>
    </row>
    <row r="371" spans="11:29" x14ac:dyDescent="0.25">
      <c r="K371" s="48"/>
      <c r="L371" s="143"/>
      <c r="M371" s="144"/>
      <c r="N371" s="144"/>
      <c r="O371" s="144"/>
      <c r="P371" s="137"/>
      <c r="Q371" s="137"/>
      <c r="R371" s="137"/>
      <c r="S371" s="137"/>
      <c r="T371" s="145"/>
      <c r="U371" s="145"/>
      <c r="V371" s="141"/>
      <c r="W371" s="141"/>
      <c r="X371" s="146"/>
      <c r="Y371" s="146"/>
      <c r="Z371" s="144"/>
      <c r="AA371" s="147"/>
      <c r="AB371" s="144"/>
      <c r="AC371" s="144"/>
    </row>
    <row r="372" spans="11:29" x14ac:dyDescent="0.25">
      <c r="K372" s="48"/>
      <c r="L372" s="143"/>
      <c r="M372" s="144"/>
      <c r="N372" s="144"/>
      <c r="O372" s="144"/>
      <c r="P372" s="137"/>
      <c r="Q372" s="137"/>
      <c r="R372" s="137"/>
      <c r="S372" s="137"/>
      <c r="T372" s="145"/>
      <c r="U372" s="145"/>
      <c r="V372" s="141"/>
      <c r="W372" s="141"/>
      <c r="X372" s="146"/>
      <c r="Y372" s="146"/>
      <c r="Z372" s="144"/>
      <c r="AA372" s="147"/>
      <c r="AB372" s="144"/>
      <c r="AC372" s="144"/>
    </row>
    <row r="373" spans="11:29" x14ac:dyDescent="0.25">
      <c r="K373" s="48"/>
      <c r="L373" s="143"/>
      <c r="M373" s="144"/>
      <c r="N373" s="144"/>
      <c r="O373" s="144"/>
      <c r="P373" s="137"/>
      <c r="Q373" s="137"/>
      <c r="R373" s="137"/>
      <c r="S373" s="137"/>
      <c r="T373" s="145"/>
      <c r="U373" s="145"/>
      <c r="V373" s="141"/>
      <c r="W373" s="141"/>
      <c r="X373" s="146"/>
      <c r="Y373" s="146"/>
      <c r="Z373" s="144"/>
      <c r="AA373" s="147"/>
      <c r="AB373" s="144"/>
      <c r="AC373" s="144"/>
    </row>
    <row r="374" spans="11:29" x14ac:dyDescent="0.25">
      <c r="K374" s="48"/>
      <c r="L374" s="143"/>
      <c r="M374" s="144"/>
      <c r="N374" s="144"/>
      <c r="O374" s="144"/>
      <c r="P374" s="137"/>
      <c r="Q374" s="137"/>
      <c r="R374" s="137"/>
      <c r="S374" s="137"/>
      <c r="T374" s="145"/>
      <c r="U374" s="145"/>
      <c r="V374" s="141"/>
      <c r="W374" s="141"/>
      <c r="X374" s="146"/>
      <c r="Y374" s="146"/>
      <c r="Z374" s="144"/>
      <c r="AA374" s="147"/>
      <c r="AB374" s="144"/>
      <c r="AC374" s="144"/>
    </row>
    <row r="375" spans="11:29" x14ac:dyDescent="0.25">
      <c r="K375" s="48"/>
      <c r="L375" s="143"/>
      <c r="M375" s="144"/>
      <c r="N375" s="144"/>
      <c r="O375" s="144"/>
      <c r="P375" s="137"/>
      <c r="Q375" s="137"/>
      <c r="R375" s="137"/>
      <c r="S375" s="137"/>
      <c r="T375" s="145"/>
      <c r="U375" s="145"/>
      <c r="V375" s="141"/>
      <c r="W375" s="141"/>
      <c r="X375" s="146"/>
      <c r="Y375" s="146"/>
      <c r="Z375" s="144"/>
      <c r="AA375" s="147"/>
      <c r="AB375" s="144"/>
      <c r="AC375" s="144"/>
    </row>
    <row r="376" spans="11:29" x14ac:dyDescent="0.25">
      <c r="K376" s="48"/>
      <c r="L376" s="143"/>
      <c r="M376" s="144"/>
      <c r="N376" s="144"/>
      <c r="O376" s="144"/>
      <c r="P376" s="137"/>
      <c r="Q376" s="137"/>
      <c r="R376" s="137"/>
      <c r="S376" s="137"/>
      <c r="T376" s="145"/>
      <c r="U376" s="145"/>
      <c r="V376" s="141"/>
      <c r="W376" s="141"/>
      <c r="X376" s="146"/>
      <c r="Y376" s="146"/>
      <c r="Z376" s="144"/>
      <c r="AA376" s="147"/>
      <c r="AB376" s="144"/>
      <c r="AC376" s="144"/>
    </row>
    <row r="377" spans="11:29" x14ac:dyDescent="0.25">
      <c r="K377" s="48"/>
      <c r="L377" s="143"/>
      <c r="M377" s="144"/>
      <c r="N377" s="144"/>
      <c r="O377" s="144"/>
      <c r="P377" s="137"/>
      <c r="Q377" s="137"/>
      <c r="R377" s="137"/>
      <c r="S377" s="137"/>
      <c r="T377" s="145"/>
      <c r="U377" s="145"/>
      <c r="V377" s="141"/>
      <c r="W377" s="141"/>
      <c r="X377" s="146"/>
      <c r="Y377" s="146"/>
      <c r="Z377" s="144"/>
      <c r="AA377" s="147"/>
      <c r="AB377" s="144"/>
      <c r="AC377" s="144"/>
    </row>
    <row r="378" spans="11:29" x14ac:dyDescent="0.25">
      <c r="K378" s="48"/>
      <c r="L378" s="143"/>
      <c r="M378" s="144"/>
      <c r="N378" s="144"/>
      <c r="O378" s="144"/>
      <c r="P378" s="137"/>
      <c r="Q378" s="137"/>
      <c r="R378" s="137"/>
      <c r="S378" s="137"/>
      <c r="T378" s="145"/>
      <c r="U378" s="145"/>
      <c r="V378" s="141"/>
      <c r="W378" s="141"/>
      <c r="X378" s="146"/>
      <c r="Y378" s="146"/>
      <c r="Z378" s="144"/>
      <c r="AA378" s="147"/>
      <c r="AB378" s="144"/>
      <c r="AC378" s="144"/>
    </row>
    <row r="379" spans="11:29" x14ac:dyDescent="0.25">
      <c r="K379" s="48"/>
      <c r="L379" s="143"/>
      <c r="M379" s="144"/>
      <c r="N379" s="144"/>
      <c r="O379" s="144"/>
      <c r="P379" s="137"/>
      <c r="Q379" s="137"/>
      <c r="R379" s="137"/>
      <c r="S379" s="137"/>
      <c r="T379" s="145"/>
      <c r="U379" s="145"/>
      <c r="V379" s="141"/>
      <c r="W379" s="141"/>
      <c r="X379" s="146"/>
      <c r="Y379" s="146"/>
      <c r="Z379" s="144"/>
      <c r="AA379" s="147"/>
      <c r="AB379" s="144"/>
      <c r="AC379" s="144"/>
    </row>
    <row r="380" spans="11:29" x14ac:dyDescent="0.25">
      <c r="K380" s="48"/>
      <c r="L380" s="143"/>
      <c r="M380" s="144"/>
      <c r="N380" s="144"/>
      <c r="O380" s="144"/>
      <c r="P380" s="137"/>
      <c r="Q380" s="137"/>
      <c r="R380" s="137"/>
      <c r="S380" s="137"/>
      <c r="T380" s="145"/>
      <c r="U380" s="145"/>
      <c r="V380" s="141"/>
      <c r="W380" s="141"/>
      <c r="X380" s="146"/>
      <c r="Y380" s="146"/>
      <c r="Z380" s="144"/>
      <c r="AA380" s="147"/>
      <c r="AB380" s="144"/>
      <c r="AC380" s="144"/>
    </row>
    <row r="381" spans="11:29" x14ac:dyDescent="0.25">
      <c r="K381" s="48"/>
      <c r="L381" s="143"/>
      <c r="M381" s="144"/>
      <c r="N381" s="144"/>
      <c r="O381" s="144"/>
      <c r="P381" s="137"/>
      <c r="Q381" s="137"/>
      <c r="R381" s="137"/>
      <c r="S381" s="137"/>
      <c r="T381" s="145"/>
      <c r="U381" s="145"/>
      <c r="V381" s="141"/>
      <c r="W381" s="141"/>
      <c r="X381" s="146"/>
      <c r="Y381" s="146"/>
      <c r="Z381" s="144"/>
      <c r="AA381" s="147"/>
      <c r="AB381" s="144"/>
      <c r="AC381" s="144"/>
    </row>
    <row r="382" spans="11:29" x14ac:dyDescent="0.25">
      <c r="K382" s="48"/>
      <c r="L382" s="143"/>
      <c r="M382" s="144"/>
      <c r="N382" s="144"/>
      <c r="O382" s="144"/>
      <c r="P382" s="137"/>
      <c r="Q382" s="137"/>
      <c r="R382" s="137"/>
      <c r="S382" s="137"/>
      <c r="T382" s="145"/>
      <c r="U382" s="145"/>
      <c r="V382" s="141"/>
      <c r="W382" s="141"/>
      <c r="X382" s="146"/>
      <c r="Y382" s="146"/>
      <c r="Z382" s="144"/>
      <c r="AA382" s="147"/>
      <c r="AB382" s="144"/>
      <c r="AC382" s="144"/>
    </row>
    <row r="383" spans="11:29" x14ac:dyDescent="0.25">
      <c r="K383" s="48"/>
      <c r="L383" s="143"/>
      <c r="M383" s="144"/>
      <c r="N383" s="144"/>
      <c r="O383" s="144"/>
      <c r="P383" s="137"/>
      <c r="Q383" s="137"/>
      <c r="R383" s="137"/>
      <c r="S383" s="137"/>
      <c r="T383" s="145"/>
      <c r="U383" s="145"/>
      <c r="V383" s="141"/>
      <c r="W383" s="141"/>
      <c r="X383" s="146"/>
      <c r="Y383" s="146"/>
      <c r="Z383" s="144"/>
      <c r="AA383" s="147"/>
      <c r="AB383" s="144"/>
      <c r="AC383" s="144"/>
    </row>
    <row r="384" spans="11:29" x14ac:dyDescent="0.25">
      <c r="K384" s="48"/>
      <c r="L384" s="143"/>
      <c r="M384" s="144"/>
      <c r="N384" s="144"/>
      <c r="O384" s="144"/>
      <c r="P384" s="137"/>
      <c r="Q384" s="137"/>
      <c r="R384" s="137"/>
      <c r="S384" s="137"/>
      <c r="T384" s="145"/>
      <c r="U384" s="145"/>
      <c r="V384" s="141"/>
      <c r="W384" s="141"/>
      <c r="X384" s="146"/>
      <c r="Y384" s="146"/>
      <c r="Z384" s="144"/>
      <c r="AA384" s="147"/>
      <c r="AB384" s="144"/>
      <c r="AC384" s="144"/>
    </row>
    <row r="385" spans="11:29" x14ac:dyDescent="0.25">
      <c r="K385" s="48"/>
      <c r="L385" s="143"/>
      <c r="M385" s="144"/>
      <c r="N385" s="144"/>
      <c r="O385" s="144"/>
      <c r="P385" s="137"/>
      <c r="Q385" s="137"/>
      <c r="R385" s="137"/>
      <c r="S385" s="137"/>
      <c r="T385" s="145"/>
      <c r="U385" s="145"/>
      <c r="V385" s="141"/>
      <c r="W385" s="141"/>
      <c r="X385" s="146"/>
      <c r="Y385" s="146"/>
      <c r="Z385" s="144"/>
      <c r="AA385" s="147"/>
      <c r="AB385" s="144"/>
      <c r="AC385" s="144"/>
    </row>
    <row r="386" spans="11:29" x14ac:dyDescent="0.25">
      <c r="K386" s="48"/>
      <c r="L386" s="143"/>
      <c r="M386" s="144"/>
      <c r="N386" s="144"/>
      <c r="O386" s="144"/>
      <c r="P386" s="137"/>
      <c r="Q386" s="137"/>
      <c r="R386" s="137"/>
      <c r="S386" s="137"/>
      <c r="T386" s="145"/>
      <c r="U386" s="145"/>
      <c r="V386" s="141"/>
      <c r="W386" s="141"/>
      <c r="X386" s="146"/>
      <c r="Y386" s="146"/>
      <c r="Z386" s="144"/>
      <c r="AA386" s="147"/>
      <c r="AB386" s="144"/>
      <c r="AC386" s="144"/>
    </row>
    <row r="387" spans="11:29" x14ac:dyDescent="0.25">
      <c r="K387" s="48"/>
      <c r="L387" s="143"/>
      <c r="M387" s="144"/>
      <c r="N387" s="144"/>
      <c r="O387" s="144"/>
      <c r="P387" s="137"/>
      <c r="Q387" s="137"/>
      <c r="R387" s="137"/>
      <c r="S387" s="137"/>
      <c r="T387" s="145"/>
      <c r="U387" s="145"/>
      <c r="V387" s="141"/>
      <c r="W387" s="141"/>
      <c r="X387" s="146"/>
      <c r="Y387" s="146"/>
      <c r="Z387" s="144"/>
      <c r="AA387" s="147"/>
      <c r="AB387" s="144"/>
      <c r="AC387" s="144"/>
    </row>
    <row r="388" spans="11:29" x14ac:dyDescent="0.25">
      <c r="K388" s="48"/>
      <c r="L388" s="143"/>
      <c r="M388" s="144"/>
      <c r="N388" s="144"/>
      <c r="O388" s="144"/>
      <c r="P388" s="137"/>
      <c r="Q388" s="137"/>
      <c r="R388" s="137"/>
      <c r="S388" s="137"/>
      <c r="T388" s="145"/>
      <c r="U388" s="145"/>
      <c r="V388" s="141"/>
      <c r="W388" s="141"/>
      <c r="X388" s="146"/>
      <c r="Y388" s="146"/>
      <c r="Z388" s="144"/>
      <c r="AA388" s="147"/>
      <c r="AB388" s="144"/>
      <c r="AC388" s="144"/>
    </row>
    <row r="389" spans="11:29" x14ac:dyDescent="0.25">
      <c r="K389" s="48"/>
      <c r="L389" s="143"/>
      <c r="M389" s="144"/>
      <c r="N389" s="144"/>
      <c r="O389" s="144"/>
      <c r="P389" s="137"/>
      <c r="Q389" s="137"/>
      <c r="R389" s="137"/>
      <c r="S389" s="137"/>
      <c r="T389" s="145"/>
      <c r="U389" s="145"/>
      <c r="V389" s="141"/>
      <c r="W389" s="141"/>
      <c r="X389" s="146"/>
      <c r="Y389" s="146"/>
      <c r="Z389" s="144"/>
      <c r="AA389" s="147"/>
      <c r="AB389" s="144"/>
      <c r="AC389" s="144"/>
    </row>
    <row r="390" spans="11:29" x14ac:dyDescent="0.25">
      <c r="K390" s="48"/>
      <c r="L390" s="143"/>
      <c r="M390" s="144"/>
      <c r="N390" s="144"/>
      <c r="O390" s="144"/>
      <c r="P390" s="137"/>
      <c r="Q390" s="137"/>
      <c r="R390" s="137"/>
      <c r="S390" s="137"/>
      <c r="T390" s="145"/>
      <c r="U390" s="145"/>
      <c r="V390" s="141"/>
      <c r="W390" s="141"/>
      <c r="X390" s="146"/>
      <c r="Y390" s="146"/>
      <c r="Z390" s="144"/>
      <c r="AA390" s="147"/>
      <c r="AB390" s="144"/>
      <c r="AC390" s="144"/>
    </row>
    <row r="391" spans="11:29" x14ac:dyDescent="0.25">
      <c r="K391" s="48"/>
      <c r="L391" s="143"/>
      <c r="M391" s="144"/>
      <c r="N391" s="144"/>
      <c r="O391" s="144"/>
      <c r="P391" s="137"/>
      <c r="Q391" s="137"/>
      <c r="R391" s="137"/>
      <c r="S391" s="137"/>
      <c r="T391" s="145"/>
      <c r="U391" s="145"/>
      <c r="V391" s="141"/>
      <c r="W391" s="141"/>
      <c r="X391" s="146"/>
      <c r="Y391" s="146"/>
      <c r="Z391" s="144"/>
      <c r="AA391" s="147"/>
      <c r="AB391" s="144"/>
      <c r="AC391" s="144"/>
    </row>
    <row r="392" spans="11:29" x14ac:dyDescent="0.25">
      <c r="K392" s="48"/>
      <c r="L392" s="143"/>
      <c r="M392" s="144"/>
      <c r="N392" s="144"/>
      <c r="O392" s="144"/>
      <c r="P392" s="137"/>
      <c r="Q392" s="137"/>
      <c r="R392" s="137"/>
      <c r="S392" s="137"/>
      <c r="T392" s="145"/>
      <c r="U392" s="145"/>
      <c r="V392" s="141"/>
      <c r="W392" s="141"/>
      <c r="X392" s="146"/>
      <c r="Y392" s="146"/>
      <c r="Z392" s="144"/>
      <c r="AA392" s="147"/>
      <c r="AB392" s="144"/>
      <c r="AC392" s="144"/>
    </row>
    <row r="393" spans="11:29" x14ac:dyDescent="0.25">
      <c r="K393" s="48"/>
      <c r="L393" s="143"/>
      <c r="M393" s="144"/>
      <c r="N393" s="144"/>
      <c r="O393" s="144"/>
      <c r="P393" s="137"/>
      <c r="Q393" s="137"/>
      <c r="R393" s="137"/>
      <c r="S393" s="137"/>
      <c r="T393" s="145"/>
      <c r="U393" s="145"/>
      <c r="V393" s="141"/>
      <c r="W393" s="141"/>
      <c r="X393" s="146"/>
      <c r="Y393" s="146"/>
      <c r="Z393" s="144"/>
      <c r="AA393" s="147"/>
      <c r="AB393" s="144"/>
      <c r="AC393" s="144"/>
    </row>
    <row r="394" spans="11:29" x14ac:dyDescent="0.25">
      <c r="K394" s="48"/>
      <c r="L394" s="143"/>
      <c r="M394" s="144"/>
      <c r="N394" s="144"/>
      <c r="O394" s="144"/>
      <c r="P394" s="137"/>
      <c r="Q394" s="137"/>
      <c r="R394" s="137"/>
      <c r="S394" s="137"/>
      <c r="T394" s="145"/>
      <c r="U394" s="145"/>
      <c r="V394" s="141"/>
      <c r="W394" s="141"/>
      <c r="X394" s="146"/>
      <c r="Y394" s="146"/>
      <c r="Z394" s="144"/>
      <c r="AA394" s="147"/>
      <c r="AB394" s="144"/>
      <c r="AC394" s="144"/>
    </row>
    <row r="395" spans="11:29" x14ac:dyDescent="0.25">
      <c r="K395" s="48"/>
      <c r="L395" s="143"/>
      <c r="M395" s="144"/>
      <c r="N395" s="144"/>
      <c r="O395" s="144"/>
      <c r="P395" s="137"/>
      <c r="Q395" s="137"/>
      <c r="R395" s="137"/>
      <c r="S395" s="137"/>
      <c r="T395" s="145"/>
      <c r="U395" s="145"/>
      <c r="V395" s="141"/>
      <c r="W395" s="141"/>
      <c r="X395" s="146"/>
      <c r="Y395" s="146"/>
      <c r="Z395" s="144"/>
      <c r="AA395" s="147"/>
      <c r="AB395" s="144"/>
      <c r="AC395" s="144"/>
    </row>
    <row r="396" spans="11:29" x14ac:dyDescent="0.25">
      <c r="K396" s="48"/>
      <c r="L396" s="143"/>
      <c r="M396" s="144"/>
      <c r="N396" s="144"/>
      <c r="O396" s="144"/>
      <c r="P396" s="137"/>
      <c r="Q396" s="137"/>
      <c r="R396" s="137"/>
      <c r="S396" s="137"/>
      <c r="T396" s="145"/>
      <c r="U396" s="145"/>
      <c r="V396" s="141"/>
      <c r="W396" s="141"/>
      <c r="X396" s="146"/>
      <c r="Y396" s="146"/>
      <c r="Z396" s="144"/>
      <c r="AA396" s="147"/>
      <c r="AB396" s="144"/>
      <c r="AC396" s="144"/>
    </row>
    <row r="397" spans="11:29" x14ac:dyDescent="0.25">
      <c r="K397" s="48"/>
      <c r="L397" s="143"/>
      <c r="M397" s="144"/>
      <c r="N397" s="144"/>
      <c r="O397" s="144"/>
      <c r="P397" s="137"/>
      <c r="Q397" s="137"/>
      <c r="R397" s="137"/>
      <c r="S397" s="137"/>
      <c r="T397" s="145"/>
      <c r="U397" s="145"/>
      <c r="V397" s="141"/>
      <c r="W397" s="141"/>
      <c r="X397" s="146"/>
      <c r="Y397" s="146"/>
      <c r="Z397" s="144"/>
      <c r="AA397" s="147"/>
      <c r="AB397" s="144"/>
      <c r="AC397" s="144"/>
    </row>
    <row r="398" spans="11:29" x14ac:dyDescent="0.25">
      <c r="K398" s="48"/>
      <c r="L398" s="143"/>
      <c r="M398" s="144"/>
      <c r="N398" s="144"/>
      <c r="O398" s="144"/>
      <c r="P398" s="137"/>
      <c r="Q398" s="137"/>
      <c r="R398" s="137"/>
      <c r="S398" s="137"/>
      <c r="T398" s="145"/>
      <c r="U398" s="145"/>
      <c r="V398" s="141"/>
      <c r="W398" s="141"/>
      <c r="X398" s="146"/>
      <c r="Y398" s="146"/>
      <c r="Z398" s="144"/>
      <c r="AA398" s="147"/>
      <c r="AB398" s="144"/>
      <c r="AC398" s="144"/>
    </row>
    <row r="399" spans="11:29" x14ac:dyDescent="0.25">
      <c r="K399" s="48"/>
      <c r="L399" s="143"/>
      <c r="M399" s="144"/>
      <c r="N399" s="144"/>
      <c r="O399" s="144"/>
      <c r="P399" s="137"/>
      <c r="Q399" s="137"/>
      <c r="R399" s="137"/>
      <c r="S399" s="137"/>
      <c r="T399" s="145"/>
      <c r="U399" s="145"/>
      <c r="V399" s="141"/>
      <c r="W399" s="141"/>
      <c r="X399" s="146"/>
      <c r="Y399" s="146"/>
      <c r="Z399" s="144"/>
      <c r="AA399" s="147"/>
      <c r="AB399" s="144"/>
      <c r="AC399" s="144"/>
    </row>
    <row r="400" spans="11:29" x14ac:dyDescent="0.25">
      <c r="K400" s="48"/>
      <c r="L400" s="143"/>
      <c r="M400" s="144"/>
      <c r="N400" s="144"/>
      <c r="O400" s="144"/>
      <c r="P400" s="137"/>
      <c r="Q400" s="137"/>
      <c r="R400" s="137"/>
      <c r="S400" s="137"/>
      <c r="T400" s="145"/>
      <c r="U400" s="145"/>
      <c r="V400" s="141"/>
      <c r="W400" s="141"/>
      <c r="X400" s="146"/>
      <c r="Y400" s="146"/>
      <c r="Z400" s="144"/>
      <c r="AA400" s="147"/>
      <c r="AB400" s="144"/>
      <c r="AC400" s="144"/>
    </row>
    <row r="401" spans="11:29" x14ac:dyDescent="0.25">
      <c r="K401" s="48"/>
      <c r="L401" s="143"/>
      <c r="M401" s="144"/>
      <c r="N401" s="144"/>
      <c r="O401" s="144"/>
      <c r="P401" s="137"/>
      <c r="Q401" s="137"/>
      <c r="R401" s="137"/>
      <c r="S401" s="137"/>
      <c r="T401" s="145"/>
      <c r="U401" s="145"/>
      <c r="V401" s="141"/>
      <c r="W401" s="141"/>
      <c r="X401" s="146"/>
      <c r="Y401" s="146"/>
      <c r="Z401" s="144"/>
      <c r="AA401" s="147"/>
      <c r="AB401" s="144"/>
      <c r="AC401" s="144"/>
    </row>
    <row r="402" spans="11:29" x14ac:dyDescent="0.25">
      <c r="K402" s="48"/>
      <c r="L402" s="143"/>
      <c r="M402" s="144"/>
      <c r="N402" s="144"/>
      <c r="O402" s="144"/>
      <c r="P402" s="137"/>
      <c r="Q402" s="137"/>
      <c r="R402" s="137"/>
      <c r="S402" s="137"/>
      <c r="T402" s="145"/>
      <c r="U402" s="145"/>
      <c r="V402" s="141"/>
      <c r="W402" s="141"/>
      <c r="X402" s="146"/>
      <c r="Y402" s="146"/>
      <c r="Z402" s="144"/>
      <c r="AA402" s="147"/>
      <c r="AB402" s="144"/>
      <c r="AC402" s="144"/>
    </row>
    <row r="403" spans="11:29" x14ac:dyDescent="0.25">
      <c r="K403" s="48"/>
      <c r="L403" s="143"/>
      <c r="M403" s="144"/>
      <c r="N403" s="144"/>
      <c r="O403" s="144"/>
      <c r="P403" s="137"/>
      <c r="Q403" s="137"/>
      <c r="R403" s="137"/>
      <c r="S403" s="137"/>
      <c r="T403" s="145"/>
      <c r="U403" s="145"/>
      <c r="V403" s="141"/>
      <c r="W403" s="141"/>
      <c r="X403" s="146"/>
      <c r="Y403" s="146"/>
      <c r="Z403" s="144"/>
      <c r="AA403" s="147"/>
      <c r="AB403" s="144"/>
      <c r="AC403" s="144"/>
    </row>
    <row r="404" spans="11:29" x14ac:dyDescent="0.25">
      <c r="K404" s="48"/>
      <c r="L404" s="143"/>
      <c r="M404" s="144"/>
      <c r="N404" s="144"/>
      <c r="O404" s="144"/>
      <c r="P404" s="137"/>
      <c r="Q404" s="137"/>
      <c r="R404" s="137"/>
      <c r="S404" s="137"/>
      <c r="T404" s="145"/>
      <c r="U404" s="145"/>
      <c r="V404" s="141"/>
      <c r="W404" s="141"/>
      <c r="X404" s="146"/>
      <c r="Y404" s="146"/>
      <c r="Z404" s="144"/>
      <c r="AA404" s="147"/>
      <c r="AB404" s="144"/>
      <c r="AC404" s="144"/>
    </row>
    <row r="405" spans="11:29" x14ac:dyDescent="0.25">
      <c r="K405" s="48"/>
      <c r="L405" s="143"/>
      <c r="M405" s="144"/>
      <c r="N405" s="144"/>
      <c r="O405" s="144"/>
      <c r="P405" s="137"/>
      <c r="Q405" s="137"/>
      <c r="R405" s="137"/>
      <c r="S405" s="137"/>
      <c r="T405" s="145"/>
      <c r="U405" s="145"/>
      <c r="V405" s="141"/>
      <c r="W405" s="141"/>
      <c r="X405" s="146"/>
      <c r="Y405" s="146"/>
      <c r="Z405" s="144"/>
      <c r="AA405" s="147"/>
      <c r="AB405" s="144"/>
      <c r="AC405" s="144"/>
    </row>
    <row r="406" spans="11:29" x14ac:dyDescent="0.25">
      <c r="K406" s="48"/>
      <c r="L406" s="143"/>
      <c r="M406" s="144"/>
      <c r="N406" s="144"/>
      <c r="O406" s="144"/>
      <c r="P406" s="137"/>
      <c r="Q406" s="137"/>
      <c r="R406" s="137"/>
      <c r="S406" s="137"/>
      <c r="T406" s="145"/>
      <c r="U406" s="145"/>
      <c r="V406" s="141"/>
      <c r="W406" s="141"/>
      <c r="X406" s="146"/>
      <c r="Y406" s="146"/>
      <c r="Z406" s="144"/>
      <c r="AA406" s="147"/>
      <c r="AB406" s="144"/>
      <c r="AC406" s="144"/>
    </row>
    <row r="407" spans="11:29" x14ac:dyDescent="0.25">
      <c r="K407" s="48"/>
      <c r="L407" s="143"/>
      <c r="M407" s="144"/>
      <c r="N407" s="144"/>
      <c r="O407" s="144"/>
      <c r="P407" s="137"/>
      <c r="Q407" s="137"/>
      <c r="R407" s="137"/>
      <c r="S407" s="137"/>
      <c r="T407" s="145"/>
      <c r="U407" s="145"/>
      <c r="V407" s="141"/>
      <c r="W407" s="141"/>
      <c r="X407" s="146"/>
      <c r="Y407" s="146"/>
      <c r="Z407" s="144"/>
      <c r="AA407" s="147"/>
      <c r="AB407" s="144"/>
      <c r="AC407" s="144"/>
    </row>
    <row r="408" spans="11:29" x14ac:dyDescent="0.25">
      <c r="K408" s="48"/>
      <c r="L408" s="143"/>
      <c r="M408" s="144"/>
      <c r="N408" s="144"/>
      <c r="O408" s="144"/>
      <c r="P408" s="137"/>
      <c r="Q408" s="137"/>
      <c r="R408" s="137"/>
      <c r="S408" s="137"/>
      <c r="T408" s="145"/>
      <c r="U408" s="145"/>
      <c r="V408" s="141"/>
      <c r="W408" s="141"/>
      <c r="X408" s="146"/>
      <c r="Y408" s="146"/>
      <c r="Z408" s="144"/>
      <c r="AA408" s="147"/>
      <c r="AB408" s="144"/>
      <c r="AC408" s="144"/>
    </row>
    <row r="409" spans="11:29" x14ac:dyDescent="0.25">
      <c r="K409" s="48"/>
      <c r="L409" s="143"/>
      <c r="M409" s="144"/>
      <c r="N409" s="144"/>
      <c r="O409" s="144"/>
      <c r="P409" s="137"/>
      <c r="Q409" s="137"/>
      <c r="R409" s="137"/>
      <c r="S409" s="137"/>
      <c r="T409" s="145"/>
      <c r="U409" s="145"/>
      <c r="V409" s="141"/>
      <c r="W409" s="141"/>
      <c r="X409" s="146"/>
      <c r="Y409" s="146"/>
      <c r="Z409" s="144"/>
      <c r="AA409" s="147"/>
      <c r="AB409" s="144"/>
      <c r="AC409" s="144"/>
    </row>
    <row r="410" spans="11:29" x14ac:dyDescent="0.25">
      <c r="K410" s="48"/>
      <c r="L410" s="143"/>
      <c r="M410" s="144"/>
      <c r="N410" s="144"/>
      <c r="O410" s="144"/>
      <c r="P410" s="137"/>
      <c r="Q410" s="137"/>
      <c r="R410" s="137"/>
      <c r="S410" s="137"/>
      <c r="T410" s="145"/>
      <c r="U410" s="145"/>
      <c r="V410" s="141"/>
      <c r="W410" s="141"/>
      <c r="X410" s="146"/>
      <c r="Y410" s="146"/>
      <c r="Z410" s="144"/>
      <c r="AA410" s="147"/>
      <c r="AB410" s="144"/>
      <c r="AC410" s="144"/>
    </row>
    <row r="411" spans="11:29" x14ac:dyDescent="0.25">
      <c r="K411" s="48"/>
      <c r="L411" s="143"/>
      <c r="M411" s="144"/>
      <c r="N411" s="144"/>
      <c r="O411" s="144"/>
      <c r="P411" s="137"/>
      <c r="Q411" s="137"/>
      <c r="R411" s="137"/>
      <c r="S411" s="137"/>
      <c r="T411" s="145"/>
      <c r="U411" s="145"/>
      <c r="V411" s="141"/>
      <c r="W411" s="141"/>
      <c r="X411" s="146"/>
      <c r="Y411" s="146"/>
      <c r="Z411" s="144"/>
      <c r="AA411" s="147"/>
      <c r="AB411" s="144"/>
      <c r="AC411" s="144"/>
    </row>
    <row r="412" spans="11:29" x14ac:dyDescent="0.25">
      <c r="K412" s="48"/>
      <c r="L412" s="143"/>
      <c r="M412" s="144"/>
      <c r="N412" s="144"/>
      <c r="O412" s="144"/>
      <c r="P412" s="137"/>
      <c r="Q412" s="137"/>
      <c r="R412" s="137"/>
      <c r="S412" s="137"/>
      <c r="T412" s="145"/>
      <c r="U412" s="145"/>
      <c r="V412" s="141"/>
      <c r="W412" s="141"/>
      <c r="X412" s="146"/>
      <c r="Y412" s="146"/>
      <c r="Z412" s="144"/>
      <c r="AA412" s="147"/>
      <c r="AB412" s="144"/>
      <c r="AC412" s="144"/>
    </row>
    <row r="413" spans="11:29" x14ac:dyDescent="0.25">
      <c r="K413" s="48"/>
      <c r="L413" s="143"/>
      <c r="M413" s="144"/>
      <c r="N413" s="144"/>
      <c r="O413" s="144"/>
      <c r="P413" s="137"/>
      <c r="Q413" s="137"/>
      <c r="R413" s="137"/>
      <c r="S413" s="137"/>
      <c r="T413" s="145"/>
      <c r="U413" s="145"/>
      <c r="V413" s="141"/>
      <c r="W413" s="141"/>
      <c r="X413" s="146"/>
      <c r="Y413" s="146"/>
      <c r="Z413" s="144"/>
      <c r="AA413" s="147"/>
      <c r="AB413" s="144"/>
      <c r="AC413" s="144"/>
    </row>
    <row r="414" spans="11:29" x14ac:dyDescent="0.25">
      <c r="K414" s="48"/>
      <c r="L414" s="143"/>
      <c r="M414" s="144"/>
      <c r="N414" s="144"/>
      <c r="O414" s="144"/>
      <c r="P414" s="137"/>
      <c r="Q414" s="137"/>
      <c r="R414" s="137"/>
      <c r="S414" s="137"/>
      <c r="T414" s="145"/>
      <c r="U414" s="145"/>
      <c r="V414" s="141"/>
      <c r="W414" s="141"/>
      <c r="X414" s="146"/>
      <c r="Y414" s="146"/>
      <c r="Z414" s="144"/>
      <c r="AA414" s="147"/>
      <c r="AB414" s="144"/>
      <c r="AC414" s="144"/>
    </row>
    <row r="415" spans="11:29" x14ac:dyDescent="0.25">
      <c r="K415" s="48"/>
      <c r="L415" s="143"/>
      <c r="M415" s="144"/>
      <c r="N415" s="144"/>
      <c r="O415" s="144"/>
      <c r="P415" s="137"/>
      <c r="Q415" s="137"/>
      <c r="R415" s="137"/>
      <c r="S415" s="137"/>
      <c r="T415" s="145"/>
      <c r="U415" s="145"/>
      <c r="V415" s="141"/>
      <c r="W415" s="141"/>
      <c r="X415" s="146"/>
      <c r="Y415" s="146"/>
      <c r="Z415" s="144"/>
      <c r="AA415" s="147"/>
      <c r="AB415" s="144"/>
      <c r="AC415" s="144"/>
    </row>
    <row r="416" spans="11:29" x14ac:dyDescent="0.25">
      <c r="K416" s="48"/>
      <c r="L416" s="143"/>
      <c r="M416" s="144"/>
      <c r="N416" s="144"/>
      <c r="O416" s="144"/>
      <c r="P416" s="137"/>
      <c r="Q416" s="137"/>
      <c r="R416" s="137"/>
      <c r="S416" s="137"/>
      <c r="T416" s="145"/>
      <c r="U416" s="145"/>
      <c r="V416" s="141"/>
      <c r="W416" s="141"/>
      <c r="X416" s="146"/>
      <c r="Y416" s="146"/>
      <c r="Z416" s="144"/>
      <c r="AA416" s="147"/>
      <c r="AB416" s="144"/>
      <c r="AC416" s="144"/>
    </row>
    <row r="417" spans="11:29" x14ac:dyDescent="0.25">
      <c r="K417" s="48"/>
      <c r="L417" s="143"/>
      <c r="M417" s="144"/>
      <c r="N417" s="144"/>
      <c r="O417" s="144"/>
      <c r="P417" s="137"/>
      <c r="Q417" s="137"/>
      <c r="R417" s="137"/>
      <c r="S417" s="137"/>
      <c r="T417" s="145"/>
      <c r="U417" s="145"/>
      <c r="V417" s="141"/>
      <c r="W417" s="141"/>
      <c r="X417" s="146"/>
      <c r="Y417" s="146"/>
      <c r="Z417" s="144"/>
      <c r="AA417" s="147"/>
      <c r="AB417" s="144"/>
      <c r="AC417" s="144"/>
    </row>
    <row r="418" spans="11:29" x14ac:dyDescent="0.25">
      <c r="K418" s="48"/>
      <c r="L418" s="143"/>
      <c r="M418" s="144"/>
      <c r="N418" s="144"/>
      <c r="O418" s="144"/>
      <c r="P418" s="137"/>
      <c r="Q418" s="137"/>
      <c r="R418" s="137"/>
      <c r="S418" s="137"/>
      <c r="T418" s="145"/>
      <c r="U418" s="145"/>
      <c r="V418" s="141"/>
      <c r="W418" s="141"/>
      <c r="X418" s="146"/>
      <c r="Y418" s="146"/>
      <c r="Z418" s="144"/>
      <c r="AA418" s="147"/>
      <c r="AB418" s="144"/>
      <c r="AC418" s="144"/>
    </row>
    <row r="419" spans="11:29" x14ac:dyDescent="0.25">
      <c r="K419" s="48"/>
      <c r="L419" s="143"/>
      <c r="M419" s="144"/>
      <c r="N419" s="144"/>
      <c r="O419" s="144"/>
      <c r="P419" s="137"/>
      <c r="Q419" s="137"/>
      <c r="R419" s="137"/>
      <c r="S419" s="137"/>
      <c r="T419" s="145"/>
      <c r="U419" s="145"/>
      <c r="V419" s="141"/>
      <c r="W419" s="141"/>
      <c r="X419" s="146"/>
      <c r="Y419" s="146"/>
      <c r="Z419" s="144"/>
      <c r="AA419" s="147"/>
      <c r="AB419" s="144"/>
      <c r="AC419" s="144"/>
    </row>
    <row r="420" spans="11:29" x14ac:dyDescent="0.25">
      <c r="K420" s="48"/>
      <c r="L420" s="143"/>
      <c r="M420" s="144"/>
      <c r="N420" s="144"/>
      <c r="O420" s="144"/>
      <c r="P420" s="137"/>
      <c r="Q420" s="137"/>
      <c r="R420" s="137"/>
      <c r="S420" s="137"/>
      <c r="T420" s="145"/>
      <c r="U420" s="145"/>
      <c r="V420" s="141"/>
      <c r="W420" s="141"/>
      <c r="X420" s="146"/>
      <c r="Y420" s="146"/>
      <c r="Z420" s="144"/>
      <c r="AA420" s="147"/>
      <c r="AB420" s="144"/>
      <c r="AC420" s="144"/>
    </row>
    <row r="421" spans="11:29" x14ac:dyDescent="0.25">
      <c r="K421" s="48"/>
      <c r="L421" s="143"/>
      <c r="M421" s="144"/>
      <c r="N421" s="144"/>
      <c r="O421" s="144"/>
      <c r="P421" s="137"/>
      <c r="Q421" s="137"/>
      <c r="R421" s="137"/>
      <c r="S421" s="137"/>
      <c r="T421" s="145"/>
      <c r="U421" s="145"/>
      <c r="V421" s="141"/>
      <c r="W421" s="141"/>
      <c r="X421" s="146"/>
      <c r="Y421" s="146"/>
      <c r="Z421" s="144"/>
      <c r="AA421" s="147"/>
      <c r="AB421" s="144"/>
      <c r="AC421" s="144"/>
    </row>
    <row r="422" spans="11:29" x14ac:dyDescent="0.25">
      <c r="K422" s="48"/>
      <c r="L422" s="143"/>
      <c r="M422" s="144"/>
      <c r="N422" s="144"/>
      <c r="O422" s="144"/>
      <c r="P422" s="137"/>
      <c r="Q422" s="137"/>
      <c r="R422" s="137"/>
      <c r="S422" s="137"/>
      <c r="T422" s="145"/>
      <c r="U422" s="145"/>
      <c r="V422" s="141"/>
      <c r="W422" s="141"/>
      <c r="X422" s="146"/>
      <c r="Y422" s="146"/>
      <c r="Z422" s="144"/>
      <c r="AA422" s="147"/>
      <c r="AB422" s="144"/>
      <c r="AC422" s="144"/>
    </row>
    <row r="423" spans="11:29" x14ac:dyDescent="0.25">
      <c r="K423" s="48"/>
      <c r="L423" s="143"/>
      <c r="M423" s="144"/>
      <c r="N423" s="144"/>
      <c r="O423" s="144"/>
      <c r="P423" s="137"/>
      <c r="Q423" s="137"/>
      <c r="R423" s="137"/>
      <c r="S423" s="137"/>
      <c r="T423" s="145"/>
      <c r="U423" s="145"/>
      <c r="V423" s="141"/>
      <c r="W423" s="141"/>
      <c r="X423" s="146"/>
      <c r="Y423" s="146"/>
      <c r="Z423" s="144"/>
      <c r="AA423" s="147"/>
      <c r="AB423" s="144"/>
      <c r="AC423" s="144"/>
    </row>
    <row r="424" spans="11:29" x14ac:dyDescent="0.25">
      <c r="K424" s="48"/>
      <c r="L424" s="143"/>
      <c r="M424" s="144"/>
      <c r="N424" s="144"/>
      <c r="O424" s="144"/>
      <c r="P424" s="137"/>
      <c r="Q424" s="137"/>
      <c r="R424" s="137"/>
      <c r="S424" s="137"/>
      <c r="T424" s="145"/>
      <c r="U424" s="145"/>
      <c r="V424" s="141"/>
      <c r="W424" s="141"/>
      <c r="X424" s="146"/>
      <c r="Y424" s="146"/>
      <c r="Z424" s="144"/>
      <c r="AA424" s="147"/>
      <c r="AB424" s="144"/>
      <c r="AC424" s="144"/>
    </row>
    <row r="425" spans="11:29" x14ac:dyDescent="0.25">
      <c r="K425" s="48"/>
      <c r="L425" s="143"/>
      <c r="M425" s="144"/>
      <c r="N425" s="144"/>
      <c r="O425" s="144"/>
      <c r="P425" s="137"/>
      <c r="Q425" s="137"/>
      <c r="R425" s="137"/>
      <c r="S425" s="137"/>
      <c r="T425" s="145"/>
      <c r="U425" s="145"/>
      <c r="V425" s="141"/>
      <c r="W425" s="141"/>
      <c r="X425" s="146"/>
      <c r="Y425" s="146"/>
      <c r="Z425" s="144"/>
      <c r="AA425" s="147"/>
      <c r="AB425" s="144"/>
      <c r="AC425" s="144"/>
    </row>
    <row r="426" spans="11:29" x14ac:dyDescent="0.25">
      <c r="K426" s="48"/>
      <c r="L426" s="143"/>
      <c r="M426" s="144"/>
      <c r="N426" s="144"/>
      <c r="O426" s="144"/>
      <c r="P426" s="137"/>
      <c r="Q426" s="137"/>
      <c r="R426" s="137"/>
      <c r="S426" s="137"/>
      <c r="T426" s="145"/>
      <c r="U426" s="145"/>
      <c r="V426" s="141"/>
      <c r="W426" s="141"/>
      <c r="X426" s="146"/>
      <c r="Y426" s="146"/>
      <c r="Z426" s="144"/>
      <c r="AA426" s="147"/>
      <c r="AB426" s="144"/>
      <c r="AC426" s="144"/>
    </row>
    <row r="427" spans="11:29" x14ac:dyDescent="0.25">
      <c r="K427" s="48"/>
      <c r="L427" s="143"/>
      <c r="M427" s="144"/>
      <c r="N427" s="144"/>
      <c r="O427" s="144"/>
      <c r="P427" s="137"/>
      <c r="Q427" s="137"/>
      <c r="R427" s="137"/>
      <c r="S427" s="137"/>
      <c r="T427" s="145"/>
      <c r="U427" s="145"/>
      <c r="V427" s="141"/>
      <c r="W427" s="141"/>
      <c r="X427" s="146"/>
      <c r="Y427" s="146"/>
      <c r="Z427" s="144"/>
      <c r="AA427" s="147"/>
      <c r="AB427" s="144"/>
      <c r="AC427" s="144"/>
    </row>
    <row r="428" spans="11:29" x14ac:dyDescent="0.25">
      <c r="K428" s="48"/>
      <c r="L428" s="143"/>
      <c r="M428" s="144"/>
      <c r="N428" s="144"/>
      <c r="O428" s="144"/>
      <c r="P428" s="137"/>
      <c r="Q428" s="137"/>
      <c r="R428" s="137"/>
      <c r="S428" s="137"/>
      <c r="T428" s="145"/>
      <c r="U428" s="145"/>
      <c r="V428" s="141"/>
      <c r="W428" s="141"/>
      <c r="X428" s="146"/>
      <c r="Y428" s="146"/>
      <c r="Z428" s="144"/>
      <c r="AA428" s="147"/>
      <c r="AB428" s="144"/>
      <c r="AC428" s="144"/>
    </row>
    <row r="429" spans="11:29" x14ac:dyDescent="0.25">
      <c r="K429" s="48"/>
      <c r="L429" s="143"/>
      <c r="M429" s="144"/>
      <c r="N429" s="144"/>
      <c r="O429" s="144"/>
      <c r="P429" s="137"/>
      <c r="Q429" s="137"/>
      <c r="R429" s="137"/>
      <c r="S429" s="137"/>
      <c r="T429" s="145"/>
      <c r="U429" s="145"/>
      <c r="V429" s="141"/>
      <c r="W429" s="141"/>
      <c r="X429" s="146"/>
      <c r="Y429" s="146"/>
      <c r="Z429" s="144"/>
      <c r="AA429" s="147"/>
      <c r="AB429" s="144"/>
      <c r="AC429" s="144"/>
    </row>
    <row r="430" spans="11:29" x14ac:dyDescent="0.25">
      <c r="K430" s="48"/>
      <c r="L430" s="143"/>
      <c r="M430" s="144"/>
      <c r="N430" s="144"/>
      <c r="O430" s="144"/>
      <c r="P430" s="137"/>
      <c r="Q430" s="137"/>
      <c r="R430" s="137"/>
      <c r="S430" s="137"/>
      <c r="T430" s="145"/>
      <c r="U430" s="145"/>
      <c r="V430" s="141"/>
      <c r="W430" s="141"/>
      <c r="X430" s="146"/>
      <c r="Y430" s="146"/>
      <c r="Z430" s="144"/>
      <c r="AA430" s="147"/>
      <c r="AB430" s="144"/>
      <c r="AC430" s="144"/>
    </row>
    <row r="431" spans="11:29" x14ac:dyDescent="0.25">
      <c r="K431" s="48"/>
      <c r="L431" s="143"/>
      <c r="M431" s="144"/>
      <c r="N431" s="144"/>
      <c r="O431" s="144"/>
      <c r="P431" s="137"/>
      <c r="Q431" s="137"/>
      <c r="R431" s="137"/>
      <c r="S431" s="137"/>
      <c r="T431" s="145"/>
      <c r="U431" s="145"/>
      <c r="V431" s="141"/>
      <c r="W431" s="141"/>
      <c r="X431" s="146"/>
      <c r="Y431" s="146"/>
      <c r="Z431" s="144"/>
      <c r="AA431" s="147"/>
      <c r="AB431" s="144"/>
      <c r="AC431" s="144"/>
    </row>
    <row r="432" spans="11:29" x14ac:dyDescent="0.25">
      <c r="K432" s="48"/>
      <c r="L432" s="143"/>
      <c r="M432" s="144"/>
      <c r="N432" s="144"/>
      <c r="O432" s="144"/>
      <c r="P432" s="137"/>
      <c r="Q432" s="137"/>
      <c r="R432" s="137"/>
      <c r="S432" s="137"/>
      <c r="T432" s="145"/>
      <c r="U432" s="145"/>
      <c r="V432" s="141"/>
      <c r="W432" s="141"/>
      <c r="X432" s="146"/>
      <c r="Y432" s="146"/>
      <c r="Z432" s="144"/>
      <c r="AA432" s="147"/>
      <c r="AB432" s="144"/>
      <c r="AC432" s="144"/>
    </row>
    <row r="433" spans="11:29" x14ac:dyDescent="0.25">
      <c r="K433" s="48"/>
      <c r="L433" s="143"/>
      <c r="M433" s="144"/>
      <c r="N433" s="144"/>
      <c r="O433" s="144"/>
      <c r="P433" s="137"/>
      <c r="Q433" s="137"/>
      <c r="R433" s="137"/>
      <c r="S433" s="137"/>
      <c r="T433" s="145"/>
      <c r="U433" s="145"/>
      <c r="V433" s="141"/>
      <c r="W433" s="141"/>
      <c r="X433" s="146"/>
      <c r="Y433" s="146"/>
      <c r="Z433" s="144"/>
      <c r="AA433" s="147"/>
      <c r="AB433" s="144"/>
      <c r="AC433" s="144"/>
    </row>
    <row r="434" spans="11:29" x14ac:dyDescent="0.25">
      <c r="K434" s="48"/>
      <c r="L434" s="143"/>
      <c r="M434" s="144"/>
      <c r="N434" s="144"/>
      <c r="O434" s="144"/>
      <c r="P434" s="137"/>
      <c r="Q434" s="137"/>
      <c r="R434" s="137"/>
      <c r="S434" s="137"/>
      <c r="T434" s="145"/>
      <c r="U434" s="145"/>
      <c r="V434" s="141"/>
      <c r="W434" s="141"/>
      <c r="X434" s="146"/>
      <c r="Y434" s="146"/>
      <c r="Z434" s="144"/>
      <c r="AA434" s="147"/>
      <c r="AB434" s="144"/>
      <c r="AC434" s="144"/>
    </row>
    <row r="435" spans="11:29" x14ac:dyDescent="0.25">
      <c r="K435" s="48"/>
      <c r="L435" s="143"/>
      <c r="M435" s="144"/>
      <c r="N435" s="144"/>
      <c r="O435" s="144"/>
      <c r="P435" s="137"/>
      <c r="Q435" s="137"/>
      <c r="R435" s="137"/>
      <c r="S435" s="137"/>
      <c r="T435" s="145"/>
      <c r="U435" s="145"/>
      <c r="V435" s="141"/>
      <c r="W435" s="141"/>
      <c r="X435" s="146"/>
      <c r="Y435" s="146"/>
      <c r="Z435" s="144"/>
      <c r="AA435" s="147"/>
      <c r="AB435" s="144"/>
      <c r="AC435" s="144"/>
    </row>
    <row r="436" spans="11:29" x14ac:dyDescent="0.25">
      <c r="K436" s="48"/>
      <c r="L436" s="143"/>
      <c r="M436" s="144"/>
      <c r="N436" s="144"/>
      <c r="O436" s="144"/>
      <c r="P436" s="137"/>
      <c r="Q436" s="137"/>
      <c r="R436" s="137"/>
      <c r="S436" s="137"/>
      <c r="T436" s="145"/>
      <c r="U436" s="145"/>
      <c r="V436" s="141"/>
      <c r="W436" s="141"/>
      <c r="X436" s="146"/>
      <c r="Y436" s="146"/>
      <c r="Z436" s="144"/>
      <c r="AA436" s="147"/>
      <c r="AB436" s="144"/>
      <c r="AC436" s="144"/>
    </row>
    <row r="437" spans="11:29" x14ac:dyDescent="0.25">
      <c r="K437" s="48"/>
      <c r="L437" s="143"/>
      <c r="M437" s="144"/>
      <c r="N437" s="144"/>
      <c r="O437" s="144"/>
      <c r="P437" s="137"/>
      <c r="Q437" s="137"/>
      <c r="R437" s="137"/>
      <c r="S437" s="137"/>
      <c r="T437" s="145"/>
      <c r="U437" s="145"/>
      <c r="V437" s="141"/>
      <c r="W437" s="141"/>
      <c r="X437" s="146"/>
      <c r="Y437" s="146"/>
      <c r="Z437" s="144"/>
      <c r="AA437" s="147"/>
      <c r="AB437" s="144"/>
      <c r="AC437" s="144"/>
    </row>
    <row r="438" spans="11:29" x14ac:dyDescent="0.25">
      <c r="K438" s="48"/>
      <c r="L438" s="143"/>
      <c r="M438" s="144"/>
      <c r="N438" s="144"/>
      <c r="O438" s="144"/>
      <c r="P438" s="137"/>
      <c r="Q438" s="137"/>
      <c r="R438" s="137"/>
      <c r="S438" s="137"/>
      <c r="T438" s="145"/>
      <c r="U438" s="145"/>
      <c r="V438" s="141"/>
      <c r="W438" s="141"/>
      <c r="X438" s="146"/>
      <c r="Y438" s="146"/>
      <c r="Z438" s="144"/>
      <c r="AA438" s="147"/>
      <c r="AB438" s="144"/>
      <c r="AC438" s="144"/>
    </row>
    <row r="439" spans="11:29" x14ac:dyDescent="0.25">
      <c r="K439" s="48"/>
      <c r="L439" s="143"/>
      <c r="M439" s="144"/>
      <c r="N439" s="144"/>
      <c r="O439" s="144"/>
      <c r="P439" s="137"/>
      <c r="Q439" s="137"/>
      <c r="R439" s="137"/>
      <c r="S439" s="137"/>
      <c r="T439" s="145"/>
      <c r="U439" s="145"/>
      <c r="V439" s="141"/>
      <c r="W439" s="141"/>
      <c r="X439" s="146"/>
      <c r="Y439" s="146"/>
      <c r="Z439" s="144"/>
      <c r="AA439" s="147"/>
      <c r="AB439" s="144"/>
      <c r="AC439" s="144"/>
    </row>
    <row r="440" spans="11:29" x14ac:dyDescent="0.25">
      <c r="K440" s="48"/>
      <c r="L440" s="143"/>
      <c r="M440" s="144"/>
      <c r="N440" s="144"/>
      <c r="O440" s="144"/>
      <c r="P440" s="137"/>
      <c r="Q440" s="137"/>
      <c r="R440" s="137"/>
      <c r="S440" s="137"/>
      <c r="T440" s="145"/>
      <c r="U440" s="145"/>
      <c r="V440" s="141"/>
      <c r="W440" s="141"/>
      <c r="X440" s="146"/>
      <c r="Y440" s="146"/>
      <c r="Z440" s="144"/>
      <c r="AA440" s="147"/>
      <c r="AB440" s="144"/>
      <c r="AC440" s="144"/>
    </row>
    <row r="441" spans="11:29" x14ac:dyDescent="0.25">
      <c r="K441" s="48"/>
      <c r="L441" s="143"/>
      <c r="M441" s="144"/>
      <c r="N441" s="144"/>
      <c r="O441" s="144"/>
      <c r="P441" s="137"/>
      <c r="Q441" s="137"/>
      <c r="R441" s="137"/>
      <c r="S441" s="137"/>
      <c r="T441" s="145"/>
      <c r="U441" s="145"/>
      <c r="V441" s="141"/>
      <c r="W441" s="141"/>
      <c r="X441" s="146"/>
      <c r="Y441" s="146"/>
      <c r="Z441" s="144"/>
      <c r="AA441" s="147"/>
      <c r="AB441" s="144"/>
      <c r="AC441" s="144"/>
    </row>
    <row r="442" spans="11:29" x14ac:dyDescent="0.25">
      <c r="K442" s="48"/>
      <c r="L442" s="143"/>
      <c r="M442" s="144"/>
      <c r="N442" s="144"/>
      <c r="O442" s="144"/>
      <c r="P442" s="137"/>
      <c r="Q442" s="137"/>
      <c r="R442" s="137"/>
      <c r="S442" s="137"/>
      <c r="T442" s="145"/>
      <c r="U442" s="145"/>
      <c r="V442" s="141"/>
      <c r="W442" s="141"/>
      <c r="X442" s="146"/>
      <c r="Y442" s="146"/>
      <c r="Z442" s="144"/>
      <c r="AA442" s="147"/>
      <c r="AB442" s="144"/>
      <c r="AC442" s="144"/>
    </row>
    <row r="443" spans="11:29" x14ac:dyDescent="0.25">
      <c r="K443" s="48"/>
      <c r="L443" s="143"/>
      <c r="M443" s="144"/>
      <c r="N443" s="144"/>
      <c r="O443" s="144"/>
      <c r="P443" s="137"/>
      <c r="Q443" s="137"/>
      <c r="R443" s="137"/>
      <c r="S443" s="137"/>
      <c r="T443" s="145"/>
      <c r="U443" s="145"/>
      <c r="V443" s="141"/>
      <c r="W443" s="141"/>
      <c r="X443" s="146"/>
      <c r="Y443" s="146"/>
      <c r="Z443" s="144"/>
      <c r="AA443" s="147"/>
      <c r="AB443" s="144"/>
      <c r="AC443" s="144"/>
    </row>
    <row r="444" spans="11:29" x14ac:dyDescent="0.25">
      <c r="K444" s="48"/>
      <c r="L444" s="143"/>
      <c r="M444" s="144"/>
      <c r="N444" s="144"/>
      <c r="O444" s="144"/>
      <c r="P444" s="137"/>
      <c r="Q444" s="137"/>
      <c r="R444" s="137"/>
      <c r="S444" s="137"/>
      <c r="T444" s="145"/>
      <c r="U444" s="145"/>
      <c r="V444" s="141"/>
      <c r="W444" s="141"/>
      <c r="X444" s="146"/>
      <c r="Y444" s="146"/>
      <c r="Z444" s="144"/>
      <c r="AA444" s="147"/>
      <c r="AB444" s="144"/>
      <c r="AC444" s="144"/>
    </row>
    <row r="445" spans="11:29" x14ac:dyDescent="0.25">
      <c r="K445" s="48"/>
      <c r="L445" s="143"/>
      <c r="M445" s="144"/>
      <c r="N445" s="144"/>
      <c r="O445" s="144"/>
      <c r="P445" s="137"/>
      <c r="Q445" s="137"/>
      <c r="R445" s="137"/>
      <c r="S445" s="137"/>
      <c r="T445" s="145"/>
      <c r="U445" s="145"/>
      <c r="V445" s="141"/>
      <c r="W445" s="141"/>
      <c r="X445" s="146"/>
      <c r="Y445" s="146"/>
      <c r="Z445" s="144"/>
      <c r="AA445" s="147"/>
      <c r="AB445" s="144"/>
      <c r="AC445" s="144"/>
    </row>
    <row r="446" spans="11:29" x14ac:dyDescent="0.25">
      <c r="K446" s="48"/>
      <c r="L446" s="143"/>
      <c r="M446" s="144"/>
      <c r="N446" s="144"/>
      <c r="O446" s="144"/>
      <c r="P446" s="137"/>
      <c r="Q446" s="137"/>
      <c r="R446" s="137"/>
      <c r="S446" s="137"/>
      <c r="T446" s="145"/>
      <c r="U446" s="145"/>
      <c r="V446" s="141"/>
      <c r="W446" s="141"/>
      <c r="X446" s="146"/>
      <c r="Y446" s="146"/>
      <c r="Z446" s="144"/>
      <c r="AA446" s="147"/>
      <c r="AB446" s="144"/>
      <c r="AC446" s="144"/>
    </row>
    <row r="447" spans="11:29" x14ac:dyDescent="0.25">
      <c r="K447" s="48"/>
      <c r="L447" s="143"/>
      <c r="M447" s="144"/>
      <c r="N447" s="144"/>
      <c r="O447" s="144"/>
      <c r="P447" s="137"/>
      <c r="Q447" s="137"/>
      <c r="R447" s="137"/>
      <c r="S447" s="137"/>
      <c r="T447" s="145"/>
      <c r="U447" s="145"/>
      <c r="V447" s="141"/>
      <c r="W447" s="141"/>
      <c r="X447" s="146"/>
      <c r="Y447" s="146"/>
      <c r="Z447" s="144"/>
      <c r="AA447" s="147"/>
      <c r="AB447" s="144"/>
      <c r="AC447" s="144"/>
    </row>
    <row r="448" spans="11:29" x14ac:dyDescent="0.25">
      <c r="K448" s="48"/>
      <c r="L448" s="143"/>
      <c r="M448" s="144"/>
      <c r="N448" s="144"/>
      <c r="O448" s="144"/>
      <c r="P448" s="137"/>
      <c r="Q448" s="137"/>
      <c r="R448" s="137"/>
      <c r="S448" s="137"/>
      <c r="T448" s="145"/>
      <c r="U448" s="145"/>
      <c r="V448" s="141"/>
      <c r="W448" s="141"/>
      <c r="X448" s="146"/>
      <c r="Y448" s="146"/>
      <c r="Z448" s="144"/>
      <c r="AA448" s="147"/>
      <c r="AB448" s="144"/>
      <c r="AC448" s="144"/>
    </row>
    <row r="449" spans="11:29" x14ac:dyDescent="0.25">
      <c r="K449" s="48"/>
      <c r="L449" s="143"/>
      <c r="M449" s="144"/>
      <c r="N449" s="144"/>
      <c r="O449" s="144"/>
      <c r="P449" s="137"/>
      <c r="Q449" s="137"/>
      <c r="R449" s="137"/>
      <c r="S449" s="137"/>
      <c r="T449" s="145"/>
      <c r="U449" s="145"/>
      <c r="V449" s="141"/>
      <c r="W449" s="141"/>
      <c r="X449" s="146"/>
      <c r="Y449" s="146"/>
      <c r="Z449" s="144"/>
      <c r="AA449" s="147"/>
      <c r="AB449" s="144"/>
      <c r="AC449" s="144"/>
    </row>
    <row r="450" spans="11:29" x14ac:dyDescent="0.25">
      <c r="K450" s="48"/>
      <c r="L450" s="143"/>
      <c r="M450" s="144"/>
      <c r="N450" s="144"/>
      <c r="O450" s="144"/>
      <c r="P450" s="137"/>
      <c r="Q450" s="137"/>
      <c r="R450" s="137"/>
      <c r="S450" s="137"/>
      <c r="T450" s="145"/>
      <c r="U450" s="145"/>
      <c r="V450" s="141"/>
      <c r="W450" s="141"/>
      <c r="X450" s="146"/>
      <c r="Y450" s="146"/>
      <c r="Z450" s="144"/>
      <c r="AA450" s="147"/>
      <c r="AB450" s="144"/>
      <c r="AC450" s="144"/>
    </row>
    <row r="451" spans="11:29" x14ac:dyDescent="0.25">
      <c r="K451" s="48"/>
      <c r="L451" s="143"/>
      <c r="M451" s="144"/>
      <c r="N451" s="144"/>
      <c r="O451" s="144"/>
      <c r="P451" s="137"/>
      <c r="Q451" s="137"/>
      <c r="R451" s="137"/>
      <c r="S451" s="137"/>
      <c r="T451" s="145"/>
      <c r="U451" s="145"/>
      <c r="V451" s="141"/>
      <c r="W451" s="141"/>
      <c r="X451" s="146"/>
      <c r="Y451" s="146"/>
      <c r="Z451" s="144"/>
      <c r="AA451" s="147"/>
      <c r="AB451" s="144"/>
      <c r="AC451" s="144"/>
    </row>
    <row r="452" spans="11:29" x14ac:dyDescent="0.25">
      <c r="K452" s="48"/>
      <c r="L452" s="143"/>
      <c r="M452" s="144"/>
      <c r="N452" s="144"/>
      <c r="O452" s="144"/>
      <c r="P452" s="137"/>
      <c r="Q452" s="137"/>
      <c r="R452" s="137"/>
      <c r="S452" s="137"/>
      <c r="T452" s="145"/>
      <c r="U452" s="145"/>
      <c r="V452" s="141"/>
      <c r="W452" s="141"/>
      <c r="X452" s="146"/>
      <c r="Y452" s="146"/>
      <c r="Z452" s="144"/>
      <c r="AA452" s="147"/>
      <c r="AB452" s="144"/>
      <c r="AC452" s="144"/>
    </row>
    <row r="453" spans="11:29" x14ac:dyDescent="0.25">
      <c r="K453" s="48"/>
      <c r="L453" s="143"/>
      <c r="M453" s="144"/>
      <c r="N453" s="144"/>
      <c r="O453" s="144"/>
      <c r="P453" s="137"/>
      <c r="Q453" s="137"/>
      <c r="R453" s="137"/>
      <c r="S453" s="137"/>
      <c r="T453" s="145"/>
      <c r="U453" s="145"/>
      <c r="V453" s="141"/>
      <c r="W453" s="141"/>
      <c r="X453" s="146"/>
      <c r="Y453" s="146"/>
      <c r="Z453" s="144"/>
      <c r="AA453" s="147"/>
      <c r="AB453" s="144"/>
      <c r="AC453" s="144"/>
    </row>
    <row r="454" spans="11:29" x14ac:dyDescent="0.25">
      <c r="K454" s="48"/>
      <c r="L454" s="143"/>
      <c r="M454" s="144"/>
      <c r="N454" s="144"/>
      <c r="O454" s="144"/>
      <c r="P454" s="137"/>
      <c r="Q454" s="137"/>
      <c r="R454" s="137"/>
      <c r="S454" s="137"/>
      <c r="T454" s="145"/>
      <c r="U454" s="145"/>
      <c r="V454" s="141"/>
      <c r="W454" s="141"/>
      <c r="X454" s="146"/>
      <c r="Y454" s="146"/>
      <c r="Z454" s="144"/>
      <c r="AA454" s="147"/>
      <c r="AB454" s="144"/>
      <c r="AC454" s="144"/>
    </row>
    <row r="455" spans="11:29" x14ac:dyDescent="0.25">
      <c r="K455" s="48"/>
      <c r="L455" s="143"/>
      <c r="M455" s="144"/>
      <c r="N455" s="144"/>
      <c r="O455" s="144"/>
      <c r="P455" s="137"/>
      <c r="Q455" s="137"/>
      <c r="R455" s="137"/>
      <c r="S455" s="137"/>
      <c r="T455" s="145"/>
      <c r="U455" s="145"/>
      <c r="V455" s="141"/>
      <c r="W455" s="141"/>
      <c r="X455" s="146"/>
      <c r="Y455" s="146"/>
      <c r="Z455" s="144"/>
      <c r="AA455" s="147"/>
      <c r="AB455" s="144"/>
      <c r="AC455" s="144"/>
    </row>
    <row r="456" spans="11:29" x14ac:dyDescent="0.25">
      <c r="K456" s="48"/>
      <c r="L456" s="143"/>
      <c r="M456" s="144"/>
      <c r="N456" s="144"/>
      <c r="O456" s="144"/>
      <c r="P456" s="137"/>
      <c r="Q456" s="137"/>
      <c r="R456" s="137"/>
      <c r="S456" s="137"/>
      <c r="T456" s="145"/>
      <c r="U456" s="145"/>
      <c r="V456" s="141"/>
      <c r="W456" s="141"/>
      <c r="X456" s="146"/>
      <c r="Y456" s="146"/>
      <c r="Z456" s="144"/>
      <c r="AA456" s="147"/>
      <c r="AB456" s="144"/>
      <c r="AC456" s="144"/>
    </row>
    <row r="457" spans="11:29" x14ac:dyDescent="0.25">
      <c r="K457" s="48"/>
      <c r="L457" s="143"/>
      <c r="M457" s="144"/>
      <c r="N457" s="144"/>
      <c r="O457" s="144"/>
      <c r="P457" s="137"/>
      <c r="Q457" s="137"/>
      <c r="R457" s="137"/>
      <c r="S457" s="137"/>
      <c r="T457" s="145"/>
      <c r="U457" s="145"/>
      <c r="V457" s="141"/>
      <c r="W457" s="141"/>
      <c r="X457" s="146"/>
      <c r="Y457" s="146"/>
      <c r="Z457" s="144"/>
      <c r="AA457" s="147"/>
      <c r="AB457" s="144"/>
      <c r="AC457" s="144"/>
    </row>
    <row r="458" spans="11:29" x14ac:dyDescent="0.25">
      <c r="K458" s="48"/>
      <c r="L458" s="143"/>
      <c r="M458" s="144"/>
      <c r="N458" s="144"/>
      <c r="O458" s="144"/>
      <c r="P458" s="137"/>
      <c r="Q458" s="137"/>
      <c r="R458" s="137"/>
      <c r="S458" s="137"/>
      <c r="T458" s="145"/>
      <c r="U458" s="145"/>
      <c r="V458" s="141"/>
      <c r="W458" s="141"/>
      <c r="X458" s="146"/>
      <c r="Y458" s="146"/>
      <c r="Z458" s="144"/>
      <c r="AA458" s="147"/>
      <c r="AB458" s="144"/>
      <c r="AC458" s="144"/>
    </row>
    <row r="459" spans="11:29" x14ac:dyDescent="0.25">
      <c r="K459" s="48"/>
      <c r="L459" s="143"/>
      <c r="M459" s="144"/>
      <c r="N459" s="144"/>
      <c r="O459" s="144"/>
      <c r="P459" s="137"/>
      <c r="Q459" s="137"/>
      <c r="R459" s="137"/>
      <c r="S459" s="137"/>
      <c r="T459" s="145"/>
      <c r="U459" s="145"/>
      <c r="V459" s="141"/>
      <c r="W459" s="141"/>
      <c r="X459" s="146"/>
      <c r="Y459" s="146"/>
      <c r="Z459" s="144"/>
      <c r="AA459" s="147"/>
      <c r="AB459" s="144"/>
      <c r="AC459" s="144"/>
    </row>
    <row r="460" spans="11:29" x14ac:dyDescent="0.25">
      <c r="K460" s="48"/>
      <c r="L460" s="143"/>
      <c r="M460" s="144"/>
      <c r="N460" s="144"/>
      <c r="O460" s="144"/>
      <c r="P460" s="137"/>
      <c r="Q460" s="137"/>
      <c r="R460" s="137"/>
      <c r="S460" s="137"/>
      <c r="T460" s="145"/>
      <c r="U460" s="145"/>
      <c r="V460" s="141"/>
      <c r="W460" s="141"/>
      <c r="X460" s="146"/>
      <c r="Y460" s="146"/>
      <c r="Z460" s="144"/>
      <c r="AA460" s="147"/>
      <c r="AB460" s="144"/>
      <c r="AC460" s="144"/>
    </row>
    <row r="461" spans="11:29" x14ac:dyDescent="0.25">
      <c r="K461" s="48"/>
      <c r="L461" s="143"/>
      <c r="M461" s="144"/>
      <c r="N461" s="144"/>
      <c r="O461" s="144"/>
      <c r="P461" s="137"/>
      <c r="Q461" s="137"/>
      <c r="R461" s="137"/>
      <c r="S461" s="137"/>
      <c r="T461" s="145"/>
      <c r="U461" s="145"/>
      <c r="V461" s="141"/>
      <c r="W461" s="141"/>
      <c r="X461" s="146"/>
      <c r="Y461" s="146"/>
      <c r="Z461" s="144"/>
      <c r="AA461" s="147"/>
      <c r="AB461" s="144"/>
      <c r="AC461" s="144"/>
    </row>
    <row r="462" spans="11:29" x14ac:dyDescent="0.25">
      <c r="K462" s="48"/>
      <c r="L462" s="143"/>
      <c r="M462" s="144"/>
      <c r="N462" s="144"/>
      <c r="O462" s="144"/>
      <c r="P462" s="137"/>
      <c r="Q462" s="137"/>
      <c r="R462" s="137"/>
      <c r="S462" s="137"/>
      <c r="T462" s="145"/>
      <c r="U462" s="145"/>
      <c r="V462" s="141"/>
      <c r="W462" s="141"/>
      <c r="X462" s="146"/>
      <c r="Y462" s="146"/>
      <c r="Z462" s="144"/>
      <c r="AA462" s="147"/>
      <c r="AB462" s="144"/>
      <c r="AC462" s="144"/>
    </row>
    <row r="463" spans="11:29" x14ac:dyDescent="0.25">
      <c r="K463" s="48"/>
      <c r="L463" s="143"/>
      <c r="M463" s="144"/>
      <c r="N463" s="144"/>
      <c r="O463" s="144"/>
      <c r="P463" s="137"/>
      <c r="Q463" s="137"/>
      <c r="R463" s="137"/>
      <c r="S463" s="137"/>
      <c r="T463" s="145"/>
      <c r="U463" s="145"/>
      <c r="V463" s="141"/>
      <c r="W463" s="141"/>
      <c r="X463" s="146"/>
      <c r="Y463" s="146"/>
      <c r="Z463" s="144"/>
      <c r="AA463" s="147"/>
      <c r="AB463" s="144"/>
      <c r="AC463" s="144"/>
    </row>
    <row r="464" spans="11:29" x14ac:dyDescent="0.25">
      <c r="K464" s="48"/>
      <c r="L464" s="143"/>
      <c r="M464" s="144"/>
      <c r="N464" s="144"/>
      <c r="O464" s="144"/>
      <c r="P464" s="137"/>
      <c r="Q464" s="137"/>
      <c r="R464" s="137"/>
      <c r="S464" s="137"/>
      <c r="T464" s="145"/>
      <c r="U464" s="145"/>
      <c r="V464" s="141"/>
      <c r="W464" s="141"/>
      <c r="X464" s="146"/>
      <c r="Y464" s="146"/>
      <c r="Z464" s="144"/>
      <c r="AA464" s="147"/>
      <c r="AB464" s="144"/>
      <c r="AC464" s="144"/>
    </row>
    <row r="465" spans="11:29" x14ac:dyDescent="0.25">
      <c r="K465" s="48"/>
      <c r="L465" s="143"/>
      <c r="M465" s="144"/>
      <c r="N465" s="144"/>
      <c r="O465" s="144"/>
      <c r="P465" s="137"/>
      <c r="Q465" s="137"/>
      <c r="R465" s="137"/>
      <c r="S465" s="137"/>
      <c r="T465" s="145"/>
      <c r="U465" s="145"/>
      <c r="V465" s="141"/>
      <c r="W465" s="141"/>
      <c r="X465" s="146"/>
      <c r="Y465" s="146"/>
      <c r="Z465" s="144"/>
      <c r="AA465" s="147"/>
      <c r="AB465" s="144"/>
      <c r="AC465" s="144"/>
    </row>
    <row r="466" spans="11:29" x14ac:dyDescent="0.25">
      <c r="K466" s="48"/>
      <c r="L466" s="143"/>
      <c r="M466" s="144"/>
      <c r="N466" s="144"/>
      <c r="O466" s="144"/>
      <c r="P466" s="137"/>
      <c r="Q466" s="137"/>
      <c r="R466" s="137"/>
      <c r="S466" s="137"/>
      <c r="T466" s="145"/>
      <c r="U466" s="145"/>
      <c r="V466" s="141"/>
      <c r="W466" s="141"/>
      <c r="X466" s="146"/>
      <c r="Y466" s="146"/>
      <c r="Z466" s="144"/>
      <c r="AA466" s="147"/>
      <c r="AB466" s="144"/>
      <c r="AC466" s="144"/>
    </row>
    <row r="467" spans="11:29" x14ac:dyDescent="0.25">
      <c r="K467" s="48"/>
      <c r="L467" s="143"/>
      <c r="M467" s="144"/>
      <c r="N467" s="144"/>
      <c r="O467" s="144"/>
      <c r="P467" s="137"/>
      <c r="Q467" s="137"/>
      <c r="R467" s="137"/>
      <c r="S467" s="137"/>
      <c r="T467" s="145"/>
      <c r="U467" s="145"/>
      <c r="V467" s="141"/>
      <c r="W467" s="141"/>
      <c r="X467" s="146"/>
      <c r="Y467" s="146"/>
      <c r="Z467" s="144"/>
      <c r="AA467" s="147"/>
      <c r="AB467" s="144"/>
      <c r="AC467" s="144"/>
    </row>
    <row r="468" spans="11:29" x14ac:dyDescent="0.25">
      <c r="K468" s="48"/>
      <c r="L468" s="143"/>
      <c r="M468" s="144"/>
      <c r="N468" s="144"/>
      <c r="O468" s="144"/>
      <c r="P468" s="137"/>
      <c r="Q468" s="137"/>
      <c r="R468" s="137"/>
      <c r="S468" s="137"/>
      <c r="T468" s="145"/>
      <c r="U468" s="145"/>
      <c r="V468" s="141"/>
      <c r="W468" s="141"/>
      <c r="X468" s="146"/>
      <c r="Y468" s="146"/>
      <c r="Z468" s="144"/>
      <c r="AA468" s="147"/>
      <c r="AB468" s="144"/>
      <c r="AC468" s="144"/>
    </row>
    <row r="469" spans="11:29" x14ac:dyDescent="0.25">
      <c r="K469" s="48"/>
      <c r="L469" s="143"/>
      <c r="M469" s="144"/>
      <c r="N469" s="144"/>
      <c r="O469" s="144"/>
      <c r="P469" s="137"/>
      <c r="Q469" s="137"/>
      <c r="R469" s="137"/>
      <c r="S469" s="137"/>
      <c r="T469" s="145"/>
      <c r="U469" s="145"/>
      <c r="V469" s="141"/>
      <c r="W469" s="141"/>
      <c r="X469" s="146"/>
      <c r="Y469" s="146"/>
      <c r="Z469" s="144"/>
      <c r="AA469" s="147"/>
      <c r="AB469" s="144"/>
      <c r="AC469" s="144"/>
    </row>
    <row r="470" spans="11:29" x14ac:dyDescent="0.25">
      <c r="K470" s="48"/>
      <c r="L470" s="143"/>
      <c r="M470" s="144"/>
      <c r="N470" s="144"/>
      <c r="O470" s="144"/>
      <c r="P470" s="137"/>
      <c r="Q470" s="137"/>
      <c r="R470" s="137"/>
      <c r="S470" s="137"/>
      <c r="T470" s="145"/>
      <c r="U470" s="145"/>
      <c r="V470" s="141"/>
      <c r="W470" s="141"/>
      <c r="X470" s="146"/>
      <c r="Y470" s="146"/>
      <c r="Z470" s="144"/>
      <c r="AA470" s="147"/>
      <c r="AB470" s="144"/>
      <c r="AC470" s="144"/>
    </row>
    <row r="471" spans="11:29" x14ac:dyDescent="0.25">
      <c r="K471" s="48"/>
      <c r="L471" s="143"/>
      <c r="M471" s="144"/>
      <c r="N471" s="144"/>
      <c r="O471" s="144"/>
      <c r="P471" s="137"/>
      <c r="Q471" s="137"/>
      <c r="R471" s="137"/>
      <c r="S471" s="137"/>
      <c r="T471" s="145"/>
      <c r="U471" s="145"/>
      <c r="V471" s="141"/>
      <c r="W471" s="141"/>
      <c r="X471" s="146"/>
      <c r="Y471" s="146"/>
      <c r="Z471" s="144"/>
      <c r="AA471" s="147"/>
      <c r="AB471" s="144"/>
      <c r="AC471" s="144"/>
    </row>
    <row r="472" spans="11:29" x14ac:dyDescent="0.25">
      <c r="K472" s="48"/>
      <c r="L472" s="143"/>
      <c r="M472" s="144"/>
      <c r="N472" s="144"/>
      <c r="O472" s="144"/>
      <c r="P472" s="137"/>
      <c r="Q472" s="137"/>
      <c r="R472" s="137"/>
      <c r="S472" s="137"/>
      <c r="T472" s="145"/>
      <c r="U472" s="145"/>
      <c r="V472" s="141"/>
      <c r="W472" s="141"/>
      <c r="X472" s="146"/>
      <c r="Y472" s="146"/>
      <c r="Z472" s="144"/>
      <c r="AA472" s="147"/>
      <c r="AB472" s="144"/>
      <c r="AC472" s="144"/>
    </row>
    <row r="473" spans="11:29" x14ac:dyDescent="0.25">
      <c r="K473" s="48"/>
      <c r="L473" s="143"/>
      <c r="M473" s="144"/>
      <c r="N473" s="144"/>
      <c r="O473" s="144"/>
      <c r="P473" s="137"/>
      <c r="Q473" s="137"/>
      <c r="R473" s="137"/>
      <c r="S473" s="137"/>
      <c r="T473" s="145"/>
      <c r="U473" s="145"/>
      <c r="V473" s="141"/>
      <c r="W473" s="141"/>
      <c r="X473" s="146"/>
      <c r="Y473" s="146"/>
      <c r="Z473" s="144"/>
      <c r="AA473" s="147"/>
      <c r="AB473" s="144"/>
      <c r="AC473" s="144"/>
    </row>
    <row r="474" spans="11:29" x14ac:dyDescent="0.25">
      <c r="K474" s="48"/>
      <c r="L474" s="143"/>
      <c r="M474" s="144"/>
      <c r="N474" s="144"/>
      <c r="O474" s="144"/>
      <c r="P474" s="137"/>
      <c r="Q474" s="137"/>
      <c r="R474" s="137"/>
      <c r="S474" s="137"/>
      <c r="T474" s="145"/>
      <c r="U474" s="145"/>
      <c r="V474" s="141"/>
      <c r="W474" s="141"/>
      <c r="X474" s="146"/>
      <c r="Y474" s="146"/>
      <c r="Z474" s="144"/>
      <c r="AA474" s="147"/>
      <c r="AB474" s="144"/>
      <c r="AC474" s="144"/>
    </row>
    <row r="475" spans="11:29" x14ac:dyDescent="0.25">
      <c r="K475" s="48"/>
      <c r="L475" s="143"/>
      <c r="M475" s="144"/>
      <c r="N475" s="144"/>
      <c r="O475" s="144"/>
      <c r="P475" s="137"/>
      <c r="Q475" s="137"/>
      <c r="R475" s="137"/>
      <c r="S475" s="137"/>
      <c r="T475" s="145"/>
      <c r="U475" s="145"/>
      <c r="V475" s="141"/>
      <c r="W475" s="141"/>
      <c r="X475" s="146"/>
      <c r="Y475" s="146"/>
      <c r="Z475" s="144"/>
      <c r="AA475" s="147"/>
      <c r="AB475" s="144"/>
      <c r="AC475" s="144"/>
    </row>
    <row r="476" spans="11:29" x14ac:dyDescent="0.25">
      <c r="K476" s="48"/>
      <c r="L476" s="143"/>
      <c r="M476" s="144"/>
      <c r="N476" s="144"/>
      <c r="O476" s="144"/>
      <c r="P476" s="137"/>
      <c r="Q476" s="137"/>
      <c r="R476" s="137"/>
      <c r="S476" s="137"/>
      <c r="T476" s="145"/>
      <c r="U476" s="145"/>
      <c r="V476" s="141"/>
      <c r="W476" s="141"/>
      <c r="X476" s="146"/>
      <c r="Y476" s="146"/>
      <c r="Z476" s="144"/>
      <c r="AA476" s="147"/>
      <c r="AB476" s="144"/>
      <c r="AC476" s="144"/>
    </row>
    <row r="477" spans="11:29" x14ac:dyDescent="0.25">
      <c r="K477" s="48"/>
      <c r="L477" s="143"/>
      <c r="M477" s="144"/>
      <c r="N477" s="144"/>
      <c r="O477" s="144"/>
      <c r="P477" s="137"/>
      <c r="Q477" s="137"/>
      <c r="R477" s="137"/>
      <c r="S477" s="137"/>
      <c r="T477" s="145"/>
      <c r="U477" s="145"/>
      <c r="V477" s="141"/>
      <c r="W477" s="141"/>
      <c r="X477" s="146"/>
      <c r="Y477" s="146"/>
      <c r="Z477" s="144"/>
      <c r="AA477" s="147"/>
      <c r="AB477" s="144"/>
      <c r="AC477" s="144"/>
    </row>
    <row r="478" spans="11:29" x14ac:dyDescent="0.25">
      <c r="K478" s="48"/>
      <c r="L478" s="143"/>
      <c r="M478" s="144"/>
      <c r="N478" s="144"/>
      <c r="O478" s="144"/>
      <c r="P478" s="137"/>
      <c r="Q478" s="137"/>
      <c r="R478" s="137"/>
      <c r="S478" s="137"/>
      <c r="T478" s="145"/>
      <c r="U478" s="145"/>
      <c r="V478" s="141"/>
      <c r="W478" s="141"/>
      <c r="X478" s="146"/>
      <c r="Y478" s="146"/>
      <c r="Z478" s="144"/>
      <c r="AA478" s="147"/>
      <c r="AB478" s="144"/>
      <c r="AC478" s="144"/>
    </row>
    <row r="479" spans="11:29" x14ac:dyDescent="0.25">
      <c r="K479" s="48"/>
      <c r="L479" s="143"/>
      <c r="M479" s="144"/>
      <c r="N479" s="144"/>
      <c r="O479" s="144"/>
      <c r="P479" s="137"/>
      <c r="Q479" s="137"/>
      <c r="R479" s="137"/>
      <c r="S479" s="137"/>
      <c r="T479" s="145"/>
      <c r="U479" s="145"/>
      <c r="V479" s="141"/>
      <c r="W479" s="141"/>
      <c r="X479" s="146"/>
      <c r="Y479" s="146"/>
      <c r="Z479" s="144"/>
      <c r="AA479" s="147"/>
      <c r="AB479" s="144"/>
      <c r="AC479" s="144"/>
    </row>
    <row r="480" spans="11:29" x14ac:dyDescent="0.25">
      <c r="K480" s="48"/>
      <c r="L480" s="143"/>
      <c r="M480" s="144"/>
      <c r="N480" s="144"/>
      <c r="O480" s="144"/>
      <c r="P480" s="137"/>
      <c r="Q480" s="137"/>
      <c r="R480" s="137"/>
      <c r="S480" s="137"/>
      <c r="T480" s="145"/>
      <c r="U480" s="145"/>
      <c r="V480" s="141"/>
      <c r="W480" s="141"/>
      <c r="X480" s="146"/>
      <c r="Y480" s="146"/>
      <c r="Z480" s="144"/>
      <c r="AA480" s="147"/>
      <c r="AB480" s="144"/>
      <c r="AC480" s="144"/>
    </row>
    <row r="481" spans="11:29" x14ac:dyDescent="0.25">
      <c r="K481" s="48"/>
      <c r="L481" s="143"/>
      <c r="M481" s="144"/>
      <c r="N481" s="144"/>
      <c r="O481" s="144"/>
      <c r="P481" s="137"/>
      <c r="Q481" s="137"/>
      <c r="R481" s="137"/>
      <c r="S481" s="137"/>
      <c r="T481" s="145"/>
      <c r="U481" s="145"/>
      <c r="V481" s="141"/>
      <c r="W481" s="141"/>
      <c r="X481" s="146"/>
      <c r="Y481" s="146"/>
      <c r="Z481" s="144"/>
      <c r="AA481" s="147"/>
      <c r="AB481" s="144"/>
      <c r="AC481" s="144"/>
    </row>
    <row r="482" spans="11:29" x14ac:dyDescent="0.25">
      <c r="K482" s="48"/>
      <c r="L482" s="143"/>
      <c r="M482" s="144"/>
      <c r="N482" s="144"/>
      <c r="O482" s="144"/>
      <c r="P482" s="137"/>
      <c r="Q482" s="137"/>
      <c r="R482" s="137"/>
      <c r="S482" s="137"/>
      <c r="T482" s="145"/>
      <c r="U482" s="145"/>
      <c r="V482" s="141"/>
      <c r="W482" s="141"/>
      <c r="X482" s="146"/>
      <c r="Y482" s="146"/>
      <c r="Z482" s="144"/>
      <c r="AA482" s="147"/>
      <c r="AB482" s="144"/>
      <c r="AC482" s="144"/>
    </row>
    <row r="483" spans="11:29" x14ac:dyDescent="0.25">
      <c r="K483" s="48"/>
      <c r="L483" s="143"/>
      <c r="M483" s="144"/>
      <c r="N483" s="144"/>
      <c r="O483" s="144"/>
      <c r="P483" s="137"/>
      <c r="Q483" s="137"/>
      <c r="R483" s="137"/>
      <c r="S483" s="137"/>
      <c r="T483" s="145"/>
      <c r="U483" s="145"/>
      <c r="V483" s="141"/>
      <c r="W483" s="141"/>
      <c r="X483" s="146"/>
      <c r="Y483" s="146"/>
      <c r="Z483" s="144"/>
      <c r="AA483" s="147"/>
      <c r="AB483" s="144"/>
      <c r="AC483" s="144"/>
    </row>
    <row r="484" spans="11:29" x14ac:dyDescent="0.25">
      <c r="K484" s="48"/>
      <c r="L484" s="143"/>
      <c r="M484" s="144"/>
      <c r="N484" s="144"/>
      <c r="O484" s="144"/>
      <c r="P484" s="137"/>
      <c r="Q484" s="137"/>
      <c r="R484" s="137"/>
      <c r="S484" s="137"/>
      <c r="T484" s="145"/>
      <c r="U484" s="145"/>
      <c r="V484" s="141"/>
      <c r="W484" s="141"/>
      <c r="X484" s="146"/>
      <c r="Y484" s="146"/>
      <c r="Z484" s="144"/>
      <c r="AA484" s="147"/>
      <c r="AB484" s="144"/>
      <c r="AC484" s="144"/>
    </row>
    <row r="485" spans="11:29" x14ac:dyDescent="0.25">
      <c r="K485" s="48"/>
      <c r="L485" s="143"/>
      <c r="M485" s="144"/>
      <c r="N485" s="144"/>
      <c r="O485" s="144"/>
      <c r="P485" s="137"/>
      <c r="Q485" s="137"/>
      <c r="R485" s="137"/>
      <c r="S485" s="137"/>
      <c r="T485" s="145"/>
      <c r="U485" s="145"/>
      <c r="V485" s="141"/>
      <c r="W485" s="141"/>
      <c r="X485" s="146"/>
      <c r="Y485" s="146"/>
      <c r="Z485" s="144"/>
      <c r="AA485" s="147"/>
      <c r="AB485" s="144"/>
      <c r="AC485" s="144"/>
    </row>
    <row r="486" spans="11:29" x14ac:dyDescent="0.25">
      <c r="K486" s="48"/>
      <c r="L486" s="143"/>
      <c r="M486" s="144"/>
      <c r="N486" s="144"/>
      <c r="O486" s="144"/>
      <c r="P486" s="137"/>
      <c r="Q486" s="137"/>
      <c r="R486" s="137"/>
      <c r="S486" s="137"/>
      <c r="T486" s="145"/>
      <c r="U486" s="145"/>
      <c r="V486" s="141"/>
      <c r="W486" s="141"/>
      <c r="X486" s="146"/>
      <c r="Y486" s="146"/>
      <c r="Z486" s="144"/>
      <c r="AA486" s="147"/>
      <c r="AB486" s="144"/>
      <c r="AC486" s="144"/>
    </row>
    <row r="487" spans="11:29" x14ac:dyDescent="0.25">
      <c r="K487" s="48"/>
      <c r="L487" s="143"/>
      <c r="M487" s="144"/>
      <c r="N487" s="144"/>
      <c r="O487" s="144"/>
      <c r="P487" s="137"/>
      <c r="Q487" s="137"/>
      <c r="R487" s="137"/>
      <c r="S487" s="137"/>
      <c r="T487" s="145"/>
      <c r="U487" s="145"/>
      <c r="V487" s="141"/>
      <c r="W487" s="141"/>
      <c r="X487" s="146"/>
      <c r="Y487" s="146"/>
      <c r="Z487" s="144"/>
      <c r="AA487" s="147"/>
      <c r="AB487" s="144"/>
      <c r="AC487" s="144"/>
    </row>
    <row r="488" spans="11:29" x14ac:dyDescent="0.25">
      <c r="K488" s="48"/>
      <c r="L488" s="143"/>
      <c r="M488" s="144"/>
      <c r="N488" s="144"/>
      <c r="O488" s="144"/>
      <c r="P488" s="137"/>
      <c r="Q488" s="137"/>
      <c r="R488" s="137"/>
      <c r="S488" s="137"/>
      <c r="T488" s="145"/>
      <c r="U488" s="145"/>
      <c r="V488" s="141"/>
      <c r="W488" s="141"/>
      <c r="X488" s="146"/>
      <c r="Y488" s="146"/>
      <c r="Z488" s="144"/>
      <c r="AA488" s="147"/>
      <c r="AB488" s="144"/>
      <c r="AC488" s="144"/>
    </row>
    <row r="489" spans="11:29" x14ac:dyDescent="0.25">
      <c r="K489" s="48"/>
      <c r="L489" s="143"/>
      <c r="M489" s="144"/>
      <c r="N489" s="144"/>
      <c r="O489" s="144"/>
      <c r="P489" s="137"/>
      <c r="Q489" s="137"/>
      <c r="R489" s="137"/>
      <c r="S489" s="137"/>
      <c r="T489" s="145"/>
      <c r="U489" s="145"/>
      <c r="V489" s="141"/>
      <c r="W489" s="141"/>
      <c r="X489" s="146"/>
      <c r="Y489" s="146"/>
      <c r="Z489" s="144"/>
      <c r="AA489" s="147"/>
      <c r="AB489" s="144"/>
      <c r="AC489" s="144"/>
    </row>
    <row r="490" spans="11:29" x14ac:dyDescent="0.25">
      <c r="K490" s="48"/>
      <c r="L490" s="143"/>
      <c r="M490" s="144"/>
      <c r="N490" s="144"/>
      <c r="O490" s="144"/>
      <c r="P490" s="137"/>
      <c r="Q490" s="137"/>
      <c r="R490" s="137"/>
      <c r="S490" s="137"/>
      <c r="T490" s="145"/>
      <c r="U490" s="145"/>
      <c r="V490" s="141"/>
      <c r="W490" s="141"/>
      <c r="X490" s="146"/>
      <c r="Y490" s="146"/>
      <c r="Z490" s="144"/>
      <c r="AA490" s="147"/>
      <c r="AB490" s="144"/>
      <c r="AC490" s="144"/>
    </row>
    <row r="491" spans="11:29" x14ac:dyDescent="0.25">
      <c r="K491" s="48"/>
      <c r="L491" s="143"/>
      <c r="M491" s="144"/>
      <c r="N491" s="144"/>
      <c r="O491" s="144"/>
      <c r="P491" s="137"/>
      <c r="Q491" s="137"/>
      <c r="R491" s="137"/>
      <c r="S491" s="137"/>
      <c r="T491" s="145"/>
      <c r="U491" s="145"/>
      <c r="V491" s="141"/>
      <c r="W491" s="141"/>
      <c r="X491" s="146"/>
      <c r="Y491" s="146"/>
      <c r="Z491" s="144"/>
      <c r="AA491" s="147"/>
      <c r="AB491" s="144"/>
      <c r="AC491" s="144"/>
    </row>
    <row r="492" spans="11:29" x14ac:dyDescent="0.25">
      <c r="K492" s="48"/>
      <c r="L492" s="143"/>
      <c r="M492" s="144"/>
      <c r="N492" s="144"/>
      <c r="O492" s="144"/>
      <c r="P492" s="137"/>
      <c r="Q492" s="137"/>
      <c r="R492" s="137"/>
      <c r="S492" s="137"/>
      <c r="T492" s="145"/>
      <c r="U492" s="145"/>
      <c r="V492" s="141"/>
      <c r="W492" s="141"/>
      <c r="X492" s="146"/>
      <c r="Y492" s="146"/>
      <c r="Z492" s="144"/>
      <c r="AA492" s="147"/>
      <c r="AB492" s="144"/>
      <c r="AC492" s="144"/>
    </row>
    <row r="493" spans="11:29" x14ac:dyDescent="0.25">
      <c r="K493" s="48"/>
      <c r="L493" s="143"/>
      <c r="M493" s="144"/>
      <c r="N493" s="144"/>
      <c r="O493" s="144"/>
      <c r="P493" s="137"/>
      <c r="Q493" s="137"/>
      <c r="R493" s="137"/>
      <c r="S493" s="137"/>
      <c r="T493" s="145"/>
      <c r="U493" s="145"/>
      <c r="V493" s="141"/>
      <c r="W493" s="141"/>
      <c r="X493" s="146"/>
      <c r="Y493" s="146"/>
      <c r="Z493" s="144"/>
      <c r="AA493" s="147"/>
      <c r="AB493" s="144"/>
      <c r="AC493" s="144"/>
    </row>
    <row r="494" spans="11:29" x14ac:dyDescent="0.25">
      <c r="K494" s="48"/>
      <c r="L494" s="143"/>
      <c r="M494" s="144"/>
      <c r="N494" s="144"/>
      <c r="O494" s="144"/>
      <c r="P494" s="137"/>
      <c r="Q494" s="137"/>
      <c r="R494" s="137"/>
      <c r="S494" s="137"/>
      <c r="T494" s="145"/>
      <c r="U494" s="145"/>
      <c r="V494" s="141"/>
      <c r="W494" s="141"/>
      <c r="X494" s="146"/>
      <c r="Y494" s="146"/>
      <c r="Z494" s="144"/>
      <c r="AA494" s="147"/>
      <c r="AB494" s="144"/>
      <c r="AC494" s="144"/>
    </row>
    <row r="495" spans="11:29" x14ac:dyDescent="0.25">
      <c r="K495" s="48"/>
      <c r="L495" s="143"/>
      <c r="M495" s="144"/>
      <c r="N495" s="144"/>
      <c r="O495" s="144"/>
      <c r="P495" s="137"/>
      <c r="Q495" s="137"/>
      <c r="R495" s="137"/>
      <c r="S495" s="137"/>
      <c r="T495" s="145"/>
      <c r="U495" s="145"/>
      <c r="V495" s="141"/>
      <c r="W495" s="141"/>
      <c r="X495" s="146"/>
      <c r="Y495" s="146"/>
      <c r="Z495" s="144"/>
      <c r="AA495" s="147"/>
      <c r="AB495" s="144"/>
      <c r="AC495" s="144"/>
    </row>
    <row r="496" spans="11:29" x14ac:dyDescent="0.25">
      <c r="K496" s="48"/>
      <c r="L496" s="143"/>
      <c r="M496" s="144"/>
      <c r="N496" s="144"/>
      <c r="O496" s="144"/>
      <c r="P496" s="137"/>
      <c r="Q496" s="137"/>
      <c r="R496" s="137"/>
      <c r="S496" s="137"/>
      <c r="T496" s="145"/>
      <c r="U496" s="145"/>
      <c r="V496" s="141"/>
      <c r="W496" s="141"/>
      <c r="X496" s="146"/>
      <c r="Y496" s="146"/>
      <c r="Z496" s="144"/>
      <c r="AA496" s="147"/>
      <c r="AB496" s="144"/>
      <c r="AC496" s="144"/>
    </row>
    <row r="497" spans="11:29" x14ac:dyDescent="0.25">
      <c r="K497" s="48"/>
      <c r="L497" s="143"/>
      <c r="M497" s="144"/>
      <c r="N497" s="144"/>
      <c r="O497" s="144"/>
      <c r="P497" s="137"/>
      <c r="Q497" s="137"/>
      <c r="R497" s="137"/>
      <c r="S497" s="137"/>
      <c r="T497" s="145"/>
      <c r="U497" s="145"/>
      <c r="V497" s="141"/>
      <c r="W497" s="141"/>
      <c r="X497" s="146"/>
      <c r="Y497" s="146"/>
      <c r="Z497" s="144"/>
      <c r="AA497" s="147"/>
      <c r="AB497" s="144"/>
      <c r="AC497" s="144"/>
    </row>
    <row r="498" spans="11:29" x14ac:dyDescent="0.25">
      <c r="K498" s="48"/>
      <c r="L498" s="143"/>
      <c r="M498" s="144"/>
      <c r="N498" s="144"/>
      <c r="O498" s="144"/>
      <c r="P498" s="137"/>
      <c r="Q498" s="137"/>
      <c r="R498" s="137"/>
      <c r="S498" s="137"/>
      <c r="T498" s="145"/>
      <c r="U498" s="145"/>
      <c r="V498" s="141"/>
      <c r="W498" s="141"/>
      <c r="X498" s="146"/>
      <c r="Y498" s="146"/>
      <c r="Z498" s="144"/>
      <c r="AA498" s="147"/>
      <c r="AB498" s="144"/>
      <c r="AC498" s="144"/>
    </row>
    <row r="499" spans="11:29" x14ac:dyDescent="0.25">
      <c r="K499" s="48"/>
      <c r="L499" s="143"/>
      <c r="M499" s="144"/>
      <c r="N499" s="144"/>
      <c r="O499" s="144"/>
      <c r="P499" s="137"/>
      <c r="Q499" s="137"/>
      <c r="R499" s="137"/>
      <c r="S499" s="137"/>
      <c r="T499" s="145"/>
      <c r="U499" s="145"/>
      <c r="V499" s="141"/>
      <c r="W499" s="141"/>
      <c r="X499" s="146"/>
      <c r="Y499" s="146"/>
      <c r="Z499" s="144"/>
      <c r="AA499" s="147"/>
      <c r="AB499" s="144"/>
      <c r="AC499" s="144"/>
    </row>
    <row r="500" spans="11:29" x14ac:dyDescent="0.25">
      <c r="K500" s="48"/>
      <c r="L500" s="143"/>
      <c r="M500" s="144"/>
      <c r="N500" s="144"/>
      <c r="O500" s="144"/>
      <c r="P500" s="137"/>
      <c r="Q500" s="137"/>
      <c r="R500" s="137"/>
      <c r="S500" s="137"/>
      <c r="T500" s="145"/>
      <c r="U500" s="145"/>
      <c r="V500" s="141"/>
      <c r="W500" s="141"/>
      <c r="X500" s="146"/>
      <c r="Y500" s="146"/>
      <c r="Z500" s="144"/>
      <c r="AA500" s="147"/>
      <c r="AB500" s="144"/>
      <c r="AC500" s="144"/>
    </row>
    <row r="501" spans="11:29" x14ac:dyDescent="0.25">
      <c r="K501" s="48"/>
      <c r="L501" s="143"/>
      <c r="M501" s="144"/>
      <c r="N501" s="144"/>
      <c r="O501" s="144"/>
      <c r="P501" s="137"/>
      <c r="Q501" s="137"/>
      <c r="R501" s="137"/>
      <c r="S501" s="137"/>
      <c r="T501" s="145"/>
      <c r="U501" s="145"/>
      <c r="V501" s="141"/>
      <c r="W501" s="141"/>
      <c r="X501" s="146"/>
      <c r="Y501" s="146"/>
      <c r="Z501" s="144"/>
      <c r="AA501" s="147"/>
      <c r="AB501" s="144"/>
      <c r="AC501" s="144"/>
    </row>
    <row r="502" spans="11:29" x14ac:dyDescent="0.25">
      <c r="K502" s="48"/>
      <c r="L502" s="143"/>
      <c r="M502" s="144"/>
      <c r="N502" s="144"/>
      <c r="O502" s="144"/>
      <c r="P502" s="137"/>
      <c r="Q502" s="137"/>
      <c r="R502" s="137"/>
      <c r="S502" s="137"/>
      <c r="T502" s="145"/>
      <c r="U502" s="145"/>
      <c r="V502" s="141"/>
      <c r="W502" s="141"/>
      <c r="X502" s="146"/>
      <c r="Y502" s="146"/>
      <c r="Z502" s="144"/>
      <c r="AA502" s="147"/>
      <c r="AB502" s="144"/>
      <c r="AC502" s="144"/>
    </row>
    <row r="503" spans="11:29" x14ac:dyDescent="0.25">
      <c r="K503" s="48"/>
      <c r="L503" s="143"/>
      <c r="M503" s="144"/>
      <c r="N503" s="144"/>
      <c r="O503" s="144"/>
      <c r="P503" s="137"/>
      <c r="Q503" s="137"/>
      <c r="R503" s="137"/>
      <c r="S503" s="137"/>
      <c r="T503" s="145"/>
      <c r="U503" s="145"/>
      <c r="V503" s="141"/>
      <c r="W503" s="141"/>
      <c r="X503" s="146"/>
      <c r="Y503" s="146"/>
      <c r="Z503" s="144"/>
      <c r="AA503" s="147"/>
      <c r="AB503" s="144"/>
      <c r="AC503" s="144"/>
    </row>
    <row r="504" spans="11:29" x14ac:dyDescent="0.25">
      <c r="K504" s="48"/>
      <c r="L504" s="143"/>
      <c r="M504" s="144"/>
      <c r="N504" s="144"/>
      <c r="O504" s="144"/>
      <c r="P504" s="137"/>
      <c r="Q504" s="137"/>
      <c r="R504" s="137"/>
      <c r="S504" s="137"/>
      <c r="T504" s="145"/>
      <c r="U504" s="145"/>
      <c r="V504" s="141"/>
      <c r="W504" s="141"/>
      <c r="X504" s="146"/>
      <c r="Y504" s="146"/>
      <c r="Z504" s="144"/>
      <c r="AA504" s="147"/>
      <c r="AB504" s="144"/>
      <c r="AC504" s="144"/>
    </row>
    <row r="505" spans="11:29" x14ac:dyDescent="0.25">
      <c r="K505" s="48"/>
      <c r="L505" s="143"/>
      <c r="M505" s="144"/>
      <c r="N505" s="144"/>
      <c r="O505" s="144"/>
      <c r="P505" s="137"/>
      <c r="Q505" s="137"/>
      <c r="R505" s="137"/>
      <c r="S505" s="137"/>
      <c r="T505" s="145"/>
      <c r="U505" s="145"/>
      <c r="V505" s="141"/>
      <c r="W505" s="141"/>
      <c r="X505" s="146"/>
      <c r="Y505" s="146"/>
      <c r="Z505" s="144"/>
      <c r="AA505" s="147"/>
      <c r="AB505" s="144"/>
      <c r="AC505" s="144"/>
    </row>
    <row r="506" spans="11:29" x14ac:dyDescent="0.25">
      <c r="K506" s="48"/>
      <c r="L506" s="143"/>
      <c r="M506" s="144"/>
      <c r="N506" s="144"/>
      <c r="O506" s="144"/>
      <c r="P506" s="137"/>
      <c r="Q506" s="137"/>
      <c r="R506" s="137"/>
      <c r="S506" s="137"/>
      <c r="T506" s="145"/>
      <c r="U506" s="145"/>
      <c r="V506" s="141"/>
      <c r="W506" s="141"/>
      <c r="X506" s="146"/>
      <c r="Y506" s="146"/>
      <c r="Z506" s="144"/>
      <c r="AA506" s="147"/>
      <c r="AB506" s="144"/>
      <c r="AC506" s="144"/>
    </row>
    <row r="507" spans="11:29" x14ac:dyDescent="0.25">
      <c r="K507" s="48"/>
      <c r="L507" s="143"/>
      <c r="M507" s="144"/>
      <c r="N507" s="144"/>
      <c r="O507" s="144"/>
      <c r="P507" s="137"/>
      <c r="Q507" s="137"/>
      <c r="R507" s="137"/>
      <c r="S507" s="137"/>
      <c r="T507" s="145"/>
      <c r="U507" s="145"/>
      <c r="V507" s="141"/>
      <c r="W507" s="141"/>
      <c r="X507" s="146"/>
      <c r="Y507" s="146"/>
      <c r="Z507" s="144"/>
      <c r="AA507" s="147"/>
      <c r="AB507" s="144"/>
      <c r="AC507" s="144"/>
    </row>
    <row r="508" spans="11:29" x14ac:dyDescent="0.25">
      <c r="K508" s="48"/>
      <c r="L508" s="143"/>
      <c r="M508" s="144"/>
      <c r="N508" s="144"/>
      <c r="O508" s="144"/>
      <c r="P508" s="137"/>
      <c r="Q508" s="137"/>
      <c r="R508" s="137"/>
      <c r="S508" s="137"/>
      <c r="T508" s="145"/>
      <c r="U508" s="145"/>
      <c r="V508" s="141"/>
      <c r="W508" s="141"/>
      <c r="X508" s="146"/>
      <c r="Y508" s="146"/>
      <c r="Z508" s="144"/>
      <c r="AA508" s="147"/>
      <c r="AB508" s="144"/>
      <c r="AC508" s="144"/>
    </row>
    <row r="509" spans="11:29" x14ac:dyDescent="0.25">
      <c r="K509" s="48"/>
      <c r="L509" s="143"/>
      <c r="M509" s="144"/>
      <c r="N509" s="144"/>
      <c r="O509" s="144"/>
      <c r="P509" s="137"/>
      <c r="Q509" s="137"/>
      <c r="R509" s="137"/>
      <c r="S509" s="137"/>
      <c r="T509" s="145"/>
      <c r="U509" s="145"/>
      <c r="V509" s="141"/>
      <c r="W509" s="141"/>
      <c r="X509" s="146"/>
      <c r="Y509" s="146"/>
      <c r="Z509" s="144"/>
      <c r="AA509" s="147"/>
      <c r="AB509" s="144"/>
      <c r="AC509" s="144"/>
    </row>
    <row r="510" spans="11:29" x14ac:dyDescent="0.25">
      <c r="K510" s="48"/>
      <c r="L510" s="143"/>
      <c r="M510" s="144"/>
      <c r="N510" s="144"/>
      <c r="O510" s="144"/>
      <c r="P510" s="137"/>
      <c r="Q510" s="137"/>
      <c r="R510" s="137"/>
      <c r="S510" s="137"/>
      <c r="T510" s="145"/>
      <c r="U510" s="145"/>
      <c r="V510" s="141"/>
      <c r="W510" s="141"/>
      <c r="X510" s="146"/>
      <c r="Y510" s="146"/>
      <c r="Z510" s="144"/>
      <c r="AA510" s="147"/>
      <c r="AB510" s="144"/>
      <c r="AC510" s="144"/>
    </row>
    <row r="511" spans="11:29" x14ac:dyDescent="0.25">
      <c r="K511" s="48"/>
      <c r="L511" s="143"/>
      <c r="M511" s="144"/>
      <c r="N511" s="144"/>
      <c r="O511" s="144"/>
      <c r="P511" s="137"/>
      <c r="Q511" s="137"/>
      <c r="R511" s="137"/>
      <c r="S511" s="137"/>
      <c r="T511" s="145"/>
      <c r="U511" s="145"/>
      <c r="V511" s="141"/>
      <c r="W511" s="141"/>
      <c r="X511" s="146"/>
      <c r="Y511" s="146"/>
      <c r="Z511" s="144"/>
      <c r="AA511" s="147"/>
      <c r="AB511" s="144"/>
      <c r="AC511" s="144"/>
    </row>
    <row r="512" spans="11:29" x14ac:dyDescent="0.25">
      <c r="K512" s="48"/>
      <c r="L512" s="143"/>
      <c r="M512" s="144"/>
      <c r="N512" s="144"/>
      <c r="O512" s="144"/>
      <c r="P512" s="137"/>
      <c r="Q512" s="137"/>
      <c r="R512" s="137"/>
      <c r="S512" s="137"/>
      <c r="T512" s="145"/>
      <c r="U512" s="145"/>
      <c r="V512" s="141"/>
      <c r="W512" s="141"/>
      <c r="X512" s="146"/>
      <c r="Y512" s="146"/>
      <c r="Z512" s="144"/>
      <c r="AA512" s="147"/>
      <c r="AB512" s="144"/>
      <c r="AC512" s="144"/>
    </row>
    <row r="513" spans="11:29" x14ac:dyDescent="0.25">
      <c r="K513" s="48"/>
      <c r="L513" s="143"/>
      <c r="M513" s="144"/>
      <c r="N513" s="144"/>
      <c r="O513" s="144"/>
      <c r="P513" s="137"/>
      <c r="Q513" s="137"/>
      <c r="R513" s="137"/>
      <c r="S513" s="137"/>
      <c r="T513" s="145"/>
      <c r="U513" s="145"/>
      <c r="V513" s="141"/>
      <c r="W513" s="141"/>
      <c r="X513" s="146"/>
      <c r="Y513" s="146"/>
      <c r="Z513" s="144"/>
      <c r="AA513" s="147"/>
      <c r="AB513" s="144"/>
      <c r="AC513" s="144"/>
    </row>
    <row r="514" spans="11:29" x14ac:dyDescent="0.25">
      <c r="K514" s="48"/>
      <c r="L514" s="143"/>
      <c r="M514" s="144"/>
      <c r="N514" s="144"/>
      <c r="O514" s="144"/>
      <c r="P514" s="137"/>
      <c r="Q514" s="137"/>
      <c r="R514" s="137"/>
      <c r="S514" s="137"/>
      <c r="T514" s="145"/>
      <c r="U514" s="145"/>
      <c r="V514" s="141"/>
      <c r="W514" s="141"/>
      <c r="X514" s="146"/>
      <c r="Y514" s="146"/>
      <c r="Z514" s="144"/>
      <c r="AA514" s="147"/>
      <c r="AB514" s="144"/>
      <c r="AC514" s="144"/>
    </row>
    <row r="515" spans="11:29" x14ac:dyDescent="0.25">
      <c r="K515" s="48"/>
      <c r="L515" s="143"/>
      <c r="M515" s="144"/>
      <c r="N515" s="144"/>
      <c r="O515" s="144"/>
      <c r="P515" s="137"/>
      <c r="Q515" s="137"/>
      <c r="R515" s="137"/>
      <c r="S515" s="137"/>
      <c r="T515" s="145"/>
      <c r="U515" s="145"/>
      <c r="V515" s="141"/>
      <c r="W515" s="141"/>
      <c r="X515" s="146"/>
      <c r="Y515" s="146"/>
      <c r="Z515" s="144"/>
      <c r="AA515" s="147"/>
      <c r="AB515" s="144"/>
      <c r="AC515" s="144"/>
    </row>
    <row r="516" spans="11:29" x14ac:dyDescent="0.25">
      <c r="K516" s="48"/>
      <c r="L516" s="143"/>
      <c r="M516" s="144"/>
      <c r="N516" s="144"/>
      <c r="O516" s="144"/>
      <c r="P516" s="137"/>
      <c r="Q516" s="137"/>
      <c r="R516" s="137"/>
      <c r="S516" s="137"/>
      <c r="T516" s="145"/>
      <c r="U516" s="145"/>
      <c r="V516" s="141"/>
      <c r="W516" s="141"/>
      <c r="X516" s="146"/>
      <c r="Y516" s="146"/>
      <c r="Z516" s="144"/>
      <c r="AA516" s="147"/>
      <c r="AB516" s="144"/>
      <c r="AC516" s="144"/>
    </row>
    <row r="517" spans="11:29" x14ac:dyDescent="0.25">
      <c r="K517" s="48"/>
      <c r="L517" s="143"/>
      <c r="M517" s="144"/>
      <c r="N517" s="144"/>
      <c r="O517" s="144"/>
      <c r="P517" s="137"/>
      <c r="Q517" s="137"/>
      <c r="R517" s="137"/>
      <c r="S517" s="137"/>
      <c r="T517" s="145"/>
      <c r="U517" s="145"/>
      <c r="V517" s="141"/>
      <c r="W517" s="141"/>
      <c r="X517" s="146"/>
      <c r="Y517" s="146"/>
      <c r="Z517" s="144"/>
      <c r="AA517" s="147"/>
      <c r="AB517" s="144"/>
      <c r="AC517" s="144"/>
    </row>
    <row r="518" spans="11:29" x14ac:dyDescent="0.25">
      <c r="K518" s="48"/>
      <c r="L518" s="143"/>
      <c r="M518" s="144"/>
      <c r="N518" s="144"/>
      <c r="O518" s="144"/>
      <c r="P518" s="137"/>
      <c r="Q518" s="137"/>
      <c r="R518" s="137"/>
      <c r="S518" s="137"/>
      <c r="T518" s="145"/>
      <c r="U518" s="145"/>
      <c r="V518" s="141"/>
      <c r="W518" s="141"/>
      <c r="X518" s="146"/>
      <c r="Y518" s="146"/>
      <c r="Z518" s="144"/>
      <c r="AA518" s="147"/>
      <c r="AB518" s="144"/>
      <c r="AC518" s="144"/>
    </row>
    <row r="519" spans="11:29" x14ac:dyDescent="0.25">
      <c r="K519" s="48"/>
      <c r="L519" s="143"/>
      <c r="M519" s="144"/>
      <c r="N519" s="144"/>
      <c r="O519" s="144"/>
      <c r="P519" s="137"/>
      <c r="Q519" s="137"/>
      <c r="R519" s="137"/>
      <c r="S519" s="137"/>
      <c r="T519" s="145"/>
      <c r="U519" s="145"/>
      <c r="V519" s="141"/>
      <c r="W519" s="141"/>
      <c r="X519" s="146"/>
      <c r="Y519" s="146"/>
      <c r="Z519" s="144"/>
      <c r="AA519" s="147"/>
      <c r="AB519" s="144"/>
      <c r="AC519" s="144"/>
    </row>
    <row r="520" spans="11:29" x14ac:dyDescent="0.25">
      <c r="K520" s="48"/>
      <c r="L520" s="143"/>
      <c r="M520" s="144"/>
      <c r="N520" s="144"/>
      <c r="O520" s="144"/>
      <c r="P520" s="137"/>
      <c r="Q520" s="137"/>
      <c r="R520" s="137"/>
      <c r="S520" s="137"/>
      <c r="T520" s="145"/>
      <c r="U520" s="145"/>
      <c r="V520" s="141"/>
      <c r="W520" s="141"/>
      <c r="X520" s="146"/>
      <c r="Y520" s="146"/>
      <c r="Z520" s="144"/>
      <c r="AA520" s="147"/>
      <c r="AB520" s="144"/>
      <c r="AC520" s="144"/>
    </row>
    <row r="521" spans="11:29" x14ac:dyDescent="0.25">
      <c r="K521" s="48"/>
      <c r="L521" s="143"/>
      <c r="M521" s="144"/>
      <c r="N521" s="144"/>
      <c r="O521" s="144"/>
      <c r="P521" s="137"/>
      <c r="Q521" s="137"/>
      <c r="R521" s="137"/>
      <c r="S521" s="137"/>
      <c r="T521" s="145"/>
      <c r="U521" s="145"/>
      <c r="V521" s="141"/>
      <c r="W521" s="141"/>
      <c r="X521" s="146"/>
      <c r="Y521" s="146"/>
      <c r="Z521" s="144"/>
      <c r="AA521" s="147"/>
      <c r="AB521" s="144"/>
      <c r="AC521" s="144"/>
    </row>
    <row r="522" spans="11:29" x14ac:dyDescent="0.25">
      <c r="K522" s="48"/>
      <c r="L522" s="143"/>
      <c r="M522" s="144"/>
      <c r="N522" s="144"/>
      <c r="O522" s="144"/>
      <c r="P522" s="137"/>
      <c r="Q522" s="137"/>
      <c r="R522" s="137"/>
      <c r="S522" s="137"/>
      <c r="T522" s="145"/>
      <c r="U522" s="145"/>
      <c r="V522" s="141"/>
      <c r="W522" s="141"/>
      <c r="X522" s="146"/>
      <c r="Y522" s="146"/>
      <c r="Z522" s="144"/>
      <c r="AA522" s="147"/>
      <c r="AB522" s="144"/>
      <c r="AC522" s="144"/>
    </row>
    <row r="523" spans="11:29" x14ac:dyDescent="0.25">
      <c r="K523" s="48"/>
      <c r="L523" s="143"/>
      <c r="M523" s="144"/>
      <c r="N523" s="144"/>
      <c r="O523" s="144"/>
      <c r="P523" s="137"/>
      <c r="Q523" s="137"/>
      <c r="R523" s="137"/>
      <c r="S523" s="137"/>
      <c r="T523" s="145"/>
      <c r="U523" s="145"/>
      <c r="V523" s="141"/>
      <c r="W523" s="141"/>
      <c r="X523" s="146"/>
      <c r="Y523" s="146"/>
      <c r="Z523" s="144"/>
      <c r="AA523" s="147"/>
      <c r="AB523" s="144"/>
      <c r="AC523" s="144"/>
    </row>
    <row r="524" spans="11:29" x14ac:dyDescent="0.25">
      <c r="K524" s="48"/>
      <c r="L524" s="143"/>
      <c r="M524" s="144"/>
      <c r="N524" s="144"/>
      <c r="O524" s="144"/>
      <c r="P524" s="137"/>
      <c r="Q524" s="137"/>
      <c r="R524" s="137"/>
      <c r="S524" s="137"/>
      <c r="T524" s="145"/>
      <c r="U524" s="145"/>
      <c r="V524" s="141"/>
      <c r="W524" s="141"/>
      <c r="X524" s="146"/>
      <c r="Y524" s="146"/>
      <c r="Z524" s="144"/>
      <c r="AA524" s="147"/>
      <c r="AB524" s="144"/>
      <c r="AC524" s="144"/>
    </row>
    <row r="525" spans="11:29" x14ac:dyDescent="0.25">
      <c r="K525" s="48"/>
      <c r="L525" s="143"/>
      <c r="M525" s="144"/>
      <c r="N525" s="144"/>
      <c r="O525" s="144"/>
      <c r="P525" s="137"/>
      <c r="Q525" s="137"/>
      <c r="R525" s="137"/>
      <c r="S525" s="137"/>
      <c r="T525" s="145"/>
      <c r="U525" s="145"/>
      <c r="V525" s="141"/>
      <c r="W525" s="141"/>
      <c r="X525" s="146"/>
      <c r="Y525" s="146"/>
      <c r="Z525" s="144"/>
      <c r="AA525" s="147"/>
      <c r="AB525" s="144"/>
      <c r="AC525" s="144"/>
    </row>
    <row r="526" spans="11:29" x14ac:dyDescent="0.25">
      <c r="K526" s="48"/>
      <c r="L526" s="143"/>
      <c r="M526" s="144"/>
      <c r="N526" s="144"/>
      <c r="O526" s="144"/>
      <c r="P526" s="137"/>
      <c r="Q526" s="137"/>
      <c r="R526" s="137"/>
      <c r="S526" s="137"/>
      <c r="T526" s="145"/>
      <c r="U526" s="145"/>
      <c r="V526" s="141"/>
      <c r="W526" s="141"/>
      <c r="X526" s="146"/>
      <c r="Y526" s="146"/>
      <c r="Z526" s="144"/>
      <c r="AA526" s="147"/>
      <c r="AB526" s="144"/>
      <c r="AC526" s="144"/>
    </row>
    <row r="527" spans="11:29" x14ac:dyDescent="0.25">
      <c r="K527" s="48"/>
      <c r="L527" s="143"/>
      <c r="M527" s="144"/>
      <c r="N527" s="144"/>
      <c r="O527" s="144"/>
      <c r="P527" s="137"/>
      <c r="Q527" s="137"/>
      <c r="R527" s="137"/>
      <c r="S527" s="137"/>
      <c r="T527" s="145"/>
      <c r="U527" s="145"/>
      <c r="V527" s="141"/>
      <c r="W527" s="141"/>
      <c r="X527" s="146"/>
      <c r="Y527" s="146"/>
      <c r="Z527" s="144"/>
      <c r="AA527" s="147"/>
      <c r="AB527" s="144"/>
      <c r="AC527" s="144"/>
    </row>
    <row r="528" spans="11:29" x14ac:dyDescent="0.25">
      <c r="K528" s="48"/>
      <c r="L528" s="143"/>
      <c r="M528" s="144"/>
      <c r="N528" s="144"/>
      <c r="O528" s="144"/>
      <c r="P528" s="137"/>
      <c r="Q528" s="137"/>
      <c r="R528" s="137"/>
      <c r="S528" s="137"/>
      <c r="T528" s="145"/>
      <c r="U528" s="145"/>
      <c r="V528" s="141"/>
      <c r="W528" s="141"/>
      <c r="X528" s="146"/>
      <c r="Y528" s="146"/>
      <c r="Z528" s="144"/>
      <c r="AA528" s="147"/>
      <c r="AB528" s="144"/>
      <c r="AC528" s="144"/>
    </row>
    <row r="529" spans="11:29" x14ac:dyDescent="0.25">
      <c r="K529" s="48"/>
      <c r="L529" s="143"/>
      <c r="M529" s="144"/>
      <c r="N529" s="144"/>
      <c r="O529" s="144"/>
      <c r="P529" s="137"/>
      <c r="Q529" s="137"/>
      <c r="R529" s="137"/>
      <c r="S529" s="137"/>
      <c r="T529" s="145"/>
      <c r="U529" s="145"/>
      <c r="V529" s="141"/>
      <c r="W529" s="141"/>
      <c r="X529" s="146"/>
      <c r="Y529" s="146"/>
      <c r="Z529" s="144"/>
      <c r="AA529" s="147"/>
      <c r="AB529" s="144"/>
      <c r="AC529" s="144"/>
    </row>
    <row r="530" spans="11:29" x14ac:dyDescent="0.25">
      <c r="K530" s="48"/>
      <c r="L530" s="143"/>
      <c r="M530" s="144"/>
      <c r="N530" s="144"/>
      <c r="O530" s="144"/>
      <c r="P530" s="137"/>
      <c r="Q530" s="137"/>
      <c r="R530" s="137"/>
      <c r="S530" s="137"/>
      <c r="T530" s="145"/>
      <c r="U530" s="145"/>
      <c r="V530" s="141"/>
      <c r="W530" s="141"/>
      <c r="X530" s="146"/>
      <c r="Y530" s="146"/>
      <c r="Z530" s="144"/>
      <c r="AA530" s="147"/>
      <c r="AB530" s="144"/>
      <c r="AC530" s="144"/>
    </row>
    <row r="531" spans="11:29" x14ac:dyDescent="0.25">
      <c r="K531" s="48"/>
      <c r="L531" s="143"/>
      <c r="M531" s="144"/>
      <c r="N531" s="144"/>
      <c r="O531" s="144"/>
      <c r="P531" s="137"/>
      <c r="Q531" s="137"/>
      <c r="R531" s="137"/>
      <c r="S531" s="137"/>
      <c r="T531" s="145"/>
      <c r="U531" s="145"/>
      <c r="V531" s="141"/>
      <c r="W531" s="141"/>
      <c r="X531" s="146"/>
      <c r="Y531" s="146"/>
      <c r="Z531" s="144"/>
      <c r="AA531" s="147"/>
      <c r="AB531" s="144"/>
      <c r="AC531" s="144"/>
    </row>
    <row r="532" spans="11:29" x14ac:dyDescent="0.25">
      <c r="K532" s="48"/>
      <c r="L532" s="143"/>
      <c r="M532" s="144"/>
      <c r="N532" s="144"/>
      <c r="O532" s="144"/>
      <c r="P532" s="137"/>
      <c r="Q532" s="137"/>
      <c r="R532" s="137"/>
      <c r="S532" s="137"/>
      <c r="T532" s="145"/>
      <c r="U532" s="145"/>
      <c r="V532" s="141"/>
      <c r="W532" s="141"/>
      <c r="X532" s="146"/>
      <c r="Y532" s="146"/>
      <c r="Z532" s="144"/>
      <c r="AA532" s="147"/>
      <c r="AB532" s="144"/>
      <c r="AC532" s="144"/>
    </row>
    <row r="533" spans="11:29" x14ac:dyDescent="0.25">
      <c r="K533" s="48"/>
      <c r="L533" s="143"/>
      <c r="M533" s="144"/>
      <c r="N533" s="144"/>
      <c r="O533" s="144"/>
      <c r="P533" s="137"/>
      <c r="Q533" s="137"/>
      <c r="R533" s="137"/>
      <c r="S533" s="137"/>
      <c r="T533" s="145"/>
      <c r="U533" s="145"/>
      <c r="V533" s="141"/>
      <c r="W533" s="141"/>
      <c r="X533" s="146"/>
      <c r="Y533" s="146"/>
      <c r="Z533" s="144"/>
      <c r="AA533" s="147"/>
      <c r="AB533" s="144"/>
      <c r="AC533" s="144"/>
    </row>
    <row r="534" spans="11:29" x14ac:dyDescent="0.25">
      <c r="K534" s="48"/>
      <c r="L534" s="143"/>
      <c r="M534" s="144"/>
      <c r="N534" s="144"/>
      <c r="O534" s="144"/>
      <c r="P534" s="137"/>
      <c r="Q534" s="137"/>
      <c r="R534" s="137"/>
      <c r="S534" s="137"/>
      <c r="T534" s="145"/>
      <c r="U534" s="145"/>
      <c r="V534" s="141"/>
      <c r="W534" s="141"/>
      <c r="X534" s="146"/>
      <c r="Y534" s="146"/>
      <c r="Z534" s="144"/>
      <c r="AA534" s="147"/>
      <c r="AB534" s="144"/>
      <c r="AC534" s="144"/>
    </row>
    <row r="535" spans="11:29" x14ac:dyDescent="0.25">
      <c r="K535" s="48"/>
      <c r="L535" s="143"/>
      <c r="M535" s="144"/>
      <c r="N535" s="144"/>
      <c r="O535" s="144"/>
      <c r="P535" s="137"/>
      <c r="Q535" s="137"/>
      <c r="R535" s="137"/>
      <c r="S535" s="137"/>
      <c r="T535" s="145"/>
      <c r="U535" s="145"/>
      <c r="V535" s="141"/>
      <c r="W535" s="141"/>
      <c r="X535" s="146"/>
      <c r="Y535" s="146"/>
      <c r="Z535" s="144"/>
      <c r="AA535" s="147"/>
      <c r="AB535" s="144"/>
      <c r="AC535" s="144"/>
    </row>
    <row r="536" spans="11:29" x14ac:dyDescent="0.25">
      <c r="K536" s="48"/>
      <c r="L536" s="143"/>
      <c r="M536" s="144"/>
      <c r="N536" s="144"/>
      <c r="O536" s="144"/>
      <c r="P536" s="137"/>
      <c r="Q536" s="137"/>
      <c r="R536" s="137"/>
      <c r="S536" s="137"/>
      <c r="T536" s="145"/>
      <c r="U536" s="145"/>
      <c r="V536" s="141"/>
      <c r="W536" s="141"/>
      <c r="X536" s="146"/>
      <c r="Y536" s="146"/>
      <c r="Z536" s="144"/>
      <c r="AA536" s="147"/>
      <c r="AB536" s="144"/>
      <c r="AC536" s="144"/>
    </row>
    <row r="537" spans="11:29" x14ac:dyDescent="0.25">
      <c r="K537" s="48"/>
      <c r="L537" s="143"/>
      <c r="M537" s="144"/>
      <c r="N537" s="144"/>
      <c r="O537" s="144"/>
      <c r="P537" s="137"/>
      <c r="Q537" s="137"/>
      <c r="R537" s="137"/>
      <c r="S537" s="137"/>
      <c r="T537" s="145"/>
      <c r="U537" s="145"/>
      <c r="V537" s="141"/>
      <c r="W537" s="141"/>
      <c r="X537" s="146"/>
      <c r="Y537" s="146"/>
      <c r="Z537" s="144"/>
      <c r="AA537" s="147"/>
      <c r="AB537" s="144"/>
      <c r="AC537" s="144"/>
    </row>
    <row r="538" spans="11:29" x14ac:dyDescent="0.25">
      <c r="K538" s="48"/>
      <c r="L538" s="143"/>
      <c r="M538" s="144"/>
      <c r="N538" s="144"/>
      <c r="O538" s="144"/>
      <c r="P538" s="137"/>
      <c r="Q538" s="137"/>
      <c r="R538" s="137"/>
      <c r="S538" s="137"/>
      <c r="T538" s="145"/>
      <c r="U538" s="145"/>
      <c r="V538" s="141"/>
      <c r="W538" s="141"/>
      <c r="X538" s="146"/>
      <c r="Y538" s="146"/>
      <c r="Z538" s="144"/>
      <c r="AA538" s="147"/>
      <c r="AB538" s="144"/>
      <c r="AC538" s="144"/>
    </row>
    <row r="539" spans="11:29" x14ac:dyDescent="0.25">
      <c r="K539" s="48"/>
      <c r="L539" s="143"/>
      <c r="M539" s="144"/>
      <c r="N539" s="144"/>
      <c r="O539" s="144"/>
      <c r="P539" s="137"/>
      <c r="Q539" s="137"/>
      <c r="R539" s="137"/>
      <c r="S539" s="137"/>
      <c r="T539" s="145"/>
      <c r="U539" s="145"/>
      <c r="V539" s="141"/>
      <c r="W539" s="141"/>
      <c r="X539" s="146"/>
      <c r="Y539" s="146"/>
      <c r="Z539" s="144"/>
      <c r="AA539" s="147"/>
      <c r="AB539" s="144"/>
      <c r="AC539" s="144"/>
    </row>
    <row r="540" spans="11:29" x14ac:dyDescent="0.25">
      <c r="K540" s="48"/>
      <c r="L540" s="143"/>
      <c r="M540" s="144"/>
      <c r="N540" s="144"/>
      <c r="O540" s="144"/>
      <c r="P540" s="137"/>
      <c r="Q540" s="137"/>
      <c r="R540" s="137"/>
      <c r="S540" s="137"/>
      <c r="T540" s="145"/>
      <c r="U540" s="145"/>
      <c r="V540" s="141"/>
      <c r="W540" s="141"/>
      <c r="X540" s="146"/>
      <c r="Y540" s="146"/>
      <c r="Z540" s="144"/>
      <c r="AA540" s="147"/>
      <c r="AB540" s="144"/>
      <c r="AC540" s="144"/>
    </row>
    <row r="541" spans="11:29" x14ac:dyDescent="0.25">
      <c r="K541" s="48"/>
      <c r="L541" s="143"/>
      <c r="M541" s="144"/>
      <c r="N541" s="144"/>
      <c r="O541" s="144"/>
      <c r="P541" s="137"/>
      <c r="Q541" s="137"/>
      <c r="R541" s="137"/>
      <c r="S541" s="137"/>
      <c r="T541" s="145"/>
      <c r="U541" s="145"/>
      <c r="V541" s="141"/>
      <c r="W541" s="141"/>
      <c r="X541" s="146"/>
      <c r="Y541" s="146"/>
      <c r="Z541" s="144"/>
      <c r="AA541" s="147"/>
      <c r="AB541" s="144"/>
      <c r="AC541" s="144"/>
    </row>
    <row r="542" spans="11:29" x14ac:dyDescent="0.25">
      <c r="K542" s="48"/>
      <c r="L542" s="143"/>
      <c r="M542" s="144"/>
      <c r="N542" s="144"/>
      <c r="O542" s="144"/>
      <c r="P542" s="137"/>
      <c r="Q542" s="137"/>
      <c r="R542" s="137"/>
      <c r="S542" s="137"/>
      <c r="T542" s="145"/>
      <c r="U542" s="145"/>
      <c r="V542" s="141"/>
      <c r="W542" s="141"/>
      <c r="X542" s="146"/>
      <c r="Y542" s="146"/>
      <c r="Z542" s="144"/>
      <c r="AA542" s="147"/>
      <c r="AB542" s="144"/>
      <c r="AC542" s="144"/>
    </row>
    <row r="543" spans="11:29" x14ac:dyDescent="0.25">
      <c r="K543" s="48"/>
      <c r="L543" s="143"/>
      <c r="M543" s="144"/>
      <c r="N543" s="144"/>
      <c r="O543" s="144"/>
      <c r="P543" s="137"/>
      <c r="Q543" s="137"/>
      <c r="R543" s="137"/>
      <c r="S543" s="137"/>
      <c r="T543" s="145"/>
      <c r="U543" s="145"/>
      <c r="V543" s="141"/>
      <c r="W543" s="141"/>
      <c r="X543" s="146"/>
      <c r="Y543" s="146"/>
      <c r="Z543" s="144"/>
      <c r="AA543" s="147"/>
      <c r="AB543" s="144"/>
      <c r="AC543" s="144"/>
    </row>
    <row r="544" spans="11:29" x14ac:dyDescent="0.25">
      <c r="K544" s="48"/>
      <c r="L544" s="143"/>
      <c r="M544" s="144"/>
      <c r="N544" s="144"/>
      <c r="O544" s="144"/>
      <c r="P544" s="137"/>
      <c r="Q544" s="137"/>
      <c r="R544" s="137"/>
      <c r="S544" s="137"/>
      <c r="T544" s="145"/>
      <c r="U544" s="145"/>
      <c r="V544" s="141"/>
      <c r="W544" s="141"/>
      <c r="X544" s="146"/>
      <c r="Y544" s="146"/>
      <c r="Z544" s="144"/>
      <c r="AA544" s="147"/>
      <c r="AB544" s="144"/>
      <c r="AC544" s="144"/>
    </row>
    <row r="545" spans="11:29" x14ac:dyDescent="0.25">
      <c r="K545" s="48"/>
      <c r="L545" s="143"/>
      <c r="M545" s="144"/>
      <c r="N545" s="144"/>
      <c r="O545" s="144"/>
      <c r="P545" s="137"/>
      <c r="Q545" s="137"/>
      <c r="R545" s="137"/>
      <c r="S545" s="137"/>
      <c r="T545" s="145"/>
      <c r="U545" s="145"/>
      <c r="V545" s="141"/>
      <c r="W545" s="141"/>
      <c r="X545" s="146"/>
      <c r="Y545" s="146"/>
      <c r="Z545" s="144"/>
      <c r="AA545" s="147"/>
      <c r="AB545" s="144"/>
      <c r="AC545" s="144"/>
    </row>
    <row r="546" spans="11:29" x14ac:dyDescent="0.25">
      <c r="K546" s="48"/>
      <c r="L546" s="143"/>
      <c r="M546" s="144"/>
      <c r="N546" s="144"/>
      <c r="O546" s="144"/>
      <c r="P546" s="137"/>
      <c r="Q546" s="137"/>
      <c r="R546" s="137"/>
      <c r="S546" s="137"/>
      <c r="T546" s="145"/>
      <c r="U546" s="145"/>
      <c r="V546" s="141"/>
      <c r="W546" s="141"/>
      <c r="X546" s="146"/>
      <c r="Y546" s="146"/>
      <c r="Z546" s="144"/>
      <c r="AA546" s="147"/>
      <c r="AB546" s="144"/>
      <c r="AC546" s="144"/>
    </row>
    <row r="547" spans="11:29" x14ac:dyDescent="0.25">
      <c r="K547" s="48"/>
      <c r="L547" s="143"/>
      <c r="M547" s="144"/>
      <c r="N547" s="144"/>
      <c r="O547" s="144"/>
      <c r="P547" s="137"/>
      <c r="Q547" s="137"/>
      <c r="R547" s="137"/>
      <c r="S547" s="137"/>
      <c r="T547" s="145"/>
      <c r="U547" s="145"/>
      <c r="V547" s="141"/>
      <c r="W547" s="141"/>
      <c r="X547" s="146"/>
      <c r="Y547" s="146"/>
      <c r="Z547" s="144"/>
      <c r="AA547" s="147"/>
      <c r="AB547" s="144"/>
      <c r="AC547" s="144"/>
    </row>
    <row r="548" spans="11:29" x14ac:dyDescent="0.25">
      <c r="K548" s="48"/>
      <c r="L548" s="143"/>
      <c r="M548" s="144"/>
      <c r="N548" s="144"/>
      <c r="O548" s="144"/>
      <c r="P548" s="137"/>
      <c r="Q548" s="137"/>
      <c r="R548" s="137"/>
      <c r="S548" s="137"/>
      <c r="T548" s="145"/>
      <c r="U548" s="145"/>
      <c r="V548" s="141"/>
      <c r="W548" s="141"/>
      <c r="X548" s="146"/>
      <c r="Y548" s="146"/>
      <c r="Z548" s="144"/>
      <c r="AA548" s="147"/>
      <c r="AB548" s="144"/>
      <c r="AC548" s="144"/>
    </row>
    <row r="549" spans="11:29" x14ac:dyDescent="0.25">
      <c r="K549" s="48"/>
      <c r="L549" s="143"/>
      <c r="M549" s="144"/>
      <c r="N549" s="144"/>
      <c r="O549" s="144"/>
      <c r="P549" s="137"/>
      <c r="Q549" s="137"/>
      <c r="R549" s="137"/>
      <c r="S549" s="137"/>
      <c r="T549" s="145"/>
      <c r="U549" s="145"/>
      <c r="V549" s="141"/>
      <c r="W549" s="141"/>
      <c r="X549" s="146"/>
      <c r="Y549" s="146"/>
      <c r="Z549" s="144"/>
      <c r="AA549" s="147"/>
      <c r="AB549" s="144"/>
      <c r="AC549" s="144"/>
    </row>
    <row r="550" spans="11:29" x14ac:dyDescent="0.25">
      <c r="K550" s="48"/>
      <c r="L550" s="143"/>
      <c r="M550" s="144"/>
      <c r="N550" s="144"/>
      <c r="O550" s="144"/>
      <c r="P550" s="137"/>
      <c r="Q550" s="137"/>
      <c r="R550" s="137"/>
      <c r="S550" s="137"/>
      <c r="T550" s="145"/>
      <c r="U550" s="145"/>
      <c r="V550" s="141"/>
      <c r="W550" s="141"/>
      <c r="X550" s="146"/>
      <c r="Y550" s="146"/>
      <c r="Z550" s="144"/>
      <c r="AA550" s="147"/>
      <c r="AB550" s="144"/>
      <c r="AC550" s="144"/>
    </row>
    <row r="551" spans="11:29" x14ac:dyDescent="0.25">
      <c r="K551" s="48"/>
      <c r="L551" s="143"/>
      <c r="M551" s="144"/>
      <c r="N551" s="144"/>
      <c r="O551" s="144"/>
      <c r="P551" s="137"/>
      <c r="Q551" s="137"/>
      <c r="R551" s="137"/>
      <c r="S551" s="137"/>
      <c r="T551" s="145"/>
      <c r="U551" s="145"/>
      <c r="V551" s="141"/>
      <c r="W551" s="141"/>
      <c r="X551" s="146"/>
      <c r="Y551" s="146"/>
      <c r="Z551" s="144"/>
      <c r="AA551" s="147"/>
      <c r="AB551" s="144"/>
      <c r="AC551" s="144"/>
    </row>
    <row r="552" spans="11:29" x14ac:dyDescent="0.25">
      <c r="K552" s="48"/>
      <c r="L552" s="143"/>
      <c r="M552" s="144"/>
      <c r="N552" s="144"/>
      <c r="O552" s="144"/>
      <c r="P552" s="137"/>
      <c r="Q552" s="137"/>
      <c r="R552" s="137"/>
      <c r="S552" s="137"/>
      <c r="T552" s="145"/>
      <c r="U552" s="145"/>
      <c r="V552" s="141"/>
      <c r="W552" s="141"/>
      <c r="X552" s="146"/>
      <c r="Y552" s="146"/>
      <c r="Z552" s="144"/>
      <c r="AA552" s="147"/>
      <c r="AB552" s="144"/>
      <c r="AC552" s="144"/>
    </row>
    <row r="553" spans="11:29" x14ac:dyDescent="0.25">
      <c r="K553" s="48"/>
      <c r="L553" s="143"/>
      <c r="M553" s="144"/>
      <c r="N553" s="144"/>
      <c r="O553" s="144"/>
      <c r="P553" s="137"/>
      <c r="Q553" s="137"/>
      <c r="R553" s="137"/>
      <c r="S553" s="137"/>
      <c r="T553" s="145"/>
      <c r="U553" s="145"/>
      <c r="V553" s="141"/>
      <c r="W553" s="141"/>
      <c r="X553" s="146"/>
      <c r="Y553" s="146"/>
      <c r="Z553" s="144"/>
      <c r="AA553" s="147"/>
      <c r="AB553" s="144"/>
      <c r="AC553" s="144"/>
    </row>
    <row r="554" spans="11:29" x14ac:dyDescent="0.25">
      <c r="K554" s="48"/>
      <c r="L554" s="143"/>
      <c r="M554" s="144"/>
      <c r="N554" s="144"/>
      <c r="O554" s="144"/>
      <c r="P554" s="137"/>
      <c r="Q554" s="137"/>
      <c r="R554" s="137"/>
      <c r="S554" s="137"/>
      <c r="T554" s="145"/>
      <c r="U554" s="145"/>
      <c r="V554" s="141"/>
      <c r="W554" s="141"/>
      <c r="X554" s="146"/>
      <c r="Y554" s="146"/>
      <c r="Z554" s="144"/>
      <c r="AA554" s="147"/>
      <c r="AB554" s="144"/>
      <c r="AC554" s="144"/>
    </row>
    <row r="555" spans="11:29" x14ac:dyDescent="0.25">
      <c r="K555" s="48"/>
      <c r="L555" s="143"/>
      <c r="M555" s="144"/>
      <c r="N555" s="144"/>
      <c r="O555" s="144"/>
      <c r="P555" s="137"/>
      <c r="Q555" s="137"/>
      <c r="R555" s="137"/>
      <c r="S555" s="137"/>
      <c r="T555" s="145"/>
      <c r="U555" s="145"/>
      <c r="V555" s="141"/>
      <c r="W555" s="141"/>
      <c r="X555" s="146"/>
      <c r="Y555" s="146"/>
      <c r="Z555" s="144"/>
      <c r="AA555" s="147"/>
      <c r="AB555" s="144"/>
      <c r="AC555" s="144"/>
    </row>
    <row r="556" spans="11:29" x14ac:dyDescent="0.25">
      <c r="K556" s="48"/>
      <c r="L556" s="143"/>
      <c r="M556" s="144"/>
      <c r="N556" s="144"/>
      <c r="O556" s="144"/>
      <c r="P556" s="137"/>
      <c r="Q556" s="137"/>
      <c r="R556" s="137"/>
      <c r="S556" s="137"/>
      <c r="T556" s="145"/>
      <c r="U556" s="145"/>
      <c r="V556" s="141"/>
      <c r="W556" s="141"/>
      <c r="X556" s="146"/>
      <c r="Y556" s="146"/>
      <c r="Z556" s="144"/>
      <c r="AA556" s="147"/>
      <c r="AB556" s="144"/>
      <c r="AC556" s="144"/>
    </row>
    <row r="557" spans="11:29" x14ac:dyDescent="0.25">
      <c r="K557" s="48"/>
      <c r="L557" s="143"/>
      <c r="M557" s="144"/>
      <c r="N557" s="144"/>
      <c r="O557" s="144"/>
      <c r="P557" s="137"/>
      <c r="Q557" s="137"/>
      <c r="R557" s="137"/>
      <c r="S557" s="137"/>
      <c r="T557" s="145"/>
      <c r="U557" s="145"/>
      <c r="V557" s="141"/>
      <c r="W557" s="141"/>
      <c r="X557" s="146"/>
      <c r="Y557" s="146"/>
      <c r="Z557" s="144"/>
      <c r="AA557" s="147"/>
      <c r="AB557" s="144"/>
      <c r="AC557" s="144"/>
    </row>
    <row r="558" spans="11:29" x14ac:dyDescent="0.25">
      <c r="K558" s="48"/>
      <c r="L558" s="143"/>
      <c r="M558" s="144"/>
      <c r="N558" s="144"/>
      <c r="O558" s="144"/>
      <c r="P558" s="137"/>
      <c r="Q558" s="137"/>
      <c r="R558" s="137"/>
      <c r="S558" s="137"/>
      <c r="T558" s="145"/>
      <c r="U558" s="145"/>
      <c r="V558" s="141"/>
      <c r="W558" s="141"/>
      <c r="X558" s="146"/>
      <c r="Y558" s="146"/>
      <c r="Z558" s="144"/>
      <c r="AA558" s="147"/>
      <c r="AB558" s="144"/>
      <c r="AC558" s="144"/>
    </row>
    <row r="559" spans="11:29" x14ac:dyDescent="0.25">
      <c r="K559" s="48"/>
      <c r="L559" s="143"/>
      <c r="M559" s="144"/>
      <c r="N559" s="144"/>
      <c r="O559" s="144"/>
      <c r="P559" s="137"/>
      <c r="Q559" s="137"/>
      <c r="R559" s="137"/>
      <c r="S559" s="137"/>
      <c r="T559" s="145"/>
      <c r="U559" s="145"/>
      <c r="V559" s="141"/>
      <c r="W559" s="141"/>
      <c r="X559" s="146"/>
      <c r="Y559" s="146"/>
      <c r="Z559" s="144"/>
      <c r="AA559" s="147"/>
      <c r="AB559" s="144"/>
      <c r="AC559" s="144"/>
    </row>
    <row r="560" spans="11:29" x14ac:dyDescent="0.25">
      <c r="K560" s="48"/>
      <c r="L560" s="143"/>
      <c r="M560" s="144"/>
      <c r="N560" s="144"/>
      <c r="O560" s="144"/>
      <c r="P560" s="137"/>
      <c r="Q560" s="137"/>
      <c r="R560" s="137"/>
      <c r="S560" s="137"/>
      <c r="T560" s="145"/>
      <c r="U560" s="145"/>
      <c r="V560" s="141"/>
      <c r="W560" s="141"/>
      <c r="X560" s="146"/>
      <c r="Y560" s="146"/>
      <c r="Z560" s="144"/>
      <c r="AA560" s="147"/>
      <c r="AB560" s="144"/>
      <c r="AC560" s="144"/>
    </row>
    <row r="561" spans="11:29" x14ac:dyDescent="0.25">
      <c r="K561" s="48"/>
      <c r="L561" s="143"/>
      <c r="M561" s="144"/>
      <c r="N561" s="144"/>
      <c r="O561" s="144"/>
      <c r="P561" s="137"/>
      <c r="Q561" s="137"/>
      <c r="R561" s="137"/>
      <c r="S561" s="137"/>
      <c r="T561" s="145"/>
      <c r="U561" s="145"/>
      <c r="V561" s="141"/>
      <c r="W561" s="141"/>
      <c r="X561" s="146"/>
      <c r="Y561" s="146"/>
      <c r="Z561" s="144"/>
      <c r="AA561" s="147"/>
      <c r="AB561" s="144"/>
      <c r="AC561" s="144"/>
    </row>
    <row r="562" spans="11:29" x14ac:dyDescent="0.25">
      <c r="K562" s="48"/>
      <c r="L562" s="143"/>
      <c r="M562" s="144"/>
      <c r="N562" s="144"/>
      <c r="O562" s="144"/>
      <c r="P562" s="137"/>
      <c r="Q562" s="137"/>
      <c r="R562" s="137"/>
      <c r="S562" s="137"/>
      <c r="T562" s="145"/>
      <c r="U562" s="145"/>
      <c r="V562" s="141"/>
      <c r="W562" s="141"/>
      <c r="X562" s="146"/>
      <c r="Y562" s="146"/>
      <c r="Z562" s="144"/>
      <c r="AA562" s="147"/>
      <c r="AB562" s="144"/>
      <c r="AC562" s="144"/>
    </row>
    <row r="563" spans="11:29" x14ac:dyDescent="0.25">
      <c r="K563" s="48"/>
      <c r="L563" s="143"/>
      <c r="M563" s="144"/>
      <c r="N563" s="144"/>
      <c r="O563" s="144"/>
      <c r="P563" s="137"/>
      <c r="Q563" s="137"/>
      <c r="R563" s="137"/>
      <c r="S563" s="137"/>
      <c r="T563" s="145"/>
      <c r="U563" s="145"/>
      <c r="V563" s="141"/>
      <c r="W563" s="141"/>
      <c r="X563" s="146"/>
      <c r="Y563" s="146"/>
      <c r="Z563" s="144"/>
      <c r="AA563" s="147"/>
      <c r="AB563" s="144"/>
      <c r="AC563" s="144"/>
    </row>
    <row r="564" spans="11:29" x14ac:dyDescent="0.25">
      <c r="K564" s="48"/>
      <c r="L564" s="143"/>
      <c r="M564" s="144"/>
      <c r="N564" s="144"/>
      <c r="O564" s="144"/>
      <c r="P564" s="137"/>
      <c r="Q564" s="137"/>
      <c r="R564" s="137"/>
      <c r="S564" s="137"/>
      <c r="T564" s="145"/>
      <c r="U564" s="145"/>
      <c r="V564" s="141"/>
      <c r="W564" s="141"/>
      <c r="X564" s="146"/>
      <c r="Y564" s="146"/>
      <c r="Z564" s="144"/>
      <c r="AA564" s="147"/>
      <c r="AB564" s="144"/>
      <c r="AC564" s="144"/>
    </row>
    <row r="565" spans="11:29" x14ac:dyDescent="0.25">
      <c r="K565" s="48"/>
      <c r="L565" s="143"/>
      <c r="M565" s="144"/>
      <c r="N565" s="144"/>
      <c r="O565" s="144"/>
      <c r="P565" s="137"/>
      <c r="Q565" s="137"/>
      <c r="R565" s="137"/>
      <c r="S565" s="137"/>
      <c r="T565" s="145"/>
      <c r="U565" s="145"/>
      <c r="V565" s="141"/>
      <c r="W565" s="141"/>
      <c r="X565" s="146"/>
      <c r="Y565" s="146"/>
      <c r="Z565" s="144"/>
      <c r="AA565" s="147"/>
      <c r="AB565" s="144"/>
      <c r="AC565" s="144"/>
    </row>
    <row r="566" spans="11:29" x14ac:dyDescent="0.25">
      <c r="K566" s="48"/>
      <c r="L566" s="143"/>
      <c r="M566" s="144"/>
      <c r="N566" s="144"/>
      <c r="O566" s="144"/>
      <c r="P566" s="137"/>
      <c r="Q566" s="137"/>
      <c r="R566" s="137"/>
      <c r="S566" s="137"/>
      <c r="T566" s="145"/>
      <c r="U566" s="145"/>
      <c r="V566" s="141"/>
      <c r="W566" s="141"/>
      <c r="X566" s="146"/>
      <c r="Y566" s="146"/>
      <c r="Z566" s="144"/>
      <c r="AA566" s="147"/>
      <c r="AB566" s="144"/>
      <c r="AC566" s="144"/>
    </row>
    <row r="567" spans="11:29" x14ac:dyDescent="0.25">
      <c r="K567" s="48"/>
      <c r="L567" s="143"/>
      <c r="M567" s="144"/>
      <c r="N567" s="144"/>
      <c r="O567" s="144"/>
      <c r="P567" s="137"/>
      <c r="Q567" s="137"/>
      <c r="R567" s="137"/>
      <c r="S567" s="137"/>
      <c r="T567" s="145"/>
      <c r="U567" s="145"/>
      <c r="V567" s="141"/>
      <c r="W567" s="141"/>
      <c r="X567" s="146"/>
      <c r="Y567" s="146"/>
      <c r="Z567" s="144"/>
      <c r="AA567" s="147"/>
      <c r="AB567" s="144"/>
      <c r="AC567" s="144"/>
    </row>
    <row r="568" spans="11:29" x14ac:dyDescent="0.25">
      <c r="K568" s="48"/>
      <c r="L568" s="143"/>
      <c r="M568" s="144"/>
      <c r="N568" s="144"/>
      <c r="O568" s="144"/>
      <c r="P568" s="137"/>
      <c r="Q568" s="137"/>
      <c r="R568" s="137"/>
      <c r="S568" s="137"/>
      <c r="T568" s="145"/>
      <c r="U568" s="145"/>
      <c r="V568" s="141"/>
      <c r="W568" s="141"/>
      <c r="X568" s="146"/>
      <c r="Y568" s="146"/>
      <c r="Z568" s="144"/>
      <c r="AA568" s="147"/>
      <c r="AB568" s="144"/>
      <c r="AC568" s="144"/>
    </row>
    <row r="569" spans="11:29" x14ac:dyDescent="0.25">
      <c r="K569" s="48"/>
      <c r="L569" s="143"/>
      <c r="M569" s="144"/>
      <c r="N569" s="144"/>
      <c r="O569" s="144"/>
      <c r="P569" s="137"/>
      <c r="Q569" s="137"/>
      <c r="R569" s="137"/>
      <c r="S569" s="137"/>
      <c r="T569" s="145"/>
      <c r="U569" s="145"/>
      <c r="V569" s="141"/>
      <c r="W569" s="141"/>
      <c r="X569" s="146"/>
      <c r="Y569" s="146"/>
      <c r="Z569" s="144"/>
      <c r="AA569" s="147"/>
      <c r="AB569" s="144"/>
      <c r="AC569" s="144"/>
    </row>
    <row r="570" spans="11:29" x14ac:dyDescent="0.25">
      <c r="K570" s="48"/>
      <c r="L570" s="143"/>
      <c r="M570" s="144"/>
      <c r="N570" s="144"/>
      <c r="O570" s="144"/>
      <c r="P570" s="137"/>
      <c r="Q570" s="137"/>
      <c r="R570" s="137"/>
      <c r="S570" s="137"/>
      <c r="T570" s="145"/>
      <c r="U570" s="145"/>
      <c r="V570" s="141"/>
      <c r="W570" s="141"/>
      <c r="X570" s="146"/>
      <c r="Y570" s="146"/>
      <c r="Z570" s="144"/>
      <c r="AA570" s="147"/>
      <c r="AB570" s="144"/>
      <c r="AC570" s="144"/>
    </row>
    <row r="571" spans="11:29" x14ac:dyDescent="0.25">
      <c r="K571" s="48"/>
      <c r="L571" s="143"/>
      <c r="M571" s="144"/>
      <c r="N571" s="144"/>
      <c r="O571" s="144"/>
      <c r="P571" s="137"/>
      <c r="Q571" s="137"/>
      <c r="R571" s="137"/>
      <c r="S571" s="137"/>
      <c r="T571" s="145"/>
      <c r="U571" s="145"/>
      <c r="V571" s="141"/>
      <c r="W571" s="141"/>
      <c r="X571" s="146"/>
      <c r="Y571" s="146"/>
      <c r="Z571" s="144"/>
      <c r="AA571" s="147"/>
      <c r="AB571" s="144"/>
      <c r="AC571" s="144"/>
    </row>
    <row r="572" spans="11:29" x14ac:dyDescent="0.25">
      <c r="K572" s="48"/>
      <c r="L572" s="143"/>
      <c r="M572" s="144"/>
      <c r="N572" s="144"/>
      <c r="O572" s="144"/>
      <c r="P572" s="137"/>
      <c r="Q572" s="137"/>
      <c r="R572" s="137"/>
      <c r="S572" s="137"/>
      <c r="T572" s="145"/>
      <c r="U572" s="145"/>
      <c r="V572" s="141"/>
      <c r="W572" s="141"/>
      <c r="X572" s="146"/>
      <c r="Y572" s="146"/>
      <c r="Z572" s="144"/>
      <c r="AA572" s="147"/>
      <c r="AB572" s="144"/>
      <c r="AC572" s="144"/>
    </row>
    <row r="573" spans="11:29" x14ac:dyDescent="0.25">
      <c r="K573" s="48"/>
      <c r="L573" s="143"/>
      <c r="M573" s="144"/>
      <c r="N573" s="144"/>
      <c r="O573" s="144"/>
      <c r="P573" s="137"/>
      <c r="Q573" s="137"/>
      <c r="R573" s="137"/>
      <c r="S573" s="137"/>
      <c r="T573" s="145"/>
      <c r="U573" s="145"/>
      <c r="V573" s="141"/>
      <c r="W573" s="141"/>
      <c r="X573" s="146"/>
      <c r="Y573" s="146"/>
      <c r="Z573" s="144"/>
      <c r="AA573" s="147"/>
      <c r="AB573" s="144"/>
      <c r="AC573" s="144"/>
    </row>
    <row r="574" spans="11:29" x14ac:dyDescent="0.25">
      <c r="K574" s="48"/>
      <c r="L574" s="143"/>
      <c r="M574" s="144"/>
      <c r="N574" s="144"/>
      <c r="O574" s="144"/>
      <c r="P574" s="137"/>
      <c r="Q574" s="137"/>
      <c r="R574" s="137"/>
      <c r="S574" s="137"/>
      <c r="T574" s="145"/>
      <c r="U574" s="145"/>
      <c r="V574" s="141"/>
      <c r="W574" s="141"/>
      <c r="X574" s="146"/>
      <c r="Y574" s="146"/>
      <c r="Z574" s="144"/>
      <c r="AA574" s="147"/>
      <c r="AB574" s="144"/>
      <c r="AC574" s="144"/>
    </row>
    <row r="575" spans="11:29" x14ac:dyDescent="0.25">
      <c r="K575" s="48"/>
      <c r="L575" s="143"/>
      <c r="M575" s="144"/>
      <c r="N575" s="144"/>
      <c r="O575" s="144"/>
      <c r="P575" s="137"/>
      <c r="Q575" s="137"/>
      <c r="R575" s="137"/>
      <c r="S575" s="137"/>
      <c r="T575" s="145"/>
      <c r="U575" s="145"/>
      <c r="V575" s="141"/>
      <c r="W575" s="141"/>
      <c r="X575" s="146"/>
      <c r="Y575" s="146"/>
      <c r="Z575" s="144"/>
      <c r="AA575" s="147"/>
      <c r="AB575" s="144"/>
      <c r="AC575" s="144"/>
    </row>
    <row r="576" spans="11:29" x14ac:dyDescent="0.25">
      <c r="K576" s="48"/>
      <c r="L576" s="143"/>
      <c r="M576" s="144"/>
      <c r="N576" s="144"/>
      <c r="O576" s="144"/>
      <c r="P576" s="137"/>
      <c r="Q576" s="137"/>
      <c r="R576" s="137"/>
      <c r="S576" s="137"/>
      <c r="T576" s="145"/>
      <c r="U576" s="145"/>
      <c r="V576" s="141"/>
      <c r="W576" s="141"/>
      <c r="X576" s="146"/>
      <c r="Y576" s="146"/>
      <c r="Z576" s="144"/>
      <c r="AA576" s="147"/>
      <c r="AB576" s="144"/>
      <c r="AC576" s="144"/>
    </row>
    <row r="577" spans="11:29" x14ac:dyDescent="0.25">
      <c r="K577" s="48"/>
      <c r="L577" s="143"/>
      <c r="M577" s="144"/>
      <c r="N577" s="144"/>
      <c r="O577" s="144"/>
      <c r="P577" s="137"/>
      <c r="Q577" s="137"/>
      <c r="R577" s="137"/>
      <c r="S577" s="137"/>
      <c r="T577" s="145"/>
      <c r="U577" s="145"/>
      <c r="V577" s="141"/>
      <c r="W577" s="141"/>
      <c r="X577" s="146"/>
      <c r="Y577" s="146"/>
      <c r="Z577" s="144"/>
      <c r="AA577" s="147"/>
      <c r="AB577" s="144"/>
      <c r="AC577" s="144"/>
    </row>
    <row r="578" spans="11:29" x14ac:dyDescent="0.25">
      <c r="K578" s="48"/>
      <c r="L578" s="143"/>
      <c r="M578" s="144"/>
      <c r="N578" s="144"/>
      <c r="O578" s="144"/>
      <c r="P578" s="137"/>
      <c r="Q578" s="137"/>
      <c r="R578" s="137"/>
      <c r="S578" s="137"/>
      <c r="T578" s="145"/>
      <c r="U578" s="145"/>
      <c r="V578" s="141"/>
      <c r="W578" s="141"/>
      <c r="X578" s="146"/>
      <c r="Y578" s="146"/>
      <c r="Z578" s="144"/>
      <c r="AA578" s="147"/>
      <c r="AB578" s="144"/>
      <c r="AC578" s="144"/>
    </row>
    <row r="579" spans="11:29" x14ac:dyDescent="0.25">
      <c r="K579" s="48"/>
      <c r="L579" s="143"/>
      <c r="M579" s="144"/>
      <c r="N579" s="144"/>
      <c r="O579" s="144"/>
      <c r="P579" s="137"/>
      <c r="Q579" s="137"/>
      <c r="R579" s="137"/>
      <c r="S579" s="137"/>
      <c r="T579" s="145"/>
      <c r="U579" s="145"/>
      <c r="V579" s="141"/>
      <c r="W579" s="141"/>
      <c r="X579" s="146"/>
      <c r="Y579" s="146"/>
      <c r="Z579" s="144"/>
      <c r="AA579" s="147"/>
      <c r="AB579" s="144"/>
      <c r="AC579" s="144"/>
    </row>
    <row r="580" spans="11:29" x14ac:dyDescent="0.25">
      <c r="K580" s="48"/>
      <c r="L580" s="143"/>
      <c r="M580" s="144"/>
      <c r="N580" s="144"/>
      <c r="O580" s="144"/>
      <c r="P580" s="137"/>
      <c r="Q580" s="137"/>
      <c r="R580" s="137"/>
      <c r="S580" s="137"/>
      <c r="T580" s="145"/>
      <c r="U580" s="145"/>
      <c r="V580" s="141"/>
      <c r="W580" s="141"/>
      <c r="X580" s="146"/>
      <c r="Y580" s="146"/>
      <c r="Z580" s="144"/>
      <c r="AA580" s="147"/>
      <c r="AB580" s="144"/>
      <c r="AC580" s="144"/>
    </row>
    <row r="581" spans="11:29" x14ac:dyDescent="0.25">
      <c r="K581" s="48"/>
      <c r="L581" s="143"/>
      <c r="M581" s="144"/>
      <c r="N581" s="144"/>
      <c r="O581" s="144"/>
      <c r="P581" s="137"/>
      <c r="Q581" s="137"/>
      <c r="R581" s="137"/>
      <c r="S581" s="137"/>
      <c r="T581" s="145"/>
      <c r="U581" s="145"/>
      <c r="V581" s="141"/>
      <c r="W581" s="141"/>
      <c r="X581" s="146"/>
      <c r="Y581" s="146"/>
      <c r="Z581" s="144"/>
      <c r="AA581" s="147"/>
      <c r="AB581" s="144"/>
      <c r="AC581" s="144"/>
    </row>
    <row r="582" spans="11:29" x14ac:dyDescent="0.25">
      <c r="K582" s="48"/>
      <c r="L582" s="143"/>
      <c r="M582" s="144"/>
      <c r="N582" s="144"/>
      <c r="O582" s="144"/>
      <c r="P582" s="137"/>
      <c r="Q582" s="137"/>
      <c r="R582" s="137"/>
      <c r="S582" s="137"/>
      <c r="T582" s="145"/>
      <c r="U582" s="145"/>
      <c r="V582" s="141"/>
      <c r="W582" s="141"/>
      <c r="X582" s="146"/>
      <c r="Y582" s="146"/>
      <c r="Z582" s="144"/>
      <c r="AA582" s="147"/>
      <c r="AB582" s="144"/>
      <c r="AC582" s="144"/>
    </row>
    <row r="583" spans="11:29" x14ac:dyDescent="0.25">
      <c r="K583" s="48"/>
      <c r="L583" s="143"/>
      <c r="M583" s="144"/>
      <c r="N583" s="144"/>
      <c r="O583" s="144"/>
      <c r="P583" s="137"/>
      <c r="Q583" s="137"/>
      <c r="R583" s="137"/>
      <c r="S583" s="137"/>
      <c r="T583" s="145"/>
      <c r="U583" s="145"/>
      <c r="V583" s="141"/>
      <c r="W583" s="141"/>
      <c r="X583" s="146"/>
      <c r="Y583" s="146"/>
      <c r="Z583" s="144"/>
      <c r="AA583" s="147"/>
      <c r="AB583" s="144"/>
      <c r="AC583" s="144"/>
    </row>
    <row r="584" spans="11:29" x14ac:dyDescent="0.25">
      <c r="K584" s="48"/>
      <c r="L584" s="143"/>
      <c r="M584" s="144"/>
      <c r="N584" s="144"/>
      <c r="O584" s="144"/>
      <c r="P584" s="137"/>
      <c r="Q584" s="137"/>
      <c r="R584" s="137"/>
      <c r="S584" s="137"/>
      <c r="T584" s="145"/>
      <c r="U584" s="145"/>
      <c r="V584" s="141"/>
      <c r="W584" s="141"/>
      <c r="X584" s="146"/>
      <c r="Y584" s="146"/>
      <c r="Z584" s="144"/>
      <c r="AA584" s="147"/>
      <c r="AB584" s="144"/>
      <c r="AC584" s="144"/>
    </row>
    <row r="585" spans="11:29" x14ac:dyDescent="0.25">
      <c r="K585" s="48"/>
      <c r="L585" s="143"/>
      <c r="M585" s="144"/>
      <c r="N585" s="144"/>
      <c r="O585" s="144"/>
      <c r="P585" s="137"/>
      <c r="Q585" s="137"/>
      <c r="R585" s="137"/>
      <c r="S585" s="137"/>
      <c r="T585" s="145"/>
      <c r="U585" s="145"/>
      <c r="V585" s="141"/>
      <c r="W585" s="141"/>
      <c r="X585" s="146"/>
      <c r="Y585" s="146"/>
      <c r="Z585" s="144"/>
      <c r="AA585" s="147"/>
      <c r="AB585" s="144"/>
      <c r="AC585" s="144"/>
    </row>
    <row r="586" spans="11:29" x14ac:dyDescent="0.25">
      <c r="K586" s="48"/>
      <c r="L586" s="143"/>
      <c r="M586" s="144"/>
      <c r="N586" s="144"/>
      <c r="O586" s="144"/>
      <c r="P586" s="137"/>
      <c r="Q586" s="137"/>
      <c r="R586" s="137"/>
      <c r="S586" s="137"/>
      <c r="T586" s="145"/>
      <c r="U586" s="145"/>
      <c r="V586" s="141"/>
      <c r="W586" s="141"/>
      <c r="X586" s="146"/>
      <c r="Y586" s="146"/>
      <c r="Z586" s="144"/>
      <c r="AA586" s="147"/>
      <c r="AB586" s="144"/>
      <c r="AC586" s="144"/>
    </row>
    <row r="587" spans="11:29" x14ac:dyDescent="0.25">
      <c r="K587" s="48"/>
      <c r="L587" s="143"/>
      <c r="M587" s="144"/>
      <c r="N587" s="144"/>
      <c r="O587" s="144"/>
      <c r="P587" s="137"/>
      <c r="Q587" s="137"/>
      <c r="R587" s="137"/>
      <c r="S587" s="137"/>
      <c r="T587" s="145"/>
      <c r="U587" s="145"/>
      <c r="V587" s="141"/>
      <c r="W587" s="141"/>
      <c r="X587" s="146"/>
      <c r="Y587" s="146"/>
      <c r="Z587" s="144"/>
      <c r="AA587" s="147"/>
      <c r="AB587" s="144"/>
      <c r="AC587" s="144"/>
    </row>
    <row r="588" spans="11:29" x14ac:dyDescent="0.25">
      <c r="K588" s="48"/>
      <c r="L588" s="143"/>
      <c r="M588" s="144"/>
      <c r="N588" s="144"/>
      <c r="O588" s="144"/>
      <c r="P588" s="137"/>
      <c r="Q588" s="137"/>
      <c r="R588" s="137"/>
      <c r="S588" s="137"/>
      <c r="T588" s="145"/>
      <c r="U588" s="145"/>
      <c r="V588" s="141"/>
      <c r="W588" s="141"/>
      <c r="X588" s="146"/>
      <c r="Y588" s="146"/>
      <c r="Z588" s="144"/>
      <c r="AA588" s="147"/>
      <c r="AB588" s="144"/>
      <c r="AC588" s="144"/>
    </row>
    <row r="589" spans="11:29" x14ac:dyDescent="0.25">
      <c r="K589" s="48"/>
      <c r="L589" s="143"/>
      <c r="M589" s="144"/>
      <c r="N589" s="144"/>
      <c r="O589" s="144"/>
      <c r="P589" s="137"/>
      <c r="Q589" s="137"/>
      <c r="R589" s="137"/>
      <c r="S589" s="137"/>
      <c r="T589" s="145"/>
      <c r="U589" s="145"/>
      <c r="V589" s="141"/>
      <c r="W589" s="141"/>
      <c r="X589" s="146"/>
      <c r="Y589" s="146"/>
      <c r="Z589" s="144"/>
      <c r="AA589" s="147"/>
      <c r="AB589" s="144"/>
      <c r="AC589" s="144"/>
    </row>
    <row r="590" spans="11:29" x14ac:dyDescent="0.25">
      <c r="K590" s="48"/>
      <c r="L590" s="143"/>
      <c r="M590" s="144"/>
      <c r="N590" s="144"/>
      <c r="O590" s="144"/>
      <c r="P590" s="137"/>
      <c r="Q590" s="137"/>
      <c r="R590" s="137"/>
      <c r="S590" s="137"/>
      <c r="T590" s="145"/>
      <c r="U590" s="145"/>
      <c r="V590" s="141"/>
      <c r="W590" s="141"/>
      <c r="X590" s="146"/>
      <c r="Y590" s="146"/>
      <c r="Z590" s="144"/>
      <c r="AA590" s="147"/>
      <c r="AB590" s="144"/>
      <c r="AC590" s="144"/>
    </row>
    <row r="591" spans="11:29" x14ac:dyDescent="0.25">
      <c r="K591" s="48"/>
      <c r="L591" s="143"/>
      <c r="M591" s="144"/>
      <c r="N591" s="144"/>
      <c r="O591" s="144"/>
      <c r="P591" s="137"/>
      <c r="Q591" s="137"/>
      <c r="R591" s="137"/>
      <c r="S591" s="137"/>
      <c r="T591" s="145"/>
      <c r="U591" s="145"/>
      <c r="V591" s="141"/>
      <c r="W591" s="141"/>
      <c r="X591" s="146"/>
      <c r="Y591" s="146"/>
      <c r="Z591" s="144"/>
      <c r="AA591" s="147"/>
      <c r="AB591" s="144"/>
      <c r="AC591" s="144"/>
    </row>
    <row r="592" spans="11:29" x14ac:dyDescent="0.25">
      <c r="K592" s="48"/>
      <c r="L592" s="143"/>
      <c r="M592" s="144"/>
      <c r="N592" s="144"/>
      <c r="O592" s="144"/>
      <c r="P592" s="137"/>
      <c r="Q592" s="137"/>
      <c r="R592" s="137"/>
      <c r="S592" s="137"/>
      <c r="T592" s="145"/>
      <c r="U592" s="145"/>
      <c r="V592" s="141"/>
      <c r="W592" s="141"/>
      <c r="X592" s="146"/>
      <c r="Y592" s="146"/>
      <c r="Z592" s="144"/>
      <c r="AA592" s="147"/>
      <c r="AB592" s="144"/>
      <c r="AC592" s="144"/>
    </row>
    <row r="593" spans="11:29" x14ac:dyDescent="0.25">
      <c r="K593" s="48"/>
      <c r="L593" s="143"/>
      <c r="M593" s="144"/>
      <c r="N593" s="144"/>
      <c r="O593" s="144"/>
      <c r="P593" s="137"/>
      <c r="Q593" s="137"/>
      <c r="R593" s="137"/>
      <c r="S593" s="137"/>
      <c r="T593" s="145"/>
      <c r="U593" s="145"/>
      <c r="V593" s="141"/>
      <c r="W593" s="141"/>
      <c r="X593" s="146"/>
      <c r="Y593" s="146"/>
      <c r="Z593" s="144"/>
      <c r="AA593" s="147"/>
      <c r="AB593" s="144"/>
      <c r="AC593" s="144"/>
    </row>
    <row r="594" spans="11:29" x14ac:dyDescent="0.25">
      <c r="K594" s="48"/>
      <c r="L594" s="143"/>
      <c r="M594" s="144"/>
      <c r="N594" s="144"/>
      <c r="O594" s="144"/>
      <c r="P594" s="137"/>
      <c r="Q594" s="137"/>
      <c r="R594" s="137"/>
      <c r="S594" s="137"/>
      <c r="T594" s="145"/>
      <c r="U594" s="145"/>
      <c r="V594" s="141"/>
      <c r="W594" s="141"/>
      <c r="X594" s="146"/>
      <c r="Y594" s="146"/>
      <c r="Z594" s="144"/>
      <c r="AA594" s="147"/>
      <c r="AB594" s="144"/>
      <c r="AC594" s="144"/>
    </row>
    <row r="595" spans="11:29" x14ac:dyDescent="0.25">
      <c r="K595" s="48"/>
      <c r="L595" s="143"/>
      <c r="M595" s="144"/>
      <c r="N595" s="144"/>
      <c r="O595" s="144"/>
      <c r="P595" s="137"/>
      <c r="Q595" s="137"/>
      <c r="R595" s="137"/>
      <c r="S595" s="137"/>
      <c r="T595" s="145"/>
      <c r="U595" s="145"/>
      <c r="V595" s="141"/>
      <c r="W595" s="141"/>
      <c r="X595" s="146"/>
      <c r="Y595" s="146"/>
      <c r="Z595" s="144"/>
      <c r="AA595" s="147"/>
      <c r="AB595" s="144"/>
      <c r="AC595" s="144"/>
    </row>
    <row r="596" spans="11:29" x14ac:dyDescent="0.25">
      <c r="K596" s="48"/>
      <c r="L596" s="143"/>
      <c r="M596" s="144"/>
      <c r="N596" s="144"/>
      <c r="O596" s="144"/>
      <c r="P596" s="137"/>
      <c r="Q596" s="137"/>
      <c r="R596" s="137"/>
      <c r="S596" s="137"/>
      <c r="T596" s="145"/>
      <c r="U596" s="145"/>
      <c r="V596" s="141"/>
      <c r="W596" s="141"/>
      <c r="X596" s="146"/>
      <c r="Y596" s="146"/>
      <c r="Z596" s="144"/>
      <c r="AA596" s="147"/>
      <c r="AB596" s="144"/>
      <c r="AC596" s="144"/>
    </row>
    <row r="597" spans="11:29" x14ac:dyDescent="0.25">
      <c r="K597" s="48"/>
      <c r="L597" s="143"/>
      <c r="M597" s="144"/>
      <c r="N597" s="144"/>
      <c r="O597" s="144"/>
      <c r="P597" s="137"/>
      <c r="Q597" s="137"/>
      <c r="R597" s="137"/>
      <c r="S597" s="137"/>
      <c r="T597" s="145"/>
      <c r="U597" s="145"/>
      <c r="V597" s="141"/>
      <c r="W597" s="141"/>
      <c r="X597" s="146"/>
      <c r="Y597" s="146"/>
      <c r="Z597" s="144"/>
      <c r="AA597" s="147"/>
      <c r="AB597" s="144"/>
      <c r="AC597" s="144"/>
    </row>
    <row r="598" spans="11:29" x14ac:dyDescent="0.25">
      <c r="K598" s="48"/>
      <c r="L598" s="143"/>
      <c r="M598" s="144"/>
      <c r="N598" s="144"/>
      <c r="O598" s="144"/>
      <c r="P598" s="137"/>
      <c r="Q598" s="137"/>
      <c r="R598" s="137"/>
      <c r="S598" s="137"/>
      <c r="T598" s="145"/>
      <c r="U598" s="145"/>
      <c r="V598" s="141"/>
      <c r="W598" s="141"/>
      <c r="X598" s="146"/>
      <c r="Y598" s="146"/>
      <c r="Z598" s="144"/>
      <c r="AA598" s="147"/>
      <c r="AB598" s="144"/>
      <c r="AC598" s="144"/>
    </row>
    <row r="599" spans="11:29" x14ac:dyDescent="0.25">
      <c r="K599" s="48"/>
      <c r="L599" s="143"/>
      <c r="M599" s="144"/>
      <c r="N599" s="144"/>
      <c r="O599" s="144"/>
      <c r="P599" s="137"/>
      <c r="Q599" s="137"/>
      <c r="R599" s="137"/>
      <c r="S599" s="137"/>
      <c r="T599" s="145"/>
      <c r="U599" s="145"/>
      <c r="V599" s="141"/>
      <c r="W599" s="141"/>
      <c r="X599" s="146"/>
      <c r="Y599" s="146"/>
      <c r="Z599" s="144"/>
      <c r="AA599" s="147"/>
      <c r="AB599" s="144"/>
      <c r="AC599" s="144"/>
    </row>
    <row r="600" spans="11:29" x14ac:dyDescent="0.25">
      <c r="K600" s="48"/>
      <c r="L600" s="143"/>
      <c r="M600" s="144"/>
      <c r="N600" s="144"/>
      <c r="O600" s="144"/>
      <c r="P600" s="137"/>
      <c r="Q600" s="137"/>
      <c r="R600" s="137"/>
      <c r="S600" s="137"/>
      <c r="T600" s="145"/>
      <c r="U600" s="145"/>
      <c r="V600" s="141"/>
      <c r="W600" s="141"/>
      <c r="X600" s="146"/>
      <c r="Y600" s="146"/>
      <c r="Z600" s="144"/>
      <c r="AA600" s="147"/>
      <c r="AB600" s="144"/>
      <c r="AC600" s="144"/>
    </row>
    <row r="601" spans="11:29" x14ac:dyDescent="0.25">
      <c r="K601" s="48"/>
      <c r="L601" s="143"/>
      <c r="M601" s="144"/>
      <c r="N601" s="144"/>
      <c r="O601" s="144"/>
      <c r="P601" s="137"/>
      <c r="Q601" s="137"/>
      <c r="R601" s="137"/>
      <c r="S601" s="137"/>
      <c r="T601" s="145"/>
      <c r="U601" s="145"/>
      <c r="V601" s="141"/>
      <c r="W601" s="141"/>
      <c r="X601" s="146"/>
      <c r="Y601" s="146"/>
      <c r="Z601" s="144"/>
      <c r="AA601" s="147"/>
      <c r="AB601" s="144"/>
      <c r="AC601" s="144"/>
    </row>
    <row r="602" spans="11:29" x14ac:dyDescent="0.25">
      <c r="K602" s="48"/>
      <c r="L602" s="143"/>
      <c r="M602" s="144"/>
      <c r="N602" s="144"/>
      <c r="O602" s="144"/>
      <c r="P602" s="137"/>
      <c r="Q602" s="137"/>
      <c r="R602" s="137"/>
      <c r="S602" s="137"/>
      <c r="T602" s="145"/>
      <c r="U602" s="145"/>
      <c r="V602" s="141"/>
      <c r="W602" s="141"/>
      <c r="X602" s="146"/>
      <c r="Y602" s="146"/>
      <c r="Z602" s="144"/>
      <c r="AA602" s="147"/>
      <c r="AB602" s="144"/>
      <c r="AC602" s="144"/>
    </row>
    <row r="603" spans="11:29" x14ac:dyDescent="0.25">
      <c r="K603" s="48"/>
      <c r="L603" s="143"/>
      <c r="M603" s="144"/>
      <c r="N603" s="144"/>
      <c r="O603" s="144"/>
      <c r="P603" s="137"/>
      <c r="Q603" s="137"/>
      <c r="R603" s="137"/>
      <c r="S603" s="137"/>
      <c r="T603" s="145"/>
      <c r="U603" s="145"/>
      <c r="V603" s="141"/>
      <c r="W603" s="141"/>
      <c r="X603" s="146"/>
      <c r="Y603" s="146"/>
      <c r="Z603" s="144"/>
      <c r="AA603" s="147"/>
      <c r="AB603" s="144"/>
      <c r="AC603" s="144"/>
    </row>
    <row r="604" spans="11:29" x14ac:dyDescent="0.25">
      <c r="K604" s="48"/>
      <c r="L604" s="143"/>
      <c r="M604" s="144"/>
      <c r="N604" s="144"/>
      <c r="O604" s="144"/>
      <c r="P604" s="137"/>
      <c r="Q604" s="137"/>
      <c r="R604" s="137"/>
      <c r="S604" s="137"/>
      <c r="T604" s="145"/>
      <c r="U604" s="145"/>
      <c r="V604" s="141"/>
      <c r="W604" s="141"/>
      <c r="X604" s="146"/>
      <c r="Y604" s="146"/>
      <c r="Z604" s="144"/>
      <c r="AA604" s="147"/>
      <c r="AB604" s="144"/>
      <c r="AC604" s="144"/>
    </row>
    <row r="605" spans="11:29" x14ac:dyDescent="0.25">
      <c r="K605" s="48"/>
      <c r="L605" s="143"/>
      <c r="M605" s="144"/>
      <c r="N605" s="144"/>
      <c r="O605" s="144"/>
      <c r="P605" s="137"/>
      <c r="Q605" s="137"/>
      <c r="R605" s="137"/>
      <c r="S605" s="137"/>
      <c r="T605" s="145"/>
      <c r="U605" s="145"/>
      <c r="V605" s="141"/>
      <c r="W605" s="141"/>
      <c r="X605" s="146"/>
      <c r="Y605" s="146"/>
      <c r="Z605" s="144"/>
      <c r="AA605" s="147"/>
      <c r="AB605" s="144"/>
      <c r="AC605" s="144"/>
    </row>
    <row r="606" spans="11:29" x14ac:dyDescent="0.25">
      <c r="K606" s="48"/>
      <c r="L606" s="143"/>
      <c r="M606" s="144"/>
      <c r="N606" s="144"/>
      <c r="O606" s="144"/>
      <c r="P606" s="137"/>
      <c r="Q606" s="137"/>
      <c r="R606" s="137"/>
      <c r="S606" s="137"/>
      <c r="T606" s="145"/>
      <c r="U606" s="145"/>
      <c r="V606" s="141"/>
      <c r="W606" s="141"/>
      <c r="X606" s="146"/>
      <c r="Y606" s="146"/>
      <c r="Z606" s="144"/>
      <c r="AA606" s="147"/>
      <c r="AB606" s="144"/>
      <c r="AC606" s="144"/>
    </row>
    <row r="607" spans="11:29" x14ac:dyDescent="0.25">
      <c r="K607" s="48"/>
      <c r="L607" s="143"/>
      <c r="M607" s="144"/>
      <c r="N607" s="144"/>
      <c r="O607" s="144"/>
      <c r="P607" s="137"/>
      <c r="Q607" s="137"/>
      <c r="R607" s="137"/>
      <c r="S607" s="137"/>
      <c r="T607" s="145"/>
      <c r="U607" s="145"/>
      <c r="V607" s="141"/>
      <c r="W607" s="141"/>
      <c r="X607" s="146"/>
      <c r="Y607" s="146"/>
      <c r="Z607" s="144"/>
      <c r="AA607" s="147"/>
      <c r="AB607" s="144"/>
      <c r="AC607" s="144"/>
    </row>
    <row r="608" spans="11:29" x14ac:dyDescent="0.25">
      <c r="K608" s="48"/>
      <c r="L608" s="143"/>
      <c r="M608" s="144"/>
      <c r="N608" s="144"/>
      <c r="O608" s="144"/>
      <c r="P608" s="137"/>
      <c r="Q608" s="137"/>
      <c r="R608" s="137"/>
      <c r="S608" s="137"/>
      <c r="T608" s="145"/>
      <c r="U608" s="145"/>
      <c r="V608" s="141"/>
      <c r="W608" s="141"/>
      <c r="X608" s="146"/>
      <c r="Y608" s="146"/>
      <c r="Z608" s="144"/>
      <c r="AA608" s="147"/>
      <c r="AB608" s="144"/>
      <c r="AC608" s="144"/>
    </row>
    <row r="609" spans="11:29" x14ac:dyDescent="0.25">
      <c r="K609" s="48"/>
      <c r="L609" s="143"/>
      <c r="M609" s="144"/>
      <c r="N609" s="144"/>
      <c r="O609" s="144"/>
      <c r="P609" s="137"/>
      <c r="Q609" s="137"/>
      <c r="R609" s="137"/>
      <c r="S609" s="137"/>
      <c r="T609" s="145"/>
      <c r="U609" s="145"/>
      <c r="V609" s="141"/>
      <c r="W609" s="141"/>
      <c r="X609" s="146"/>
      <c r="Y609" s="146"/>
      <c r="Z609" s="144"/>
      <c r="AA609" s="147"/>
      <c r="AB609" s="144"/>
      <c r="AC609" s="144"/>
    </row>
    <row r="610" spans="11:29" x14ac:dyDescent="0.25">
      <c r="K610" s="48"/>
      <c r="L610" s="143"/>
      <c r="M610" s="144"/>
      <c r="N610" s="144"/>
      <c r="O610" s="144"/>
      <c r="P610" s="137"/>
      <c r="Q610" s="137"/>
      <c r="R610" s="137"/>
      <c r="S610" s="137"/>
      <c r="T610" s="145"/>
      <c r="U610" s="145"/>
      <c r="V610" s="141"/>
      <c r="W610" s="141"/>
      <c r="X610" s="146"/>
      <c r="Y610" s="146"/>
      <c r="Z610" s="144"/>
      <c r="AA610" s="147"/>
      <c r="AB610" s="144"/>
      <c r="AC610" s="144"/>
    </row>
    <row r="611" spans="11:29" x14ac:dyDescent="0.25">
      <c r="K611" s="48"/>
      <c r="L611" s="143"/>
      <c r="M611" s="144"/>
      <c r="N611" s="144"/>
      <c r="O611" s="144"/>
      <c r="P611" s="137"/>
      <c r="Q611" s="137"/>
      <c r="R611" s="137"/>
      <c r="S611" s="137"/>
      <c r="T611" s="145"/>
      <c r="U611" s="145"/>
      <c r="V611" s="141"/>
      <c r="W611" s="141"/>
      <c r="X611" s="146"/>
      <c r="Y611" s="146"/>
      <c r="Z611" s="144"/>
      <c r="AA611" s="147"/>
      <c r="AB611" s="144"/>
      <c r="AC611" s="144"/>
    </row>
    <row r="612" spans="11:29" x14ac:dyDescent="0.25">
      <c r="K612" s="48"/>
      <c r="L612" s="143"/>
      <c r="M612" s="144"/>
      <c r="N612" s="144"/>
      <c r="O612" s="144"/>
      <c r="P612" s="137"/>
      <c r="Q612" s="137"/>
      <c r="R612" s="137"/>
      <c r="S612" s="137"/>
      <c r="T612" s="145"/>
      <c r="U612" s="145"/>
      <c r="V612" s="141"/>
      <c r="W612" s="141"/>
      <c r="X612" s="146"/>
      <c r="Y612" s="146"/>
      <c r="Z612" s="144"/>
      <c r="AA612" s="147"/>
      <c r="AB612" s="144"/>
      <c r="AC612" s="144"/>
    </row>
    <row r="613" spans="11:29" x14ac:dyDescent="0.25">
      <c r="K613" s="48"/>
      <c r="L613" s="143"/>
      <c r="M613" s="144"/>
      <c r="N613" s="144"/>
      <c r="O613" s="144"/>
      <c r="P613" s="137"/>
      <c r="Q613" s="137"/>
      <c r="R613" s="137"/>
      <c r="S613" s="137"/>
      <c r="T613" s="145"/>
      <c r="U613" s="145"/>
      <c r="V613" s="141"/>
      <c r="W613" s="141"/>
      <c r="X613" s="146"/>
      <c r="Y613" s="146"/>
      <c r="Z613" s="144"/>
      <c r="AA613" s="147"/>
      <c r="AB613" s="144"/>
      <c r="AC613" s="144"/>
    </row>
    <row r="614" spans="11:29" x14ac:dyDescent="0.25">
      <c r="K614" s="48"/>
      <c r="L614" s="143"/>
      <c r="M614" s="144"/>
      <c r="N614" s="144"/>
      <c r="O614" s="144"/>
      <c r="P614" s="137"/>
      <c r="Q614" s="137"/>
      <c r="R614" s="137"/>
      <c r="S614" s="137"/>
      <c r="T614" s="145"/>
      <c r="U614" s="145"/>
      <c r="V614" s="141"/>
      <c r="W614" s="141"/>
      <c r="X614" s="146"/>
      <c r="Y614" s="146"/>
      <c r="Z614" s="144"/>
      <c r="AA614" s="147"/>
      <c r="AB614" s="144"/>
      <c r="AC614" s="144"/>
    </row>
    <row r="615" spans="11:29" x14ac:dyDescent="0.25">
      <c r="K615" s="48"/>
      <c r="L615" s="143"/>
      <c r="M615" s="144"/>
      <c r="N615" s="144"/>
      <c r="O615" s="144"/>
      <c r="P615" s="137"/>
      <c r="Q615" s="137"/>
      <c r="R615" s="137"/>
      <c r="S615" s="137"/>
      <c r="T615" s="145"/>
      <c r="U615" s="145"/>
      <c r="V615" s="141"/>
      <c r="W615" s="141"/>
      <c r="X615" s="146"/>
      <c r="Y615" s="146"/>
      <c r="Z615" s="144"/>
      <c r="AA615" s="147"/>
      <c r="AB615" s="144"/>
      <c r="AC615" s="144"/>
    </row>
    <row r="616" spans="11:29" x14ac:dyDescent="0.25">
      <c r="K616" s="48"/>
      <c r="L616" s="143"/>
      <c r="M616" s="144"/>
      <c r="N616" s="144"/>
      <c r="O616" s="144"/>
      <c r="P616" s="137"/>
      <c r="Q616" s="137"/>
      <c r="R616" s="137"/>
      <c r="S616" s="137"/>
      <c r="T616" s="145"/>
      <c r="U616" s="145"/>
      <c r="V616" s="141"/>
      <c r="W616" s="141"/>
      <c r="X616" s="146"/>
      <c r="Y616" s="146"/>
      <c r="Z616" s="144"/>
      <c r="AA616" s="147"/>
      <c r="AB616" s="144"/>
      <c r="AC616" s="144"/>
    </row>
    <row r="617" spans="11:29" x14ac:dyDescent="0.25">
      <c r="K617" s="48"/>
      <c r="L617" s="143"/>
      <c r="M617" s="144"/>
      <c r="N617" s="144"/>
      <c r="O617" s="144"/>
      <c r="P617" s="137"/>
      <c r="Q617" s="137"/>
      <c r="R617" s="137"/>
      <c r="S617" s="137"/>
      <c r="T617" s="145"/>
      <c r="U617" s="145"/>
      <c r="V617" s="141"/>
      <c r="W617" s="141"/>
      <c r="X617" s="146"/>
      <c r="Y617" s="146"/>
      <c r="Z617" s="144"/>
      <c r="AA617" s="147"/>
      <c r="AB617" s="144"/>
      <c r="AC617" s="144"/>
    </row>
    <row r="618" spans="11:29" x14ac:dyDescent="0.25">
      <c r="K618" s="48"/>
      <c r="L618" s="143"/>
      <c r="M618" s="144"/>
      <c r="N618" s="144"/>
      <c r="O618" s="144"/>
      <c r="P618" s="137"/>
      <c r="Q618" s="137"/>
      <c r="R618" s="137"/>
      <c r="S618" s="137"/>
      <c r="T618" s="145"/>
      <c r="U618" s="145"/>
      <c r="V618" s="141"/>
      <c r="W618" s="141"/>
      <c r="X618" s="146"/>
      <c r="Y618" s="146"/>
      <c r="Z618" s="144"/>
      <c r="AA618" s="147"/>
      <c r="AB618" s="144"/>
      <c r="AC618" s="144"/>
    </row>
    <row r="619" spans="11:29" x14ac:dyDescent="0.25">
      <c r="K619" s="48"/>
      <c r="L619" s="143"/>
      <c r="M619" s="144"/>
      <c r="N619" s="144"/>
      <c r="O619" s="144"/>
      <c r="P619" s="137"/>
      <c r="Q619" s="137"/>
      <c r="R619" s="137"/>
      <c r="S619" s="137"/>
      <c r="T619" s="145"/>
      <c r="U619" s="145"/>
      <c r="V619" s="141"/>
      <c r="W619" s="141"/>
      <c r="X619" s="146"/>
      <c r="Y619" s="146"/>
      <c r="Z619" s="144"/>
      <c r="AA619" s="147"/>
      <c r="AB619" s="144"/>
      <c r="AC619" s="144"/>
    </row>
    <row r="620" spans="11:29" x14ac:dyDescent="0.25">
      <c r="K620" s="48"/>
      <c r="L620" s="143"/>
      <c r="M620" s="144"/>
      <c r="N620" s="144"/>
      <c r="O620" s="144"/>
      <c r="P620" s="137"/>
      <c r="Q620" s="137"/>
      <c r="R620" s="137"/>
      <c r="S620" s="137"/>
      <c r="T620" s="145"/>
      <c r="U620" s="145"/>
      <c r="V620" s="141"/>
      <c r="W620" s="141"/>
      <c r="X620" s="146"/>
      <c r="Y620" s="146"/>
      <c r="Z620" s="144"/>
      <c r="AA620" s="147"/>
      <c r="AB620" s="144"/>
      <c r="AC620" s="144"/>
    </row>
    <row r="621" spans="11:29" x14ac:dyDescent="0.25">
      <c r="K621" s="48"/>
      <c r="L621" s="143"/>
      <c r="M621" s="144"/>
      <c r="N621" s="144"/>
      <c r="O621" s="144"/>
      <c r="P621" s="137"/>
      <c r="Q621" s="137"/>
      <c r="R621" s="137"/>
      <c r="S621" s="137"/>
      <c r="T621" s="145"/>
      <c r="U621" s="145"/>
      <c r="V621" s="141"/>
      <c r="W621" s="141"/>
      <c r="X621" s="146"/>
      <c r="Y621" s="146"/>
      <c r="Z621" s="144"/>
      <c r="AA621" s="147"/>
      <c r="AB621" s="144"/>
      <c r="AC621" s="144"/>
    </row>
    <row r="622" spans="11:29" x14ac:dyDescent="0.25">
      <c r="K622" s="48"/>
      <c r="L622" s="143"/>
      <c r="M622" s="144"/>
      <c r="N622" s="144"/>
      <c r="O622" s="144"/>
      <c r="P622" s="137"/>
      <c r="Q622" s="137"/>
      <c r="R622" s="137"/>
      <c r="S622" s="137"/>
      <c r="T622" s="145"/>
      <c r="U622" s="145"/>
      <c r="V622" s="141"/>
      <c r="W622" s="141"/>
      <c r="X622" s="146"/>
      <c r="Y622" s="146"/>
      <c r="Z622" s="144"/>
      <c r="AA622" s="147"/>
      <c r="AB622" s="144"/>
      <c r="AC622" s="144"/>
    </row>
    <row r="623" spans="11:29" x14ac:dyDescent="0.25">
      <c r="K623" s="48"/>
      <c r="L623" s="143"/>
      <c r="M623" s="144"/>
      <c r="N623" s="144"/>
      <c r="O623" s="144"/>
      <c r="P623" s="137"/>
      <c r="Q623" s="137"/>
      <c r="R623" s="137"/>
      <c r="S623" s="137"/>
      <c r="T623" s="145"/>
      <c r="U623" s="145"/>
      <c r="V623" s="141"/>
      <c r="W623" s="141"/>
      <c r="X623" s="146"/>
      <c r="Y623" s="146"/>
      <c r="Z623" s="144"/>
      <c r="AA623" s="147"/>
      <c r="AB623" s="144"/>
      <c r="AC623" s="144"/>
    </row>
    <row r="624" spans="11:29" x14ac:dyDescent="0.25">
      <c r="K624" s="48"/>
      <c r="L624" s="143"/>
      <c r="M624" s="144"/>
      <c r="N624" s="144"/>
      <c r="O624" s="144"/>
      <c r="P624" s="137"/>
      <c r="Q624" s="137"/>
      <c r="R624" s="137"/>
      <c r="S624" s="137"/>
      <c r="T624" s="145"/>
      <c r="U624" s="145"/>
      <c r="V624" s="141"/>
      <c r="W624" s="141"/>
      <c r="X624" s="146"/>
      <c r="Y624" s="146"/>
      <c r="Z624" s="144"/>
      <c r="AA624" s="147"/>
      <c r="AB624" s="144"/>
      <c r="AC624" s="144"/>
    </row>
    <row r="625" spans="11:29" x14ac:dyDescent="0.25">
      <c r="K625" s="48"/>
      <c r="L625" s="143"/>
      <c r="M625" s="144"/>
      <c r="N625" s="144"/>
      <c r="O625" s="144"/>
      <c r="P625" s="137"/>
      <c r="Q625" s="137"/>
      <c r="R625" s="137"/>
      <c r="S625" s="137"/>
      <c r="T625" s="145"/>
      <c r="U625" s="145"/>
      <c r="V625" s="141"/>
      <c r="W625" s="141"/>
      <c r="X625" s="146"/>
      <c r="Y625" s="146"/>
      <c r="Z625" s="144"/>
      <c r="AA625" s="147"/>
      <c r="AB625" s="144"/>
      <c r="AC625" s="144"/>
    </row>
    <row r="626" spans="11:29" x14ac:dyDescent="0.25">
      <c r="K626" s="48"/>
      <c r="L626" s="143"/>
      <c r="M626" s="144"/>
      <c r="N626" s="144"/>
      <c r="O626" s="144"/>
      <c r="P626" s="137"/>
      <c r="Q626" s="137"/>
      <c r="R626" s="137"/>
      <c r="S626" s="137"/>
      <c r="T626" s="145"/>
      <c r="U626" s="145"/>
      <c r="V626" s="141"/>
      <c r="W626" s="141"/>
      <c r="X626" s="146"/>
      <c r="Y626" s="146"/>
      <c r="Z626" s="144"/>
      <c r="AA626" s="147"/>
      <c r="AB626" s="144"/>
      <c r="AC626" s="144"/>
    </row>
    <row r="627" spans="11:29" x14ac:dyDescent="0.25">
      <c r="K627" s="48"/>
      <c r="L627" s="143"/>
      <c r="M627" s="144"/>
      <c r="N627" s="144"/>
      <c r="O627" s="144"/>
      <c r="P627" s="137"/>
      <c r="Q627" s="137"/>
      <c r="R627" s="137"/>
      <c r="S627" s="137"/>
      <c r="T627" s="145"/>
      <c r="U627" s="145"/>
      <c r="V627" s="141"/>
      <c r="W627" s="141"/>
      <c r="X627" s="146"/>
      <c r="Y627" s="146"/>
      <c r="Z627" s="144"/>
      <c r="AA627" s="147"/>
      <c r="AB627" s="144"/>
      <c r="AC627" s="144"/>
    </row>
    <row r="628" spans="11:29" x14ac:dyDescent="0.25">
      <c r="K628" s="48"/>
      <c r="L628" s="143"/>
      <c r="M628" s="144"/>
      <c r="N628" s="144"/>
      <c r="O628" s="144"/>
      <c r="P628" s="137"/>
      <c r="Q628" s="137"/>
      <c r="R628" s="137"/>
      <c r="S628" s="137"/>
      <c r="T628" s="145"/>
      <c r="U628" s="145"/>
      <c r="V628" s="141"/>
      <c r="W628" s="141"/>
      <c r="X628" s="146"/>
      <c r="Y628" s="146"/>
      <c r="Z628" s="144"/>
      <c r="AA628" s="147"/>
      <c r="AB628" s="144"/>
      <c r="AC628" s="144"/>
    </row>
    <row r="629" spans="11:29" x14ac:dyDescent="0.25">
      <c r="K629" s="48"/>
      <c r="L629" s="143"/>
      <c r="M629" s="144"/>
      <c r="N629" s="144"/>
      <c r="O629" s="144"/>
      <c r="P629" s="137"/>
      <c r="Q629" s="137"/>
      <c r="R629" s="137"/>
      <c r="S629" s="137"/>
      <c r="T629" s="145"/>
      <c r="U629" s="145"/>
      <c r="V629" s="141"/>
      <c r="W629" s="141"/>
      <c r="X629" s="146"/>
      <c r="Y629" s="146"/>
      <c r="Z629" s="144"/>
      <c r="AA629" s="147"/>
      <c r="AB629" s="144"/>
      <c r="AC629" s="144"/>
    </row>
    <row r="630" spans="11:29" x14ac:dyDescent="0.25">
      <c r="K630" s="48"/>
      <c r="L630" s="143"/>
      <c r="M630" s="144"/>
      <c r="N630" s="144"/>
      <c r="O630" s="144"/>
      <c r="P630" s="137"/>
      <c r="Q630" s="137"/>
      <c r="R630" s="137"/>
      <c r="S630" s="137"/>
      <c r="T630" s="145"/>
      <c r="U630" s="145"/>
      <c r="V630" s="141"/>
      <c r="W630" s="141"/>
      <c r="X630" s="146"/>
      <c r="Y630" s="146"/>
      <c r="Z630" s="144"/>
      <c r="AA630" s="147"/>
      <c r="AB630" s="144"/>
      <c r="AC630" s="144"/>
    </row>
    <row r="631" spans="11:29" x14ac:dyDescent="0.25">
      <c r="K631" s="48"/>
      <c r="L631" s="143"/>
      <c r="M631" s="144"/>
      <c r="N631" s="144"/>
      <c r="O631" s="144"/>
      <c r="P631" s="137"/>
      <c r="Q631" s="137"/>
      <c r="R631" s="137"/>
      <c r="S631" s="137"/>
      <c r="T631" s="145"/>
      <c r="U631" s="145"/>
      <c r="V631" s="141"/>
      <c r="W631" s="141"/>
      <c r="X631" s="146"/>
      <c r="Y631" s="146"/>
      <c r="Z631" s="144"/>
      <c r="AA631" s="147"/>
      <c r="AB631" s="144"/>
      <c r="AC631" s="144"/>
    </row>
    <row r="632" spans="11:29" x14ac:dyDescent="0.25">
      <c r="K632" s="48"/>
      <c r="L632" s="143"/>
      <c r="M632" s="144"/>
      <c r="N632" s="144"/>
      <c r="O632" s="144"/>
      <c r="P632" s="137"/>
      <c r="Q632" s="137"/>
      <c r="R632" s="137"/>
      <c r="S632" s="137"/>
      <c r="T632" s="145"/>
      <c r="U632" s="145"/>
      <c r="V632" s="141"/>
      <c r="W632" s="141"/>
      <c r="X632" s="146"/>
      <c r="Y632" s="146"/>
      <c r="Z632" s="144"/>
      <c r="AA632" s="147"/>
      <c r="AB632" s="144"/>
      <c r="AC632" s="144"/>
    </row>
    <row r="633" spans="11:29" x14ac:dyDescent="0.25">
      <c r="K633" s="48"/>
      <c r="L633" s="143"/>
      <c r="M633" s="144"/>
      <c r="N633" s="144"/>
      <c r="O633" s="144"/>
      <c r="P633" s="137"/>
      <c r="Q633" s="137"/>
      <c r="R633" s="137"/>
      <c r="S633" s="137"/>
      <c r="T633" s="145"/>
      <c r="U633" s="145"/>
      <c r="V633" s="141"/>
      <c r="W633" s="141"/>
      <c r="X633" s="146"/>
      <c r="Y633" s="146"/>
      <c r="Z633" s="144"/>
      <c r="AA633" s="147"/>
      <c r="AB633" s="144"/>
      <c r="AC633" s="144"/>
    </row>
    <row r="634" spans="11:29" x14ac:dyDescent="0.25">
      <c r="K634" s="48"/>
      <c r="L634" s="143"/>
      <c r="M634" s="144"/>
      <c r="N634" s="144"/>
      <c r="O634" s="144"/>
      <c r="P634" s="137"/>
      <c r="Q634" s="137"/>
      <c r="R634" s="137"/>
      <c r="S634" s="137"/>
      <c r="T634" s="145"/>
      <c r="U634" s="145"/>
      <c r="V634" s="141"/>
      <c r="W634" s="141"/>
      <c r="X634" s="146"/>
      <c r="Y634" s="146"/>
      <c r="Z634" s="144"/>
      <c r="AA634" s="147"/>
      <c r="AB634" s="144"/>
      <c r="AC634" s="144"/>
    </row>
    <row r="635" spans="11:29" x14ac:dyDescent="0.25">
      <c r="K635" s="48"/>
      <c r="L635" s="143"/>
      <c r="M635" s="144"/>
      <c r="N635" s="144"/>
      <c r="O635" s="144"/>
      <c r="P635" s="137"/>
      <c r="Q635" s="137"/>
      <c r="R635" s="137"/>
      <c r="S635" s="137"/>
      <c r="T635" s="145"/>
      <c r="U635" s="145"/>
      <c r="V635" s="141"/>
      <c r="W635" s="141"/>
      <c r="X635" s="146"/>
      <c r="Y635" s="146"/>
      <c r="Z635" s="144"/>
      <c r="AA635" s="147"/>
      <c r="AB635" s="144"/>
      <c r="AC635" s="144"/>
    </row>
    <row r="636" spans="11:29" x14ac:dyDescent="0.25">
      <c r="K636" s="48"/>
      <c r="L636" s="143"/>
      <c r="M636" s="144"/>
      <c r="N636" s="144"/>
      <c r="O636" s="144"/>
      <c r="P636" s="137"/>
      <c r="Q636" s="137"/>
      <c r="R636" s="137"/>
      <c r="S636" s="137"/>
      <c r="T636" s="145"/>
      <c r="U636" s="145"/>
      <c r="V636" s="141"/>
      <c r="W636" s="141"/>
      <c r="X636" s="146"/>
      <c r="Y636" s="146"/>
      <c r="Z636" s="144"/>
      <c r="AA636" s="147"/>
      <c r="AB636" s="144"/>
      <c r="AC636" s="144"/>
    </row>
    <row r="637" spans="11:29" x14ac:dyDescent="0.25">
      <c r="K637" s="48"/>
      <c r="L637" s="143"/>
      <c r="M637" s="144"/>
      <c r="N637" s="144"/>
      <c r="O637" s="144"/>
      <c r="P637" s="137"/>
      <c r="Q637" s="137"/>
      <c r="R637" s="137"/>
      <c r="S637" s="137"/>
      <c r="T637" s="145"/>
      <c r="U637" s="145"/>
      <c r="V637" s="141"/>
      <c r="W637" s="141"/>
      <c r="X637" s="146"/>
      <c r="Y637" s="146"/>
      <c r="Z637" s="144"/>
      <c r="AA637" s="147"/>
      <c r="AB637" s="144"/>
      <c r="AC637" s="144"/>
    </row>
    <row r="638" spans="11:29" x14ac:dyDescent="0.25">
      <c r="K638" s="48"/>
      <c r="L638" s="143"/>
      <c r="M638" s="144"/>
      <c r="N638" s="144"/>
      <c r="O638" s="144"/>
      <c r="P638" s="137"/>
      <c r="Q638" s="137"/>
      <c r="R638" s="137"/>
      <c r="S638" s="137"/>
      <c r="T638" s="145"/>
      <c r="U638" s="145"/>
      <c r="V638" s="141"/>
      <c r="W638" s="141"/>
      <c r="X638" s="146"/>
      <c r="Y638" s="146"/>
      <c r="Z638" s="144"/>
      <c r="AA638" s="147"/>
      <c r="AB638" s="144"/>
      <c r="AC638" s="144"/>
    </row>
    <row r="639" spans="11:29" x14ac:dyDescent="0.25">
      <c r="K639" s="48"/>
      <c r="L639" s="143"/>
      <c r="M639" s="144"/>
      <c r="N639" s="144"/>
      <c r="O639" s="144"/>
      <c r="P639" s="137"/>
      <c r="Q639" s="137"/>
      <c r="R639" s="137"/>
      <c r="S639" s="137"/>
      <c r="T639" s="145"/>
      <c r="U639" s="145"/>
      <c r="V639" s="141"/>
      <c r="W639" s="141"/>
      <c r="X639" s="146"/>
      <c r="Y639" s="146"/>
      <c r="Z639" s="144"/>
      <c r="AA639" s="147"/>
      <c r="AB639" s="144"/>
      <c r="AC639" s="144"/>
    </row>
    <row r="640" spans="11:29" x14ac:dyDescent="0.25">
      <c r="K640" s="48"/>
      <c r="L640" s="143"/>
      <c r="M640" s="144"/>
      <c r="N640" s="144"/>
      <c r="O640" s="144"/>
      <c r="P640" s="137"/>
      <c r="Q640" s="137"/>
      <c r="R640" s="137"/>
      <c r="S640" s="137"/>
      <c r="T640" s="145"/>
      <c r="U640" s="145"/>
      <c r="V640" s="141"/>
      <c r="W640" s="141"/>
      <c r="X640" s="146"/>
      <c r="Y640" s="146"/>
      <c r="Z640" s="144"/>
      <c r="AA640" s="147"/>
      <c r="AB640" s="144"/>
      <c r="AC640" s="144"/>
    </row>
    <row r="641" spans="11:29" x14ac:dyDescent="0.25">
      <c r="K641" s="48"/>
      <c r="L641" s="143"/>
      <c r="M641" s="144"/>
      <c r="N641" s="144"/>
      <c r="O641" s="144"/>
      <c r="P641" s="137"/>
      <c r="Q641" s="137"/>
      <c r="R641" s="137"/>
      <c r="S641" s="137"/>
      <c r="T641" s="145"/>
      <c r="U641" s="145"/>
      <c r="V641" s="141"/>
      <c r="W641" s="141"/>
      <c r="X641" s="146"/>
      <c r="Y641" s="146"/>
      <c r="Z641" s="144"/>
      <c r="AA641" s="147"/>
      <c r="AB641" s="144"/>
      <c r="AC641" s="144"/>
    </row>
    <row r="642" spans="11:29" x14ac:dyDescent="0.25">
      <c r="K642" s="48"/>
      <c r="L642" s="143"/>
      <c r="M642" s="144"/>
      <c r="N642" s="144"/>
      <c r="O642" s="144"/>
      <c r="P642" s="137"/>
      <c r="Q642" s="137"/>
      <c r="R642" s="137"/>
      <c r="S642" s="137"/>
      <c r="T642" s="145"/>
      <c r="U642" s="145"/>
      <c r="V642" s="141"/>
      <c r="W642" s="141"/>
      <c r="X642" s="146"/>
      <c r="Y642" s="146"/>
      <c r="Z642" s="144"/>
      <c r="AA642" s="147"/>
      <c r="AB642" s="144"/>
      <c r="AC642" s="144"/>
    </row>
    <row r="643" spans="11:29" x14ac:dyDescent="0.25">
      <c r="K643" s="48"/>
      <c r="L643" s="143"/>
      <c r="M643" s="144"/>
      <c r="N643" s="144"/>
      <c r="O643" s="144"/>
      <c r="P643" s="137"/>
      <c r="Q643" s="137"/>
      <c r="R643" s="137"/>
      <c r="S643" s="137"/>
      <c r="T643" s="145"/>
      <c r="U643" s="145"/>
      <c r="V643" s="141"/>
      <c r="W643" s="141"/>
      <c r="X643" s="146"/>
      <c r="Y643" s="146"/>
      <c r="Z643" s="144"/>
      <c r="AA643" s="147"/>
      <c r="AB643" s="144"/>
      <c r="AC643" s="144"/>
    </row>
    <row r="644" spans="11:29" x14ac:dyDescent="0.25">
      <c r="K644" s="48"/>
      <c r="L644" s="143"/>
      <c r="M644" s="144"/>
      <c r="N644" s="144"/>
      <c r="O644" s="144"/>
      <c r="P644" s="137"/>
      <c r="Q644" s="137"/>
      <c r="R644" s="137"/>
      <c r="S644" s="137"/>
      <c r="T644" s="145"/>
      <c r="U644" s="145"/>
      <c r="V644" s="141"/>
      <c r="W644" s="141"/>
      <c r="X644" s="146"/>
      <c r="Y644" s="146"/>
      <c r="Z644" s="144"/>
      <c r="AA644" s="147"/>
      <c r="AB644" s="144"/>
      <c r="AC644" s="144"/>
    </row>
    <row r="645" spans="11:29" x14ac:dyDescent="0.25">
      <c r="K645" s="48"/>
      <c r="L645" s="143"/>
      <c r="M645" s="144"/>
      <c r="N645" s="144"/>
      <c r="O645" s="144"/>
      <c r="P645" s="137"/>
      <c r="Q645" s="137"/>
      <c r="R645" s="137"/>
      <c r="S645" s="137"/>
      <c r="T645" s="145"/>
      <c r="U645" s="145"/>
      <c r="V645" s="141"/>
      <c r="W645" s="141"/>
      <c r="X645" s="146"/>
      <c r="Y645" s="146"/>
      <c r="Z645" s="144"/>
      <c r="AA645" s="147"/>
      <c r="AB645" s="144"/>
      <c r="AC645" s="144"/>
    </row>
    <row r="646" spans="11:29" x14ac:dyDescent="0.25">
      <c r="K646" s="48"/>
      <c r="L646" s="143"/>
      <c r="M646" s="144"/>
      <c r="N646" s="144"/>
      <c r="O646" s="144"/>
      <c r="P646" s="137"/>
      <c r="Q646" s="137"/>
      <c r="R646" s="137"/>
      <c r="S646" s="137"/>
      <c r="T646" s="145"/>
      <c r="U646" s="145"/>
      <c r="V646" s="141"/>
      <c r="W646" s="141"/>
      <c r="X646" s="146"/>
      <c r="Y646" s="146"/>
      <c r="Z646" s="144"/>
      <c r="AA646" s="147"/>
      <c r="AB646" s="144"/>
      <c r="AC646" s="144"/>
    </row>
    <row r="647" spans="11:29" x14ac:dyDescent="0.25">
      <c r="K647" s="48"/>
      <c r="L647" s="143"/>
      <c r="M647" s="144"/>
      <c r="N647" s="144"/>
      <c r="O647" s="144"/>
      <c r="P647" s="137"/>
      <c r="Q647" s="137"/>
      <c r="R647" s="137"/>
      <c r="S647" s="137"/>
      <c r="T647" s="145"/>
      <c r="U647" s="145"/>
      <c r="V647" s="141"/>
      <c r="W647" s="141"/>
      <c r="X647" s="146"/>
      <c r="Y647" s="146"/>
      <c r="Z647" s="144"/>
      <c r="AA647" s="147"/>
      <c r="AB647" s="144"/>
      <c r="AC647" s="144"/>
    </row>
    <row r="648" spans="11:29" x14ac:dyDescent="0.25">
      <c r="K648" s="48"/>
      <c r="L648" s="143"/>
      <c r="M648" s="144"/>
      <c r="N648" s="144"/>
      <c r="O648" s="144"/>
      <c r="P648" s="137"/>
      <c r="Q648" s="137"/>
      <c r="R648" s="137"/>
      <c r="S648" s="137"/>
      <c r="T648" s="145"/>
      <c r="U648" s="145"/>
      <c r="V648" s="141"/>
      <c r="W648" s="141"/>
      <c r="X648" s="146"/>
      <c r="Y648" s="146"/>
      <c r="Z648" s="144"/>
      <c r="AA648" s="147"/>
      <c r="AB648" s="144"/>
      <c r="AC648" s="144"/>
    </row>
    <row r="649" spans="11:29" x14ac:dyDescent="0.25">
      <c r="K649" s="48"/>
      <c r="L649" s="143"/>
      <c r="M649" s="144"/>
      <c r="N649" s="144"/>
      <c r="O649" s="144"/>
      <c r="P649" s="137"/>
      <c r="Q649" s="137"/>
      <c r="R649" s="137"/>
      <c r="S649" s="137"/>
      <c r="T649" s="145"/>
      <c r="U649" s="145"/>
      <c r="V649" s="141"/>
      <c r="W649" s="141"/>
      <c r="X649" s="146"/>
      <c r="Y649" s="146"/>
      <c r="Z649" s="144"/>
      <c r="AA649" s="147"/>
      <c r="AB649" s="144"/>
      <c r="AC649" s="144"/>
    </row>
    <row r="650" spans="11:29" x14ac:dyDescent="0.25">
      <c r="K650" s="48"/>
      <c r="L650" s="143"/>
      <c r="M650" s="144"/>
      <c r="N650" s="144"/>
      <c r="O650" s="144"/>
      <c r="P650" s="137"/>
      <c r="Q650" s="137"/>
      <c r="R650" s="137"/>
      <c r="S650" s="137"/>
      <c r="T650" s="145"/>
      <c r="U650" s="145"/>
      <c r="V650" s="141"/>
      <c r="W650" s="141"/>
      <c r="X650" s="146"/>
      <c r="Y650" s="146"/>
      <c r="Z650" s="144"/>
      <c r="AA650" s="147"/>
      <c r="AB650" s="144"/>
      <c r="AC650" s="144"/>
    </row>
    <row r="651" spans="11:29" x14ac:dyDescent="0.25">
      <c r="K651" s="48"/>
      <c r="L651" s="143"/>
      <c r="M651" s="144"/>
      <c r="N651" s="144"/>
      <c r="O651" s="144"/>
      <c r="P651" s="137"/>
      <c r="Q651" s="137"/>
      <c r="R651" s="137"/>
      <c r="S651" s="137"/>
      <c r="T651" s="145"/>
      <c r="U651" s="145"/>
      <c r="V651" s="141"/>
      <c r="W651" s="141"/>
      <c r="X651" s="146"/>
      <c r="Y651" s="146"/>
      <c r="Z651" s="144"/>
      <c r="AA651" s="147"/>
      <c r="AB651" s="144"/>
      <c r="AC651" s="144"/>
    </row>
    <row r="652" spans="11:29" x14ac:dyDescent="0.25">
      <c r="K652" s="48"/>
      <c r="L652" s="143"/>
      <c r="M652" s="144"/>
      <c r="N652" s="144"/>
      <c r="O652" s="144"/>
      <c r="P652" s="137"/>
      <c r="Q652" s="137"/>
      <c r="R652" s="137"/>
      <c r="S652" s="137"/>
      <c r="T652" s="145"/>
      <c r="U652" s="145"/>
      <c r="V652" s="141"/>
      <c r="W652" s="141"/>
      <c r="X652" s="146"/>
      <c r="Y652" s="146"/>
      <c r="Z652" s="144"/>
      <c r="AA652" s="147"/>
      <c r="AB652" s="144"/>
      <c r="AC652" s="144"/>
    </row>
    <row r="653" spans="11:29" x14ac:dyDescent="0.25">
      <c r="K653" s="48"/>
      <c r="L653" s="143"/>
      <c r="M653" s="144"/>
      <c r="N653" s="144"/>
      <c r="O653" s="144"/>
      <c r="P653" s="137"/>
      <c r="Q653" s="137"/>
      <c r="R653" s="137"/>
      <c r="S653" s="137"/>
      <c r="T653" s="145"/>
      <c r="U653" s="145"/>
      <c r="V653" s="141"/>
      <c r="W653" s="141"/>
      <c r="X653" s="146"/>
      <c r="Y653" s="146"/>
      <c r="Z653" s="144"/>
      <c r="AA653" s="147"/>
      <c r="AB653" s="144"/>
      <c r="AC653" s="144"/>
    </row>
    <row r="654" spans="11:29" x14ac:dyDescent="0.25">
      <c r="K654" s="48"/>
      <c r="L654" s="143"/>
      <c r="M654" s="144"/>
      <c r="N654" s="144"/>
      <c r="O654" s="144"/>
      <c r="P654" s="137"/>
      <c r="Q654" s="137"/>
      <c r="R654" s="137"/>
      <c r="S654" s="137"/>
      <c r="T654" s="145"/>
      <c r="U654" s="145"/>
      <c r="V654" s="141"/>
      <c r="W654" s="141"/>
      <c r="X654" s="146"/>
      <c r="Y654" s="146"/>
      <c r="Z654" s="144"/>
      <c r="AA654" s="147"/>
      <c r="AB654" s="144"/>
      <c r="AC654" s="144"/>
    </row>
    <row r="655" spans="11:29" x14ac:dyDescent="0.25">
      <c r="K655" s="48"/>
      <c r="L655" s="143"/>
      <c r="M655" s="144"/>
      <c r="N655" s="144"/>
      <c r="O655" s="144"/>
      <c r="P655" s="137"/>
      <c r="Q655" s="137"/>
      <c r="R655" s="137"/>
      <c r="S655" s="137"/>
      <c r="T655" s="145"/>
      <c r="U655" s="145"/>
      <c r="V655" s="141"/>
      <c r="W655" s="141"/>
      <c r="X655" s="146"/>
      <c r="Y655" s="146"/>
      <c r="Z655" s="144"/>
      <c r="AA655" s="147"/>
      <c r="AB655" s="144"/>
      <c r="AC655" s="144"/>
    </row>
    <row r="656" spans="11:29" x14ac:dyDescent="0.25">
      <c r="K656" s="48"/>
      <c r="L656" s="143"/>
      <c r="M656" s="144"/>
      <c r="N656" s="144"/>
      <c r="O656" s="144"/>
      <c r="P656" s="137"/>
      <c r="Q656" s="137"/>
      <c r="R656" s="137"/>
      <c r="S656" s="137"/>
      <c r="T656" s="145"/>
      <c r="U656" s="145"/>
      <c r="V656" s="141"/>
      <c r="W656" s="141"/>
      <c r="X656" s="146"/>
      <c r="Y656" s="146"/>
      <c r="Z656" s="144"/>
      <c r="AA656" s="147"/>
      <c r="AB656" s="144"/>
      <c r="AC656" s="144"/>
    </row>
    <row r="657" spans="11:29" x14ac:dyDescent="0.25">
      <c r="K657" s="48"/>
      <c r="L657" s="143"/>
      <c r="M657" s="144"/>
      <c r="N657" s="144"/>
      <c r="O657" s="144"/>
      <c r="P657" s="137"/>
      <c r="Q657" s="137"/>
      <c r="R657" s="137"/>
      <c r="S657" s="137"/>
      <c r="T657" s="145"/>
      <c r="U657" s="145"/>
      <c r="V657" s="141"/>
      <c r="W657" s="141"/>
      <c r="X657" s="146"/>
      <c r="Y657" s="146"/>
      <c r="Z657" s="144"/>
      <c r="AA657" s="147"/>
      <c r="AB657" s="144"/>
      <c r="AC657" s="144"/>
    </row>
    <row r="658" spans="11:29" x14ac:dyDescent="0.25">
      <c r="K658" s="48"/>
      <c r="L658" s="143"/>
      <c r="M658" s="144"/>
      <c r="N658" s="144"/>
      <c r="O658" s="144"/>
      <c r="P658" s="137"/>
      <c r="Q658" s="137"/>
      <c r="R658" s="137"/>
      <c r="S658" s="137"/>
      <c r="T658" s="145"/>
      <c r="U658" s="145"/>
      <c r="V658" s="141"/>
      <c r="W658" s="141"/>
      <c r="X658" s="146"/>
      <c r="Y658" s="146"/>
      <c r="Z658" s="144"/>
      <c r="AA658" s="147"/>
      <c r="AB658" s="144"/>
      <c r="AC658" s="144"/>
    </row>
    <row r="659" spans="11:29" x14ac:dyDescent="0.25">
      <c r="K659" s="48"/>
      <c r="L659" s="143"/>
      <c r="M659" s="144"/>
      <c r="N659" s="144"/>
      <c r="O659" s="144"/>
      <c r="P659" s="137"/>
      <c r="Q659" s="137"/>
      <c r="R659" s="137"/>
      <c r="S659" s="137"/>
      <c r="T659" s="145"/>
      <c r="U659" s="145"/>
      <c r="V659" s="141"/>
      <c r="W659" s="141"/>
      <c r="X659" s="146"/>
      <c r="Y659" s="146"/>
      <c r="Z659" s="144"/>
      <c r="AA659" s="147"/>
      <c r="AB659" s="144"/>
      <c r="AC659" s="144"/>
    </row>
    <row r="660" spans="11:29" x14ac:dyDescent="0.25">
      <c r="K660" s="48"/>
      <c r="L660" s="143"/>
      <c r="M660" s="144"/>
      <c r="N660" s="144"/>
      <c r="O660" s="144"/>
      <c r="P660" s="137"/>
      <c r="Q660" s="137"/>
      <c r="R660" s="137"/>
      <c r="S660" s="137"/>
      <c r="T660" s="145"/>
      <c r="U660" s="145"/>
      <c r="V660" s="141"/>
      <c r="W660" s="141"/>
      <c r="X660" s="146"/>
      <c r="Y660" s="146"/>
      <c r="Z660" s="144"/>
      <c r="AA660" s="147"/>
      <c r="AB660" s="144"/>
      <c r="AC660" s="144"/>
    </row>
    <row r="661" spans="11:29" x14ac:dyDescent="0.25">
      <c r="K661" s="48"/>
      <c r="L661" s="143"/>
      <c r="M661" s="144"/>
      <c r="N661" s="144"/>
      <c r="O661" s="144"/>
      <c r="P661" s="137"/>
      <c r="Q661" s="137"/>
      <c r="R661" s="137"/>
      <c r="S661" s="137"/>
      <c r="T661" s="145"/>
      <c r="U661" s="145"/>
      <c r="V661" s="141"/>
      <c r="W661" s="141"/>
      <c r="X661" s="146"/>
      <c r="Y661" s="146"/>
      <c r="Z661" s="144"/>
      <c r="AA661" s="147"/>
      <c r="AB661" s="144"/>
      <c r="AC661" s="144"/>
    </row>
    <row r="662" spans="11:29" x14ac:dyDescent="0.25">
      <c r="K662" s="48"/>
      <c r="L662" s="143"/>
      <c r="M662" s="144"/>
      <c r="N662" s="144"/>
      <c r="O662" s="144"/>
      <c r="P662" s="137"/>
      <c r="Q662" s="137"/>
      <c r="R662" s="137"/>
      <c r="S662" s="137"/>
      <c r="T662" s="145"/>
      <c r="U662" s="145"/>
      <c r="V662" s="141"/>
      <c r="W662" s="141"/>
      <c r="X662" s="146"/>
      <c r="Y662" s="146"/>
      <c r="Z662" s="144"/>
      <c r="AA662" s="147"/>
      <c r="AB662" s="144"/>
      <c r="AC662" s="144"/>
    </row>
    <row r="663" spans="11:29" x14ac:dyDescent="0.25">
      <c r="K663" s="48"/>
      <c r="L663" s="143"/>
      <c r="M663" s="144"/>
      <c r="N663" s="144"/>
      <c r="O663" s="144"/>
      <c r="P663" s="137"/>
      <c r="Q663" s="137"/>
      <c r="R663" s="137"/>
      <c r="S663" s="137"/>
      <c r="T663" s="145"/>
      <c r="U663" s="145"/>
      <c r="V663" s="141"/>
      <c r="W663" s="141"/>
      <c r="X663" s="146"/>
      <c r="Y663" s="146"/>
      <c r="Z663" s="144"/>
      <c r="AA663" s="147"/>
      <c r="AB663" s="144"/>
      <c r="AC663" s="144"/>
    </row>
    <row r="664" spans="11:29" x14ac:dyDescent="0.25">
      <c r="K664" s="48"/>
      <c r="L664" s="143"/>
      <c r="M664" s="144"/>
      <c r="N664" s="144"/>
      <c r="O664" s="144"/>
      <c r="P664" s="137"/>
      <c r="Q664" s="137"/>
      <c r="R664" s="137"/>
      <c r="S664" s="137"/>
      <c r="T664" s="145"/>
      <c r="U664" s="145"/>
      <c r="V664" s="141"/>
      <c r="W664" s="141"/>
      <c r="X664" s="146"/>
      <c r="Y664" s="146"/>
      <c r="Z664" s="144"/>
      <c r="AA664" s="147"/>
      <c r="AB664" s="144"/>
      <c r="AC664" s="144"/>
    </row>
    <row r="665" spans="11:29" x14ac:dyDescent="0.25">
      <c r="K665" s="48"/>
      <c r="L665" s="143"/>
      <c r="M665" s="144"/>
      <c r="N665" s="144"/>
      <c r="O665" s="144"/>
      <c r="P665" s="137"/>
      <c r="Q665" s="137"/>
      <c r="R665" s="137"/>
      <c r="S665" s="137"/>
      <c r="T665" s="145"/>
      <c r="U665" s="145"/>
      <c r="V665" s="141"/>
      <c r="W665" s="141"/>
      <c r="X665" s="146"/>
      <c r="Y665" s="146"/>
      <c r="Z665" s="144"/>
      <c r="AA665" s="147"/>
      <c r="AB665" s="144"/>
      <c r="AC665" s="144"/>
    </row>
    <row r="666" spans="11:29" x14ac:dyDescent="0.25">
      <c r="K666" s="48"/>
      <c r="L666" s="143"/>
      <c r="M666" s="144"/>
      <c r="N666" s="144"/>
      <c r="O666" s="144"/>
      <c r="P666" s="137"/>
      <c r="Q666" s="137"/>
      <c r="R666" s="137"/>
      <c r="S666" s="137"/>
      <c r="T666" s="145"/>
      <c r="U666" s="145"/>
      <c r="V666" s="141"/>
      <c r="W666" s="141"/>
      <c r="X666" s="146"/>
      <c r="Y666" s="146"/>
      <c r="Z666" s="144"/>
      <c r="AA666" s="147"/>
      <c r="AB666" s="144"/>
      <c r="AC666" s="144"/>
    </row>
    <row r="667" spans="11:29" x14ac:dyDescent="0.25">
      <c r="K667" s="48"/>
      <c r="L667" s="143"/>
      <c r="M667" s="144"/>
      <c r="N667" s="144"/>
      <c r="O667" s="144"/>
      <c r="P667" s="137"/>
      <c r="Q667" s="137"/>
      <c r="R667" s="137"/>
      <c r="S667" s="137"/>
      <c r="T667" s="145"/>
      <c r="U667" s="145"/>
      <c r="V667" s="141"/>
      <c r="W667" s="141"/>
      <c r="X667" s="146"/>
      <c r="Y667" s="146"/>
      <c r="Z667" s="144"/>
      <c r="AA667" s="147"/>
      <c r="AB667" s="144"/>
      <c r="AC667" s="144"/>
    </row>
    <row r="668" spans="11:29" x14ac:dyDescent="0.25">
      <c r="K668" s="48"/>
      <c r="L668" s="143"/>
      <c r="M668" s="144"/>
      <c r="N668" s="144"/>
      <c r="O668" s="144"/>
      <c r="P668" s="137"/>
      <c r="Q668" s="137"/>
      <c r="R668" s="137"/>
      <c r="S668" s="137"/>
      <c r="T668" s="145"/>
      <c r="U668" s="145"/>
      <c r="V668" s="141"/>
      <c r="W668" s="141"/>
      <c r="X668" s="146"/>
      <c r="Y668" s="146"/>
      <c r="Z668" s="144"/>
      <c r="AA668" s="147"/>
      <c r="AB668" s="144"/>
      <c r="AC668" s="144"/>
    </row>
    <row r="669" spans="11:29" x14ac:dyDescent="0.25">
      <c r="K669" s="48"/>
      <c r="L669" s="143"/>
      <c r="M669" s="144"/>
      <c r="N669" s="144"/>
      <c r="O669" s="144"/>
      <c r="P669" s="137"/>
      <c r="Q669" s="137"/>
      <c r="R669" s="137"/>
      <c r="S669" s="137"/>
      <c r="T669" s="145"/>
      <c r="U669" s="145"/>
      <c r="V669" s="141"/>
      <c r="W669" s="141"/>
      <c r="X669" s="146"/>
      <c r="Y669" s="146"/>
      <c r="Z669" s="144"/>
      <c r="AA669" s="147"/>
      <c r="AB669" s="144"/>
      <c r="AC669" s="144"/>
    </row>
    <row r="670" spans="11:29" x14ac:dyDescent="0.25">
      <c r="K670" s="48"/>
      <c r="L670" s="143"/>
      <c r="M670" s="144"/>
      <c r="N670" s="144"/>
      <c r="O670" s="144"/>
      <c r="P670" s="137"/>
      <c r="Q670" s="137"/>
      <c r="R670" s="137"/>
      <c r="S670" s="137"/>
      <c r="T670" s="145"/>
      <c r="U670" s="145"/>
      <c r="V670" s="141"/>
      <c r="W670" s="141"/>
      <c r="X670" s="146"/>
      <c r="Y670" s="146"/>
      <c r="Z670" s="144"/>
      <c r="AA670" s="147"/>
      <c r="AB670" s="144"/>
      <c r="AC670" s="144"/>
    </row>
    <row r="671" spans="11:29" x14ac:dyDescent="0.25">
      <c r="K671" s="48"/>
      <c r="L671" s="143"/>
      <c r="M671" s="144"/>
      <c r="N671" s="144"/>
      <c r="O671" s="144"/>
      <c r="P671" s="137"/>
      <c r="Q671" s="137"/>
      <c r="R671" s="137"/>
      <c r="S671" s="137"/>
      <c r="T671" s="145"/>
      <c r="U671" s="145"/>
      <c r="V671" s="141"/>
      <c r="W671" s="141"/>
      <c r="X671" s="146"/>
      <c r="Y671" s="146"/>
      <c r="Z671" s="144"/>
      <c r="AA671" s="147"/>
      <c r="AB671" s="144"/>
      <c r="AC671" s="144"/>
    </row>
    <row r="672" spans="11:29" x14ac:dyDescent="0.25">
      <c r="K672" s="48"/>
      <c r="L672" s="143"/>
      <c r="M672" s="144"/>
      <c r="N672" s="144"/>
      <c r="O672" s="144"/>
      <c r="P672" s="137"/>
      <c r="Q672" s="137"/>
      <c r="R672" s="137"/>
      <c r="S672" s="137"/>
      <c r="T672" s="145"/>
      <c r="U672" s="145"/>
      <c r="V672" s="141"/>
      <c r="W672" s="141"/>
      <c r="X672" s="146"/>
      <c r="Y672" s="146"/>
      <c r="Z672" s="144"/>
      <c r="AA672" s="147"/>
      <c r="AB672" s="144"/>
      <c r="AC672" s="144"/>
    </row>
    <row r="673" spans="11:29" x14ac:dyDescent="0.25">
      <c r="K673" s="48"/>
      <c r="L673" s="143"/>
      <c r="M673" s="144"/>
      <c r="N673" s="144"/>
      <c r="O673" s="144"/>
      <c r="P673" s="137"/>
      <c r="Q673" s="137"/>
      <c r="R673" s="137"/>
      <c r="S673" s="137"/>
      <c r="T673" s="145"/>
      <c r="U673" s="145"/>
      <c r="V673" s="141"/>
      <c r="W673" s="141"/>
      <c r="X673" s="146"/>
      <c r="Y673" s="146"/>
      <c r="Z673" s="144"/>
      <c r="AA673" s="147"/>
      <c r="AB673" s="144"/>
      <c r="AC673" s="144"/>
    </row>
    <row r="674" spans="11:29" x14ac:dyDescent="0.25">
      <c r="K674" s="48"/>
      <c r="L674" s="143"/>
      <c r="M674" s="144"/>
      <c r="N674" s="144"/>
      <c r="O674" s="144"/>
      <c r="P674" s="137"/>
      <c r="Q674" s="137"/>
      <c r="R674" s="137"/>
      <c r="S674" s="137"/>
      <c r="T674" s="145"/>
      <c r="U674" s="145"/>
      <c r="V674" s="141"/>
      <c r="W674" s="141"/>
      <c r="X674" s="146"/>
      <c r="Y674" s="146"/>
      <c r="Z674" s="144"/>
      <c r="AA674" s="147"/>
      <c r="AB674" s="144"/>
      <c r="AC674" s="144"/>
    </row>
    <row r="675" spans="11:29" x14ac:dyDescent="0.25">
      <c r="K675" s="48"/>
      <c r="L675" s="143"/>
      <c r="M675" s="144"/>
      <c r="N675" s="144"/>
      <c r="O675" s="144"/>
      <c r="P675" s="137"/>
      <c r="Q675" s="137"/>
      <c r="R675" s="137"/>
      <c r="S675" s="137"/>
      <c r="T675" s="145"/>
      <c r="U675" s="145"/>
      <c r="V675" s="141"/>
      <c r="W675" s="141"/>
      <c r="X675" s="146"/>
      <c r="Y675" s="146"/>
      <c r="Z675" s="144"/>
      <c r="AA675" s="147"/>
      <c r="AB675" s="144"/>
      <c r="AC675" s="144"/>
    </row>
    <row r="676" spans="11:29" x14ac:dyDescent="0.25">
      <c r="K676" s="48"/>
      <c r="L676" s="143"/>
      <c r="M676" s="144"/>
      <c r="N676" s="144"/>
      <c r="O676" s="144"/>
      <c r="P676" s="137"/>
      <c r="Q676" s="137"/>
      <c r="R676" s="137"/>
      <c r="S676" s="137"/>
      <c r="T676" s="145"/>
      <c r="U676" s="145"/>
      <c r="V676" s="141"/>
      <c r="W676" s="141"/>
      <c r="X676" s="146"/>
      <c r="Y676" s="146"/>
      <c r="Z676" s="144"/>
      <c r="AA676" s="147"/>
      <c r="AB676" s="144"/>
      <c r="AC676" s="144"/>
    </row>
    <row r="677" spans="11:29" x14ac:dyDescent="0.25">
      <c r="K677" s="48"/>
      <c r="L677" s="143"/>
      <c r="M677" s="144"/>
      <c r="N677" s="144"/>
      <c r="O677" s="144"/>
      <c r="P677" s="137"/>
      <c r="Q677" s="137"/>
      <c r="R677" s="137"/>
      <c r="S677" s="137"/>
      <c r="T677" s="145"/>
      <c r="U677" s="145"/>
      <c r="V677" s="141"/>
      <c r="W677" s="141"/>
      <c r="X677" s="146"/>
      <c r="Y677" s="146"/>
      <c r="Z677" s="144"/>
      <c r="AA677" s="147"/>
      <c r="AB677" s="144"/>
      <c r="AC677" s="144"/>
    </row>
    <row r="678" spans="11:29" x14ac:dyDescent="0.25">
      <c r="K678" s="48"/>
      <c r="L678" s="143"/>
      <c r="M678" s="144"/>
      <c r="N678" s="144"/>
      <c r="O678" s="144"/>
      <c r="P678" s="137"/>
      <c r="Q678" s="137"/>
      <c r="R678" s="137"/>
      <c r="S678" s="137"/>
      <c r="T678" s="145"/>
      <c r="U678" s="145"/>
      <c r="V678" s="141"/>
      <c r="W678" s="141"/>
      <c r="X678" s="146"/>
      <c r="Y678" s="146"/>
      <c r="Z678" s="144"/>
      <c r="AA678" s="147"/>
      <c r="AB678" s="144"/>
      <c r="AC678" s="144"/>
    </row>
    <row r="679" spans="11:29" x14ac:dyDescent="0.25">
      <c r="K679" s="48"/>
      <c r="L679" s="143"/>
      <c r="M679" s="144"/>
      <c r="N679" s="144"/>
      <c r="O679" s="144"/>
      <c r="P679" s="137"/>
      <c r="Q679" s="137"/>
      <c r="R679" s="137"/>
      <c r="S679" s="137"/>
      <c r="T679" s="145"/>
      <c r="U679" s="145"/>
      <c r="V679" s="141"/>
      <c r="W679" s="141"/>
      <c r="X679" s="146"/>
      <c r="Y679" s="146"/>
      <c r="Z679" s="144"/>
      <c r="AA679" s="147"/>
      <c r="AB679" s="144"/>
      <c r="AC679" s="144"/>
    </row>
    <row r="680" spans="11:29" x14ac:dyDescent="0.25">
      <c r="K680" s="48"/>
      <c r="L680" s="143"/>
      <c r="M680" s="144"/>
      <c r="N680" s="144"/>
      <c r="O680" s="144"/>
      <c r="P680" s="137"/>
      <c r="Q680" s="137"/>
      <c r="R680" s="137"/>
      <c r="S680" s="137"/>
      <c r="T680" s="145"/>
      <c r="U680" s="145"/>
      <c r="V680" s="141"/>
      <c r="W680" s="141"/>
      <c r="X680" s="146"/>
      <c r="Y680" s="146"/>
      <c r="Z680" s="144"/>
      <c r="AA680" s="147"/>
      <c r="AB680" s="144"/>
      <c r="AC680" s="144"/>
    </row>
    <row r="681" spans="11:29" x14ac:dyDescent="0.25">
      <c r="K681" s="48"/>
      <c r="L681" s="143"/>
      <c r="M681" s="144"/>
      <c r="N681" s="144"/>
      <c r="O681" s="144"/>
      <c r="P681" s="137"/>
      <c r="Q681" s="137"/>
      <c r="R681" s="137"/>
      <c r="S681" s="137"/>
      <c r="T681" s="145"/>
      <c r="U681" s="145"/>
      <c r="V681" s="141"/>
      <c r="W681" s="141"/>
      <c r="X681" s="146"/>
      <c r="Y681" s="146"/>
      <c r="Z681" s="144"/>
      <c r="AA681" s="147"/>
      <c r="AB681" s="144"/>
      <c r="AC681" s="144"/>
    </row>
    <row r="682" spans="11:29" x14ac:dyDescent="0.25">
      <c r="K682" s="48"/>
      <c r="L682" s="143"/>
      <c r="M682" s="144"/>
      <c r="N682" s="144"/>
      <c r="O682" s="144"/>
      <c r="P682" s="137"/>
      <c r="Q682" s="137"/>
      <c r="R682" s="137"/>
      <c r="S682" s="137"/>
      <c r="T682" s="145"/>
      <c r="U682" s="145"/>
      <c r="V682" s="141"/>
      <c r="W682" s="141"/>
      <c r="X682" s="146"/>
      <c r="Y682" s="146"/>
      <c r="Z682" s="144"/>
      <c r="AA682" s="147"/>
      <c r="AB682" s="144"/>
      <c r="AC682" s="144"/>
    </row>
    <row r="683" spans="11:29" x14ac:dyDescent="0.25">
      <c r="K683" s="48"/>
      <c r="L683" s="143"/>
      <c r="M683" s="144"/>
      <c r="N683" s="144"/>
      <c r="O683" s="144"/>
      <c r="P683" s="137"/>
      <c r="Q683" s="137"/>
      <c r="R683" s="137"/>
      <c r="S683" s="137"/>
      <c r="T683" s="145"/>
      <c r="U683" s="145"/>
      <c r="V683" s="141"/>
      <c r="W683" s="141"/>
      <c r="X683" s="146"/>
      <c r="Y683" s="146"/>
      <c r="Z683" s="144"/>
      <c r="AA683" s="147"/>
      <c r="AB683" s="144"/>
      <c r="AC683" s="144"/>
    </row>
    <row r="684" spans="11:29" x14ac:dyDescent="0.25">
      <c r="K684" s="48"/>
      <c r="L684" s="143"/>
      <c r="M684" s="144"/>
      <c r="N684" s="144"/>
      <c r="O684" s="144"/>
      <c r="P684" s="137"/>
      <c r="Q684" s="137"/>
      <c r="R684" s="137"/>
      <c r="S684" s="137"/>
      <c r="T684" s="145"/>
      <c r="U684" s="145"/>
      <c r="V684" s="141"/>
      <c r="W684" s="141"/>
      <c r="X684" s="146"/>
      <c r="Y684" s="146"/>
      <c r="Z684" s="144"/>
      <c r="AA684" s="147"/>
      <c r="AB684" s="144"/>
      <c r="AC684" s="144"/>
    </row>
    <row r="685" spans="11:29" x14ac:dyDescent="0.25">
      <c r="K685" s="48"/>
      <c r="L685" s="143"/>
      <c r="M685" s="144"/>
      <c r="N685" s="144"/>
      <c r="O685" s="144"/>
      <c r="P685" s="137"/>
      <c r="Q685" s="137"/>
      <c r="R685" s="137"/>
      <c r="S685" s="137"/>
      <c r="T685" s="145"/>
      <c r="U685" s="145"/>
      <c r="V685" s="141"/>
      <c r="W685" s="141"/>
      <c r="X685" s="146"/>
      <c r="Y685" s="146"/>
      <c r="Z685" s="144"/>
      <c r="AA685" s="147"/>
      <c r="AB685" s="144"/>
      <c r="AC685" s="144"/>
    </row>
    <row r="686" spans="11:29" x14ac:dyDescent="0.25">
      <c r="K686" s="48"/>
      <c r="L686" s="143"/>
      <c r="M686" s="144"/>
      <c r="N686" s="144"/>
      <c r="O686" s="144"/>
      <c r="P686" s="137"/>
      <c r="Q686" s="137"/>
      <c r="R686" s="137"/>
      <c r="S686" s="137"/>
      <c r="T686" s="145"/>
      <c r="U686" s="145"/>
      <c r="V686" s="141"/>
      <c r="W686" s="141"/>
      <c r="X686" s="146"/>
      <c r="Y686" s="146"/>
      <c r="Z686" s="144"/>
      <c r="AA686" s="147"/>
      <c r="AB686" s="144"/>
      <c r="AC686" s="144"/>
    </row>
    <row r="687" spans="11:29" x14ac:dyDescent="0.25">
      <c r="K687" s="48"/>
      <c r="L687" s="143"/>
      <c r="M687" s="144"/>
      <c r="N687" s="144"/>
      <c r="O687" s="144"/>
      <c r="P687" s="137"/>
      <c r="Q687" s="137"/>
      <c r="R687" s="137"/>
      <c r="S687" s="137"/>
      <c r="T687" s="145"/>
      <c r="U687" s="145"/>
      <c r="V687" s="141"/>
      <c r="W687" s="141"/>
      <c r="X687" s="146"/>
      <c r="Y687" s="146"/>
      <c r="Z687" s="144"/>
      <c r="AA687" s="147"/>
      <c r="AB687" s="144"/>
      <c r="AC687" s="144"/>
    </row>
    <row r="688" spans="11:29" x14ac:dyDescent="0.25">
      <c r="K688" s="48"/>
      <c r="L688" s="143"/>
      <c r="M688" s="144"/>
      <c r="N688" s="144"/>
      <c r="O688" s="144"/>
      <c r="P688" s="137"/>
      <c r="Q688" s="137"/>
      <c r="R688" s="137"/>
      <c r="S688" s="137"/>
      <c r="T688" s="145"/>
      <c r="U688" s="145"/>
      <c r="V688" s="141"/>
      <c r="W688" s="141"/>
      <c r="X688" s="146"/>
      <c r="Y688" s="146"/>
      <c r="Z688" s="144"/>
      <c r="AA688" s="147"/>
      <c r="AB688" s="144"/>
      <c r="AC688" s="144"/>
    </row>
    <row r="689" spans="11:29" x14ac:dyDescent="0.25">
      <c r="K689" s="48"/>
      <c r="L689" s="143"/>
      <c r="M689" s="144"/>
      <c r="N689" s="144"/>
      <c r="O689" s="144"/>
      <c r="P689" s="137"/>
      <c r="Q689" s="137"/>
      <c r="R689" s="137"/>
      <c r="S689" s="137"/>
      <c r="T689" s="145"/>
      <c r="U689" s="145"/>
      <c r="V689" s="141"/>
      <c r="W689" s="141"/>
      <c r="X689" s="146"/>
      <c r="Y689" s="146"/>
      <c r="Z689" s="144"/>
      <c r="AA689" s="147"/>
      <c r="AB689" s="144"/>
      <c r="AC689" s="144"/>
    </row>
    <row r="690" spans="11:29" x14ac:dyDescent="0.25">
      <c r="K690" s="48"/>
      <c r="L690" s="143"/>
      <c r="M690" s="144"/>
      <c r="N690" s="144"/>
      <c r="O690" s="144"/>
      <c r="P690" s="137"/>
      <c r="Q690" s="137"/>
      <c r="R690" s="137"/>
      <c r="S690" s="137"/>
      <c r="T690" s="145"/>
      <c r="U690" s="145"/>
      <c r="V690" s="141"/>
      <c r="W690" s="141"/>
      <c r="X690" s="146"/>
      <c r="Y690" s="146"/>
      <c r="Z690" s="144"/>
      <c r="AA690" s="147"/>
      <c r="AB690" s="144"/>
      <c r="AC690" s="144"/>
    </row>
    <row r="691" spans="11:29" x14ac:dyDescent="0.25">
      <c r="K691" s="48"/>
      <c r="L691" s="143"/>
      <c r="M691" s="144"/>
      <c r="N691" s="144"/>
      <c r="O691" s="144"/>
      <c r="P691" s="137"/>
      <c r="Q691" s="137"/>
      <c r="R691" s="137"/>
      <c r="S691" s="137"/>
      <c r="T691" s="145"/>
      <c r="U691" s="145"/>
      <c r="V691" s="141"/>
      <c r="W691" s="141"/>
      <c r="X691" s="146"/>
      <c r="Y691" s="146"/>
      <c r="Z691" s="144"/>
      <c r="AA691" s="147"/>
      <c r="AB691" s="144"/>
      <c r="AC691" s="144"/>
    </row>
    <row r="692" spans="11:29" x14ac:dyDescent="0.25">
      <c r="K692" s="48"/>
      <c r="L692" s="143"/>
      <c r="M692" s="144"/>
      <c r="N692" s="144"/>
      <c r="O692" s="144"/>
      <c r="P692" s="137"/>
      <c r="Q692" s="137"/>
      <c r="R692" s="137"/>
      <c r="S692" s="137"/>
      <c r="T692" s="145"/>
      <c r="U692" s="145"/>
      <c r="V692" s="141"/>
      <c r="W692" s="141"/>
      <c r="X692" s="146"/>
      <c r="Y692" s="146"/>
      <c r="Z692" s="144"/>
      <c r="AA692" s="147"/>
      <c r="AB692" s="144"/>
      <c r="AC692" s="144"/>
    </row>
    <row r="693" spans="11:29" x14ac:dyDescent="0.25">
      <c r="K693" s="48"/>
      <c r="L693" s="143"/>
      <c r="M693" s="144"/>
      <c r="N693" s="144"/>
      <c r="O693" s="144"/>
      <c r="P693" s="137"/>
      <c r="Q693" s="137"/>
      <c r="R693" s="137"/>
      <c r="S693" s="137"/>
      <c r="T693" s="145"/>
      <c r="U693" s="145"/>
      <c r="V693" s="141"/>
      <c r="W693" s="141"/>
      <c r="X693" s="146"/>
      <c r="Y693" s="146"/>
      <c r="Z693" s="144"/>
      <c r="AA693" s="147"/>
      <c r="AB693" s="144"/>
      <c r="AC693" s="144"/>
    </row>
    <row r="694" spans="11:29" x14ac:dyDescent="0.25">
      <c r="K694" s="48"/>
      <c r="L694" s="143"/>
      <c r="M694" s="144"/>
      <c r="N694" s="144"/>
      <c r="O694" s="144"/>
      <c r="P694" s="137"/>
      <c r="Q694" s="137"/>
      <c r="R694" s="137"/>
      <c r="S694" s="137"/>
      <c r="T694" s="145"/>
      <c r="U694" s="145"/>
      <c r="V694" s="141"/>
      <c r="W694" s="141"/>
      <c r="X694" s="146"/>
      <c r="Y694" s="146"/>
      <c r="Z694" s="144"/>
      <c r="AA694" s="147"/>
      <c r="AB694" s="144"/>
      <c r="AC694" s="144"/>
    </row>
    <row r="695" spans="11:29" x14ac:dyDescent="0.25">
      <c r="K695" s="48"/>
      <c r="L695" s="143"/>
      <c r="M695" s="144"/>
      <c r="N695" s="144"/>
      <c r="O695" s="144"/>
      <c r="P695" s="137"/>
      <c r="Q695" s="137"/>
      <c r="R695" s="137"/>
      <c r="S695" s="137"/>
      <c r="T695" s="145"/>
      <c r="U695" s="145"/>
      <c r="V695" s="141"/>
      <c r="W695" s="141"/>
      <c r="X695" s="146"/>
      <c r="Y695" s="146"/>
      <c r="Z695" s="144"/>
      <c r="AA695" s="147"/>
      <c r="AB695" s="144"/>
      <c r="AC695" s="144"/>
    </row>
    <row r="696" spans="11:29" x14ac:dyDescent="0.25">
      <c r="K696" s="48"/>
      <c r="L696" s="143"/>
      <c r="M696" s="144"/>
      <c r="N696" s="144"/>
      <c r="O696" s="144"/>
      <c r="P696" s="137"/>
      <c r="Q696" s="137"/>
      <c r="R696" s="137"/>
      <c r="S696" s="137"/>
      <c r="T696" s="145"/>
      <c r="U696" s="145"/>
      <c r="V696" s="141"/>
      <c r="W696" s="141"/>
      <c r="X696" s="146"/>
      <c r="Y696" s="146"/>
      <c r="Z696" s="144"/>
      <c r="AA696" s="147"/>
      <c r="AB696" s="144"/>
      <c r="AC696" s="144"/>
    </row>
    <row r="697" spans="11:29" x14ac:dyDescent="0.25">
      <c r="K697" s="48"/>
      <c r="L697" s="143"/>
      <c r="M697" s="144"/>
      <c r="N697" s="144"/>
      <c r="O697" s="144"/>
      <c r="P697" s="137"/>
      <c r="Q697" s="137"/>
      <c r="R697" s="137"/>
      <c r="S697" s="137"/>
      <c r="T697" s="145"/>
      <c r="U697" s="145"/>
      <c r="V697" s="141"/>
      <c r="W697" s="141"/>
      <c r="X697" s="146"/>
      <c r="Y697" s="146"/>
      <c r="Z697" s="144"/>
      <c r="AA697" s="147"/>
      <c r="AB697" s="144"/>
      <c r="AC697" s="144"/>
    </row>
    <row r="698" spans="11:29" x14ac:dyDescent="0.25">
      <c r="K698" s="48"/>
      <c r="L698" s="143"/>
      <c r="M698" s="144"/>
      <c r="N698" s="144"/>
      <c r="O698" s="144"/>
      <c r="P698" s="137"/>
      <c r="Q698" s="137"/>
      <c r="R698" s="137"/>
      <c r="S698" s="137"/>
      <c r="T698" s="145"/>
      <c r="U698" s="145"/>
      <c r="V698" s="141"/>
      <c r="W698" s="141"/>
      <c r="X698" s="146"/>
      <c r="Y698" s="146"/>
      <c r="Z698" s="144"/>
      <c r="AA698" s="147"/>
      <c r="AB698" s="144"/>
      <c r="AC698" s="144"/>
    </row>
    <row r="699" spans="11:29" x14ac:dyDescent="0.25">
      <c r="K699" s="48"/>
      <c r="L699" s="143"/>
      <c r="M699" s="144"/>
      <c r="N699" s="144"/>
      <c r="O699" s="144"/>
      <c r="P699" s="137"/>
      <c r="Q699" s="137"/>
      <c r="R699" s="137"/>
      <c r="S699" s="137"/>
      <c r="T699" s="145"/>
      <c r="U699" s="145"/>
      <c r="V699" s="141"/>
      <c r="W699" s="141"/>
      <c r="X699" s="146"/>
      <c r="Y699" s="146"/>
      <c r="Z699" s="144"/>
      <c r="AA699" s="147"/>
      <c r="AB699" s="144"/>
      <c r="AC699" s="144"/>
    </row>
    <row r="700" spans="11:29" x14ac:dyDescent="0.25">
      <c r="K700" s="48"/>
      <c r="L700" s="143"/>
      <c r="M700" s="144"/>
      <c r="N700" s="144"/>
      <c r="O700" s="144"/>
      <c r="P700" s="137"/>
      <c r="Q700" s="137"/>
      <c r="R700" s="137"/>
      <c r="S700" s="137"/>
      <c r="T700" s="145"/>
      <c r="U700" s="145"/>
      <c r="V700" s="141"/>
      <c r="W700" s="141"/>
      <c r="X700" s="146"/>
      <c r="Y700" s="146"/>
      <c r="Z700" s="144"/>
      <c r="AA700" s="147"/>
      <c r="AB700" s="144"/>
      <c r="AC700" s="144"/>
    </row>
    <row r="701" spans="11:29" x14ac:dyDescent="0.25">
      <c r="K701" s="48"/>
      <c r="L701" s="143"/>
      <c r="M701" s="144"/>
      <c r="N701" s="144"/>
      <c r="O701" s="144"/>
      <c r="P701" s="137"/>
      <c r="Q701" s="137"/>
      <c r="R701" s="137"/>
      <c r="S701" s="137"/>
      <c r="T701" s="145"/>
      <c r="U701" s="145"/>
      <c r="V701" s="141"/>
      <c r="W701" s="141"/>
      <c r="X701" s="146"/>
      <c r="Y701" s="146"/>
      <c r="Z701" s="144"/>
      <c r="AA701" s="147"/>
      <c r="AB701" s="144"/>
      <c r="AC701" s="144"/>
    </row>
    <row r="702" spans="11:29" x14ac:dyDescent="0.25">
      <c r="K702" s="48"/>
      <c r="L702" s="143"/>
      <c r="M702" s="144"/>
      <c r="N702" s="144"/>
      <c r="O702" s="144"/>
      <c r="P702" s="137"/>
      <c r="Q702" s="137"/>
      <c r="R702" s="137"/>
      <c r="S702" s="137"/>
      <c r="T702" s="145"/>
      <c r="U702" s="145"/>
      <c r="V702" s="141"/>
      <c r="W702" s="141"/>
      <c r="X702" s="146"/>
      <c r="Y702" s="146"/>
      <c r="Z702" s="144"/>
      <c r="AA702" s="147"/>
      <c r="AB702" s="144"/>
      <c r="AC702" s="144"/>
    </row>
    <row r="703" spans="11:29" x14ac:dyDescent="0.25">
      <c r="K703" s="48"/>
      <c r="L703" s="143"/>
      <c r="M703" s="144"/>
      <c r="N703" s="144"/>
      <c r="O703" s="144"/>
      <c r="P703" s="137"/>
      <c r="Q703" s="137"/>
      <c r="R703" s="137"/>
      <c r="S703" s="137"/>
      <c r="T703" s="145"/>
      <c r="U703" s="145"/>
      <c r="V703" s="141"/>
      <c r="W703" s="141"/>
      <c r="X703" s="146"/>
      <c r="Y703" s="146"/>
      <c r="Z703" s="144"/>
      <c r="AA703" s="147"/>
      <c r="AB703" s="144"/>
      <c r="AC703" s="144"/>
    </row>
    <row r="704" spans="11:29" x14ac:dyDescent="0.25">
      <c r="K704" s="48"/>
      <c r="L704" s="143"/>
      <c r="M704" s="144"/>
      <c r="N704" s="144"/>
      <c r="O704" s="144"/>
      <c r="P704" s="137"/>
      <c r="Q704" s="137"/>
      <c r="R704" s="137"/>
      <c r="S704" s="137"/>
      <c r="T704" s="145"/>
      <c r="U704" s="145"/>
      <c r="V704" s="141"/>
      <c r="W704" s="141"/>
      <c r="X704" s="146"/>
      <c r="Y704" s="146"/>
      <c r="Z704" s="144"/>
      <c r="AA704" s="147"/>
      <c r="AB704" s="144"/>
      <c r="AC704" s="144"/>
    </row>
    <row r="705" spans="11:29" x14ac:dyDescent="0.25">
      <c r="K705" s="48"/>
      <c r="L705" s="143"/>
      <c r="M705" s="144"/>
      <c r="N705" s="144"/>
      <c r="O705" s="144"/>
      <c r="P705" s="137"/>
      <c r="Q705" s="137"/>
      <c r="R705" s="137"/>
      <c r="S705" s="137"/>
      <c r="T705" s="145"/>
      <c r="U705" s="145"/>
      <c r="V705" s="141"/>
      <c r="W705" s="141"/>
      <c r="X705" s="146"/>
      <c r="Y705" s="146"/>
      <c r="Z705" s="144"/>
      <c r="AA705" s="147"/>
      <c r="AB705" s="144"/>
      <c r="AC705" s="144"/>
    </row>
    <row r="706" spans="11:29" x14ac:dyDescent="0.25">
      <c r="K706" s="48"/>
      <c r="L706" s="143"/>
      <c r="M706" s="144"/>
      <c r="N706" s="144"/>
      <c r="O706" s="144"/>
      <c r="P706" s="137"/>
      <c r="Q706" s="137"/>
      <c r="R706" s="137"/>
      <c r="S706" s="137"/>
      <c r="T706" s="145"/>
      <c r="U706" s="145"/>
      <c r="V706" s="141"/>
      <c r="W706" s="141"/>
      <c r="X706" s="146"/>
      <c r="Y706" s="146"/>
      <c r="Z706" s="144"/>
      <c r="AA706" s="147"/>
      <c r="AB706" s="144"/>
      <c r="AC706" s="144"/>
    </row>
    <row r="707" spans="11:29" x14ac:dyDescent="0.25">
      <c r="K707" s="48"/>
      <c r="L707" s="143"/>
      <c r="M707" s="144"/>
      <c r="N707" s="144"/>
      <c r="O707" s="144"/>
      <c r="P707" s="137"/>
      <c r="Q707" s="137"/>
      <c r="R707" s="137"/>
      <c r="S707" s="137"/>
      <c r="T707" s="145"/>
      <c r="U707" s="145"/>
      <c r="V707" s="141"/>
      <c r="W707" s="141"/>
      <c r="X707" s="146"/>
      <c r="Y707" s="146"/>
      <c r="Z707" s="144"/>
      <c r="AA707" s="147"/>
      <c r="AB707" s="144"/>
      <c r="AC707" s="144"/>
    </row>
    <row r="708" spans="11:29" x14ac:dyDescent="0.25">
      <c r="K708" s="48"/>
      <c r="L708" s="143"/>
      <c r="M708" s="144"/>
      <c r="N708" s="144"/>
      <c r="O708" s="144"/>
      <c r="P708" s="137"/>
      <c r="Q708" s="137"/>
      <c r="R708" s="137"/>
      <c r="S708" s="137"/>
      <c r="T708" s="145"/>
      <c r="U708" s="145"/>
      <c r="V708" s="141"/>
      <c r="W708" s="141"/>
      <c r="X708" s="146"/>
      <c r="Y708" s="146"/>
      <c r="Z708" s="144"/>
      <c r="AA708" s="147"/>
      <c r="AB708" s="144"/>
      <c r="AC708" s="144"/>
    </row>
    <row r="709" spans="11:29" x14ac:dyDescent="0.25">
      <c r="K709" s="48"/>
      <c r="L709" s="143"/>
      <c r="M709" s="144"/>
      <c r="N709" s="144"/>
      <c r="O709" s="144"/>
      <c r="P709" s="137"/>
      <c r="Q709" s="137"/>
      <c r="R709" s="137"/>
      <c r="S709" s="137"/>
      <c r="T709" s="145"/>
      <c r="U709" s="145"/>
      <c r="V709" s="141"/>
      <c r="W709" s="141"/>
      <c r="X709" s="146"/>
      <c r="Y709" s="146"/>
      <c r="Z709" s="144"/>
      <c r="AA709" s="147"/>
      <c r="AB709" s="144"/>
      <c r="AC709" s="144"/>
    </row>
    <row r="710" spans="11:29" x14ac:dyDescent="0.25">
      <c r="K710" s="48"/>
      <c r="L710" s="143"/>
      <c r="M710" s="144"/>
      <c r="N710" s="144"/>
      <c r="O710" s="144"/>
      <c r="P710" s="137"/>
      <c r="Q710" s="137"/>
      <c r="R710" s="137"/>
      <c r="S710" s="137"/>
      <c r="T710" s="145"/>
      <c r="U710" s="145"/>
      <c r="V710" s="141"/>
      <c r="W710" s="141"/>
      <c r="X710" s="146"/>
      <c r="Y710" s="146"/>
      <c r="Z710" s="144"/>
      <c r="AA710" s="147"/>
      <c r="AB710" s="144"/>
      <c r="AC710" s="144"/>
    </row>
    <row r="711" spans="11:29" x14ac:dyDescent="0.25">
      <c r="K711" s="48"/>
      <c r="L711" s="143"/>
      <c r="M711" s="144"/>
      <c r="N711" s="144"/>
      <c r="O711" s="144"/>
      <c r="P711" s="137"/>
      <c r="Q711" s="137"/>
      <c r="R711" s="137"/>
      <c r="S711" s="137"/>
      <c r="T711" s="145"/>
      <c r="U711" s="145"/>
      <c r="V711" s="141"/>
      <c r="W711" s="141"/>
      <c r="X711" s="146"/>
      <c r="Y711" s="146"/>
      <c r="Z711" s="144"/>
      <c r="AA711" s="147"/>
      <c r="AB711" s="144"/>
      <c r="AC711" s="144"/>
    </row>
    <row r="712" spans="11:29" x14ac:dyDescent="0.25">
      <c r="K712" s="48"/>
      <c r="L712" s="143"/>
      <c r="M712" s="144"/>
      <c r="N712" s="144"/>
      <c r="O712" s="144"/>
      <c r="P712" s="137"/>
      <c r="Q712" s="137"/>
      <c r="R712" s="137"/>
      <c r="S712" s="137"/>
      <c r="T712" s="145"/>
      <c r="U712" s="145"/>
      <c r="V712" s="141"/>
      <c r="W712" s="141"/>
      <c r="X712" s="146"/>
      <c r="Y712" s="146"/>
      <c r="Z712" s="144"/>
      <c r="AA712" s="147"/>
      <c r="AB712" s="144"/>
      <c r="AC712" s="144"/>
    </row>
    <row r="713" spans="11:29" x14ac:dyDescent="0.25">
      <c r="K713" s="48"/>
      <c r="L713" s="143"/>
      <c r="M713" s="144"/>
      <c r="N713" s="144"/>
      <c r="O713" s="144"/>
      <c r="P713" s="137"/>
      <c r="Q713" s="137"/>
      <c r="R713" s="137"/>
      <c r="S713" s="137"/>
      <c r="T713" s="145"/>
      <c r="U713" s="145"/>
      <c r="V713" s="141"/>
      <c r="W713" s="141"/>
      <c r="X713" s="146"/>
      <c r="Y713" s="146"/>
      <c r="Z713" s="144"/>
      <c r="AA713" s="147"/>
      <c r="AB713" s="144"/>
      <c r="AC713" s="144"/>
    </row>
    <row r="714" spans="11:29" x14ac:dyDescent="0.25">
      <c r="K714" s="48"/>
      <c r="L714" s="143"/>
      <c r="M714" s="144"/>
      <c r="N714" s="144"/>
      <c r="O714" s="144"/>
      <c r="P714" s="137"/>
      <c r="Q714" s="137"/>
      <c r="R714" s="137"/>
      <c r="S714" s="137"/>
      <c r="T714" s="145"/>
      <c r="U714" s="145"/>
      <c r="V714" s="141"/>
      <c r="W714" s="141"/>
      <c r="X714" s="146"/>
      <c r="Y714" s="146"/>
      <c r="Z714" s="144"/>
      <c r="AA714" s="147"/>
      <c r="AB714" s="144"/>
      <c r="AC714" s="144"/>
    </row>
    <row r="715" spans="11:29" x14ac:dyDescent="0.25">
      <c r="K715" s="48"/>
      <c r="L715" s="143"/>
      <c r="M715" s="144"/>
      <c r="N715" s="144"/>
      <c r="O715" s="144"/>
      <c r="P715" s="137"/>
      <c r="Q715" s="137"/>
      <c r="R715" s="137"/>
      <c r="S715" s="137"/>
      <c r="T715" s="145"/>
      <c r="U715" s="145"/>
      <c r="V715" s="141"/>
      <c r="W715" s="141"/>
      <c r="X715" s="146"/>
      <c r="Y715" s="146"/>
      <c r="Z715" s="144"/>
      <c r="AA715" s="147"/>
      <c r="AB715" s="144"/>
      <c r="AC715" s="144"/>
    </row>
    <row r="716" spans="11:29" x14ac:dyDescent="0.25">
      <c r="K716" s="48"/>
      <c r="L716" s="143"/>
      <c r="M716" s="144"/>
      <c r="N716" s="144"/>
      <c r="O716" s="144"/>
      <c r="P716" s="137"/>
      <c r="Q716" s="137"/>
      <c r="R716" s="137"/>
      <c r="S716" s="137"/>
      <c r="T716" s="145"/>
      <c r="U716" s="145"/>
      <c r="V716" s="141"/>
      <c r="W716" s="141"/>
      <c r="X716" s="146"/>
      <c r="Y716" s="146"/>
      <c r="Z716" s="144"/>
      <c r="AA716" s="147"/>
      <c r="AB716" s="144"/>
      <c r="AC716" s="144"/>
    </row>
    <row r="717" spans="11:29" x14ac:dyDescent="0.25">
      <c r="K717" s="48"/>
      <c r="L717" s="143"/>
      <c r="M717" s="144"/>
      <c r="N717" s="144"/>
      <c r="O717" s="144"/>
      <c r="P717" s="137"/>
      <c r="Q717" s="137"/>
      <c r="R717" s="137"/>
      <c r="S717" s="137"/>
      <c r="T717" s="145"/>
      <c r="U717" s="145"/>
      <c r="V717" s="141"/>
      <c r="W717" s="141"/>
      <c r="X717" s="146"/>
      <c r="Y717" s="146"/>
      <c r="Z717" s="144"/>
      <c r="AA717" s="147"/>
      <c r="AB717" s="144"/>
      <c r="AC717" s="144"/>
    </row>
    <row r="718" spans="11:29" x14ac:dyDescent="0.25">
      <c r="K718" s="48"/>
      <c r="L718" s="143"/>
      <c r="M718" s="144"/>
      <c r="N718" s="144"/>
      <c r="O718" s="144"/>
      <c r="P718" s="137"/>
      <c r="Q718" s="137"/>
      <c r="R718" s="137"/>
      <c r="S718" s="137"/>
      <c r="T718" s="145"/>
      <c r="U718" s="145"/>
      <c r="V718" s="141"/>
      <c r="W718" s="141"/>
      <c r="X718" s="146"/>
      <c r="Y718" s="146"/>
      <c r="Z718" s="144"/>
      <c r="AA718" s="147"/>
      <c r="AB718" s="144"/>
      <c r="AC718" s="144"/>
    </row>
    <row r="719" spans="11:29" x14ac:dyDescent="0.25">
      <c r="K719" s="48"/>
      <c r="L719" s="143"/>
      <c r="M719" s="144"/>
      <c r="N719" s="144"/>
      <c r="O719" s="144"/>
      <c r="P719" s="137"/>
      <c r="Q719" s="137"/>
      <c r="R719" s="137"/>
      <c r="S719" s="137"/>
      <c r="T719" s="145"/>
      <c r="U719" s="145"/>
      <c r="V719" s="141"/>
      <c r="W719" s="141"/>
      <c r="X719" s="146"/>
      <c r="Y719" s="146"/>
      <c r="Z719" s="144"/>
      <c r="AA719" s="147"/>
      <c r="AB719" s="144"/>
      <c r="AC719" s="144"/>
    </row>
    <row r="720" spans="11:29" x14ac:dyDescent="0.25">
      <c r="K720" s="48"/>
      <c r="L720" s="143"/>
      <c r="M720" s="144"/>
      <c r="N720" s="144"/>
      <c r="O720" s="144"/>
      <c r="P720" s="137"/>
      <c r="Q720" s="137"/>
      <c r="R720" s="137"/>
      <c r="S720" s="137"/>
      <c r="T720" s="145"/>
      <c r="U720" s="145"/>
      <c r="V720" s="141"/>
      <c r="W720" s="141"/>
      <c r="X720" s="146"/>
      <c r="Y720" s="146"/>
      <c r="Z720" s="144"/>
      <c r="AA720" s="147"/>
      <c r="AB720" s="144"/>
      <c r="AC720" s="144"/>
    </row>
    <row r="721" spans="11:29" x14ac:dyDescent="0.25">
      <c r="K721" s="48"/>
      <c r="L721" s="143"/>
      <c r="M721" s="144"/>
      <c r="N721" s="144"/>
      <c r="O721" s="144"/>
      <c r="P721" s="137"/>
      <c r="Q721" s="137"/>
      <c r="R721" s="137"/>
      <c r="S721" s="137"/>
      <c r="T721" s="145"/>
      <c r="U721" s="145"/>
      <c r="V721" s="141"/>
      <c r="W721" s="141"/>
      <c r="X721" s="146"/>
      <c r="Y721" s="146"/>
      <c r="Z721" s="144"/>
      <c r="AA721" s="147"/>
      <c r="AB721" s="144"/>
      <c r="AC721" s="144"/>
    </row>
    <row r="722" spans="11:29" x14ac:dyDescent="0.25">
      <c r="K722" s="48"/>
      <c r="L722" s="143"/>
      <c r="M722" s="144"/>
      <c r="N722" s="144"/>
      <c r="O722" s="144"/>
      <c r="P722" s="137"/>
      <c r="Q722" s="137"/>
      <c r="R722" s="137"/>
      <c r="S722" s="137"/>
      <c r="T722" s="145"/>
      <c r="U722" s="145"/>
      <c r="V722" s="141"/>
      <c r="W722" s="141"/>
      <c r="X722" s="146"/>
      <c r="Y722" s="146"/>
      <c r="Z722" s="144"/>
      <c r="AA722" s="147"/>
      <c r="AB722" s="144"/>
      <c r="AC722" s="144"/>
    </row>
    <row r="723" spans="11:29" x14ac:dyDescent="0.25">
      <c r="K723" s="48"/>
      <c r="L723" s="143"/>
      <c r="M723" s="144"/>
      <c r="N723" s="144"/>
      <c r="O723" s="144"/>
      <c r="P723" s="137"/>
      <c r="Q723" s="137"/>
      <c r="R723" s="137"/>
      <c r="S723" s="137"/>
      <c r="T723" s="145"/>
      <c r="U723" s="145"/>
      <c r="V723" s="141"/>
      <c r="W723" s="141"/>
      <c r="X723" s="146"/>
      <c r="Y723" s="146"/>
      <c r="Z723" s="144"/>
      <c r="AA723" s="147"/>
      <c r="AB723" s="144"/>
      <c r="AC723" s="144"/>
    </row>
    <row r="724" spans="11:29" x14ac:dyDescent="0.25">
      <c r="K724" s="48"/>
      <c r="L724" s="143"/>
      <c r="M724" s="144"/>
      <c r="N724" s="144"/>
      <c r="O724" s="144"/>
      <c r="P724" s="137"/>
      <c r="Q724" s="137"/>
      <c r="R724" s="137"/>
      <c r="S724" s="137"/>
      <c r="T724" s="145"/>
      <c r="U724" s="145"/>
      <c r="V724" s="141"/>
      <c r="W724" s="141"/>
      <c r="X724" s="146"/>
      <c r="Y724" s="146"/>
      <c r="Z724" s="144"/>
      <c r="AA724" s="147"/>
      <c r="AB724" s="144"/>
      <c r="AC724" s="144"/>
    </row>
    <row r="725" spans="11:29" x14ac:dyDescent="0.25">
      <c r="K725" s="48"/>
      <c r="L725" s="143"/>
      <c r="M725" s="144"/>
      <c r="N725" s="144"/>
      <c r="O725" s="144"/>
      <c r="P725" s="137"/>
      <c r="Q725" s="137"/>
      <c r="R725" s="137"/>
      <c r="S725" s="137"/>
      <c r="T725" s="145"/>
      <c r="U725" s="145"/>
      <c r="V725" s="141"/>
      <c r="W725" s="141"/>
      <c r="X725" s="146"/>
      <c r="Y725" s="146"/>
      <c r="Z725" s="144"/>
      <c r="AA725" s="147"/>
      <c r="AB725" s="144"/>
      <c r="AC725" s="144"/>
    </row>
    <row r="726" spans="11:29" x14ac:dyDescent="0.25">
      <c r="K726" s="48"/>
      <c r="L726" s="143"/>
      <c r="M726" s="144"/>
      <c r="N726" s="144"/>
      <c r="O726" s="144"/>
      <c r="P726" s="137"/>
      <c r="Q726" s="137"/>
      <c r="R726" s="137"/>
      <c r="S726" s="137"/>
      <c r="T726" s="145"/>
      <c r="U726" s="145"/>
      <c r="V726" s="141"/>
      <c r="W726" s="141"/>
      <c r="X726" s="146"/>
      <c r="Y726" s="146"/>
      <c r="Z726" s="144"/>
      <c r="AA726" s="147"/>
      <c r="AB726" s="144"/>
      <c r="AC726" s="144"/>
    </row>
    <row r="727" spans="11:29" x14ac:dyDescent="0.25">
      <c r="K727" s="48"/>
      <c r="L727" s="143"/>
      <c r="M727" s="144"/>
      <c r="N727" s="144"/>
      <c r="O727" s="144"/>
      <c r="P727" s="137"/>
      <c r="Q727" s="137"/>
      <c r="R727" s="137"/>
      <c r="S727" s="137"/>
      <c r="T727" s="145"/>
      <c r="U727" s="145"/>
      <c r="V727" s="141"/>
      <c r="W727" s="141"/>
      <c r="X727" s="146"/>
      <c r="Y727" s="146"/>
      <c r="Z727" s="144"/>
      <c r="AA727" s="147"/>
      <c r="AB727" s="144"/>
      <c r="AC727" s="144"/>
    </row>
    <row r="728" spans="11:29" x14ac:dyDescent="0.25">
      <c r="K728" s="48"/>
      <c r="L728" s="143"/>
      <c r="M728" s="144"/>
      <c r="N728" s="144"/>
      <c r="O728" s="144"/>
      <c r="P728" s="137"/>
      <c r="Q728" s="137"/>
      <c r="R728" s="137"/>
      <c r="S728" s="137"/>
      <c r="T728" s="145"/>
      <c r="U728" s="145"/>
      <c r="V728" s="141"/>
      <c r="W728" s="141"/>
      <c r="X728" s="146"/>
      <c r="Y728" s="146"/>
      <c r="Z728" s="144"/>
      <c r="AA728" s="147"/>
      <c r="AB728" s="144"/>
      <c r="AC728" s="144"/>
    </row>
    <row r="729" spans="11:29" x14ac:dyDescent="0.25">
      <c r="K729" s="48"/>
      <c r="L729" s="143"/>
      <c r="M729" s="144"/>
      <c r="N729" s="144"/>
      <c r="O729" s="144"/>
      <c r="P729" s="137"/>
      <c r="Q729" s="137"/>
      <c r="R729" s="137"/>
      <c r="S729" s="137"/>
      <c r="T729" s="145"/>
      <c r="U729" s="145"/>
      <c r="V729" s="141"/>
      <c r="W729" s="141"/>
      <c r="X729" s="146"/>
      <c r="Y729" s="146"/>
      <c r="Z729" s="144"/>
      <c r="AA729" s="147"/>
      <c r="AB729" s="144"/>
      <c r="AC729" s="144"/>
    </row>
    <row r="730" spans="11:29" x14ac:dyDescent="0.25">
      <c r="K730" s="48"/>
      <c r="L730" s="143"/>
      <c r="M730" s="144"/>
      <c r="N730" s="144"/>
      <c r="O730" s="144"/>
      <c r="P730" s="137"/>
      <c r="Q730" s="137"/>
      <c r="R730" s="137"/>
      <c r="S730" s="137"/>
      <c r="T730" s="145"/>
      <c r="U730" s="145"/>
      <c r="V730" s="141"/>
      <c r="W730" s="141"/>
      <c r="X730" s="146"/>
      <c r="Y730" s="146"/>
      <c r="Z730" s="144"/>
      <c r="AA730" s="147"/>
      <c r="AB730" s="144"/>
      <c r="AC730" s="144"/>
    </row>
    <row r="731" spans="11:29" x14ac:dyDescent="0.25">
      <c r="K731" s="48"/>
      <c r="L731" s="143"/>
      <c r="M731" s="144"/>
      <c r="N731" s="144"/>
      <c r="O731" s="144"/>
      <c r="P731" s="137"/>
      <c r="Q731" s="137"/>
      <c r="R731" s="137"/>
      <c r="S731" s="137"/>
      <c r="T731" s="145"/>
      <c r="U731" s="145"/>
      <c r="V731" s="141"/>
      <c r="W731" s="141"/>
      <c r="X731" s="146"/>
      <c r="Y731" s="146"/>
      <c r="Z731" s="144"/>
      <c r="AA731" s="147"/>
      <c r="AB731" s="144"/>
      <c r="AC731" s="144"/>
    </row>
    <row r="732" spans="11:29" x14ac:dyDescent="0.25">
      <c r="K732" s="48"/>
      <c r="L732" s="143"/>
      <c r="M732" s="144"/>
      <c r="N732" s="144"/>
      <c r="O732" s="144"/>
      <c r="P732" s="137"/>
      <c r="Q732" s="137"/>
      <c r="R732" s="137"/>
      <c r="S732" s="137"/>
      <c r="T732" s="145"/>
      <c r="U732" s="145"/>
      <c r="V732" s="141"/>
      <c r="W732" s="141"/>
      <c r="X732" s="146"/>
      <c r="Y732" s="146"/>
      <c r="Z732" s="144"/>
      <c r="AA732" s="147"/>
      <c r="AB732" s="144"/>
      <c r="AC732" s="144"/>
    </row>
    <row r="733" spans="11:29" x14ac:dyDescent="0.25">
      <c r="K733" s="48"/>
      <c r="L733" s="143"/>
      <c r="M733" s="144"/>
      <c r="N733" s="144"/>
      <c r="O733" s="144"/>
      <c r="P733" s="137"/>
      <c r="Q733" s="137"/>
      <c r="R733" s="137"/>
      <c r="S733" s="137"/>
      <c r="T733" s="145"/>
      <c r="U733" s="145"/>
      <c r="V733" s="141"/>
      <c r="W733" s="141"/>
      <c r="X733" s="146"/>
      <c r="Y733" s="146"/>
      <c r="Z733" s="144"/>
      <c r="AA733" s="147"/>
      <c r="AB733" s="144"/>
      <c r="AC733" s="144"/>
    </row>
    <row r="734" spans="11:29" x14ac:dyDescent="0.25">
      <c r="K734" s="48"/>
      <c r="L734" s="143"/>
      <c r="M734" s="144"/>
      <c r="N734" s="144"/>
      <c r="O734" s="144"/>
      <c r="P734" s="137"/>
      <c r="Q734" s="137"/>
      <c r="R734" s="137"/>
      <c r="S734" s="137"/>
      <c r="T734" s="145"/>
      <c r="U734" s="145"/>
      <c r="V734" s="141"/>
      <c r="W734" s="141"/>
      <c r="X734" s="146"/>
      <c r="Y734" s="146"/>
      <c r="Z734" s="144"/>
      <c r="AA734" s="147"/>
      <c r="AB734" s="144"/>
      <c r="AC734" s="144"/>
    </row>
    <row r="735" spans="11:29" x14ac:dyDescent="0.25">
      <c r="K735" s="48"/>
      <c r="L735" s="143"/>
      <c r="M735" s="144"/>
      <c r="N735" s="144"/>
      <c r="O735" s="144"/>
      <c r="P735" s="137"/>
      <c r="Q735" s="137"/>
      <c r="R735" s="137"/>
      <c r="S735" s="137"/>
      <c r="T735" s="145"/>
      <c r="U735" s="145"/>
      <c r="V735" s="141"/>
      <c r="W735" s="141"/>
      <c r="X735" s="146"/>
      <c r="Y735" s="146"/>
      <c r="Z735" s="144"/>
      <c r="AA735" s="147"/>
      <c r="AB735" s="144"/>
      <c r="AC735" s="144"/>
    </row>
    <row r="736" spans="11:29" x14ac:dyDescent="0.25">
      <c r="K736" s="48"/>
      <c r="L736" s="143"/>
      <c r="M736" s="144"/>
      <c r="N736" s="144"/>
      <c r="O736" s="144"/>
      <c r="P736" s="137"/>
      <c r="Q736" s="137"/>
      <c r="R736" s="137"/>
      <c r="S736" s="137"/>
      <c r="T736" s="145"/>
      <c r="U736" s="145"/>
      <c r="V736" s="141"/>
      <c r="W736" s="141"/>
      <c r="X736" s="146"/>
      <c r="Y736" s="146"/>
      <c r="Z736" s="144"/>
      <c r="AA736" s="147"/>
      <c r="AB736" s="144"/>
      <c r="AC736" s="144"/>
    </row>
    <row r="737" spans="11:29" x14ac:dyDescent="0.25">
      <c r="K737" s="48"/>
      <c r="L737" s="143"/>
      <c r="M737" s="144"/>
      <c r="N737" s="144"/>
      <c r="O737" s="144"/>
      <c r="P737" s="137"/>
      <c r="Q737" s="137"/>
      <c r="R737" s="137"/>
      <c r="S737" s="137"/>
      <c r="T737" s="145"/>
      <c r="U737" s="145"/>
      <c r="V737" s="141"/>
      <c r="W737" s="141"/>
      <c r="X737" s="146"/>
      <c r="Y737" s="146"/>
      <c r="Z737" s="144"/>
      <c r="AA737" s="147"/>
      <c r="AB737" s="144"/>
      <c r="AC737" s="144"/>
    </row>
    <row r="738" spans="11:29" x14ac:dyDescent="0.25">
      <c r="K738" s="48"/>
      <c r="L738" s="143"/>
      <c r="M738" s="144"/>
      <c r="N738" s="144"/>
      <c r="O738" s="144"/>
      <c r="P738" s="137"/>
      <c r="Q738" s="137"/>
      <c r="R738" s="137"/>
      <c r="S738" s="137"/>
      <c r="T738" s="145"/>
      <c r="U738" s="145"/>
      <c r="V738" s="141"/>
      <c r="W738" s="141"/>
      <c r="X738" s="146"/>
      <c r="Y738" s="146"/>
      <c r="Z738" s="144"/>
      <c r="AA738" s="147"/>
      <c r="AB738" s="144"/>
      <c r="AC738" s="144"/>
    </row>
    <row r="739" spans="11:29" x14ac:dyDescent="0.25">
      <c r="K739" s="48"/>
      <c r="L739" s="143"/>
      <c r="M739" s="144"/>
      <c r="N739" s="144"/>
      <c r="O739" s="144"/>
      <c r="P739" s="137"/>
      <c r="Q739" s="137"/>
      <c r="R739" s="137"/>
      <c r="S739" s="137"/>
      <c r="T739" s="145"/>
      <c r="U739" s="145"/>
      <c r="V739" s="141"/>
      <c r="W739" s="141"/>
      <c r="X739" s="146"/>
      <c r="Y739" s="146"/>
      <c r="Z739" s="144"/>
      <c r="AA739" s="147"/>
      <c r="AB739" s="144"/>
      <c r="AC739" s="144"/>
    </row>
    <row r="740" spans="11:29" x14ac:dyDescent="0.25">
      <c r="K740" s="48"/>
      <c r="L740" s="143"/>
      <c r="M740" s="144"/>
      <c r="N740" s="144"/>
      <c r="O740" s="144"/>
      <c r="P740" s="137"/>
      <c r="Q740" s="137"/>
      <c r="R740" s="137"/>
      <c r="S740" s="137"/>
      <c r="T740" s="145"/>
      <c r="U740" s="145"/>
      <c r="V740" s="141"/>
      <c r="W740" s="141"/>
      <c r="X740" s="146"/>
      <c r="Y740" s="146"/>
      <c r="Z740" s="144"/>
      <c r="AA740" s="147"/>
      <c r="AB740" s="144"/>
      <c r="AC740" s="144"/>
    </row>
    <row r="741" spans="11:29" x14ac:dyDescent="0.25">
      <c r="K741" s="48"/>
      <c r="L741" s="143"/>
      <c r="M741" s="144"/>
      <c r="N741" s="144"/>
      <c r="O741" s="144"/>
      <c r="P741" s="137"/>
      <c r="Q741" s="137"/>
      <c r="R741" s="137"/>
      <c r="S741" s="137"/>
      <c r="T741" s="145"/>
      <c r="U741" s="145"/>
      <c r="V741" s="141"/>
      <c r="W741" s="141"/>
      <c r="X741" s="146"/>
      <c r="Y741" s="146"/>
      <c r="Z741" s="144"/>
      <c r="AA741" s="147"/>
      <c r="AB741" s="144"/>
      <c r="AC741" s="144"/>
    </row>
    <row r="742" spans="11:29" x14ac:dyDescent="0.25">
      <c r="K742" s="48"/>
      <c r="L742" s="143"/>
      <c r="M742" s="144"/>
      <c r="N742" s="144"/>
      <c r="O742" s="144"/>
      <c r="P742" s="137"/>
      <c r="Q742" s="137"/>
      <c r="R742" s="137"/>
      <c r="S742" s="137"/>
      <c r="T742" s="145"/>
      <c r="U742" s="145"/>
      <c r="V742" s="141"/>
      <c r="W742" s="141"/>
      <c r="X742" s="146"/>
      <c r="Y742" s="146"/>
      <c r="Z742" s="144"/>
      <c r="AA742" s="147"/>
      <c r="AB742" s="144"/>
      <c r="AC742" s="144"/>
    </row>
    <row r="743" spans="11:29" x14ac:dyDescent="0.25">
      <c r="K743" s="48"/>
      <c r="L743" s="143"/>
      <c r="M743" s="144"/>
      <c r="N743" s="144"/>
      <c r="O743" s="144"/>
      <c r="P743" s="137"/>
      <c r="Q743" s="137"/>
      <c r="R743" s="137"/>
      <c r="S743" s="137"/>
      <c r="T743" s="145"/>
      <c r="U743" s="145"/>
      <c r="V743" s="141"/>
      <c r="W743" s="141"/>
      <c r="X743" s="146"/>
      <c r="Y743" s="146"/>
      <c r="Z743" s="144"/>
      <c r="AA743" s="147"/>
      <c r="AB743" s="144"/>
      <c r="AC743" s="144"/>
    </row>
    <row r="744" spans="11:29" x14ac:dyDescent="0.25">
      <c r="K744" s="48"/>
      <c r="L744" s="143"/>
      <c r="M744" s="144"/>
      <c r="N744" s="144"/>
      <c r="O744" s="144"/>
      <c r="P744" s="137"/>
      <c r="Q744" s="137"/>
      <c r="R744" s="137"/>
      <c r="S744" s="137"/>
      <c r="T744" s="145"/>
      <c r="U744" s="145"/>
      <c r="V744" s="141"/>
      <c r="W744" s="141"/>
      <c r="X744" s="146"/>
      <c r="Y744" s="146"/>
      <c r="Z744" s="144"/>
      <c r="AA744" s="147"/>
      <c r="AB744" s="144"/>
      <c r="AC744" s="144"/>
    </row>
    <row r="745" spans="11:29" x14ac:dyDescent="0.25">
      <c r="K745" s="48"/>
      <c r="L745" s="143"/>
      <c r="M745" s="144"/>
      <c r="N745" s="144"/>
      <c r="O745" s="144"/>
      <c r="P745" s="137"/>
      <c r="Q745" s="137"/>
      <c r="R745" s="137"/>
      <c r="S745" s="137"/>
      <c r="T745" s="145"/>
      <c r="U745" s="145"/>
      <c r="V745" s="141"/>
      <c r="W745" s="141"/>
      <c r="X745" s="146"/>
      <c r="Y745" s="146"/>
      <c r="Z745" s="144"/>
      <c r="AA745" s="147"/>
      <c r="AB745" s="144"/>
      <c r="AC745" s="144"/>
    </row>
    <row r="746" spans="11:29" x14ac:dyDescent="0.25">
      <c r="K746" s="48"/>
      <c r="L746" s="143"/>
      <c r="M746" s="144"/>
      <c r="N746" s="144"/>
      <c r="O746" s="144"/>
      <c r="P746" s="137"/>
      <c r="Q746" s="137"/>
      <c r="R746" s="137"/>
      <c r="S746" s="137"/>
      <c r="T746" s="145"/>
      <c r="U746" s="145"/>
      <c r="V746" s="141"/>
      <c r="W746" s="141"/>
      <c r="X746" s="146"/>
      <c r="Y746" s="146"/>
      <c r="Z746" s="144"/>
      <c r="AA746" s="147"/>
      <c r="AB746" s="144"/>
      <c r="AC746" s="144"/>
    </row>
    <row r="747" spans="11:29" x14ac:dyDescent="0.25">
      <c r="K747" s="48"/>
      <c r="L747" s="143"/>
      <c r="M747" s="144"/>
      <c r="N747" s="144"/>
      <c r="O747" s="144"/>
      <c r="P747" s="137"/>
      <c r="Q747" s="137"/>
      <c r="R747" s="137"/>
      <c r="S747" s="137"/>
      <c r="T747" s="145"/>
      <c r="U747" s="145"/>
      <c r="V747" s="141"/>
      <c r="W747" s="141"/>
      <c r="X747" s="146"/>
      <c r="Y747" s="146"/>
      <c r="Z747" s="144"/>
      <c r="AA747" s="147"/>
      <c r="AB747" s="144"/>
      <c r="AC747" s="144"/>
    </row>
    <row r="748" spans="11:29" x14ac:dyDescent="0.25">
      <c r="K748" s="48"/>
      <c r="L748" s="143"/>
      <c r="M748" s="144"/>
      <c r="N748" s="144"/>
      <c r="O748" s="144"/>
      <c r="P748" s="137"/>
      <c r="Q748" s="137"/>
      <c r="R748" s="137"/>
      <c r="S748" s="137"/>
      <c r="T748" s="145"/>
      <c r="U748" s="145"/>
      <c r="V748" s="141"/>
      <c r="W748" s="141"/>
      <c r="X748" s="146"/>
      <c r="Y748" s="146"/>
      <c r="Z748" s="144"/>
      <c r="AA748" s="147"/>
      <c r="AB748" s="144"/>
      <c r="AC748" s="144"/>
    </row>
    <row r="749" spans="11:29" x14ac:dyDescent="0.25">
      <c r="K749" s="48"/>
      <c r="L749" s="143"/>
      <c r="M749" s="144"/>
      <c r="N749" s="144"/>
      <c r="O749" s="144"/>
      <c r="P749" s="137"/>
      <c r="Q749" s="137"/>
      <c r="R749" s="137"/>
      <c r="S749" s="137"/>
      <c r="T749" s="145"/>
      <c r="U749" s="145"/>
      <c r="V749" s="141"/>
      <c r="W749" s="141"/>
      <c r="X749" s="146"/>
      <c r="Y749" s="146"/>
      <c r="Z749" s="144"/>
      <c r="AA749" s="147"/>
      <c r="AB749" s="144"/>
      <c r="AC749" s="144"/>
    </row>
    <row r="750" spans="11:29" x14ac:dyDescent="0.25">
      <c r="K750" s="48"/>
      <c r="L750" s="143"/>
      <c r="M750" s="144"/>
      <c r="N750" s="144"/>
      <c r="O750" s="144"/>
      <c r="P750" s="137"/>
      <c r="Q750" s="137"/>
      <c r="R750" s="137"/>
      <c r="S750" s="137"/>
      <c r="T750" s="145"/>
      <c r="U750" s="145"/>
      <c r="V750" s="141"/>
      <c r="W750" s="141"/>
      <c r="X750" s="146"/>
      <c r="Y750" s="146"/>
      <c r="Z750" s="144"/>
      <c r="AA750" s="147"/>
      <c r="AB750" s="144"/>
      <c r="AC750" s="144"/>
    </row>
    <row r="751" spans="11:29" x14ac:dyDescent="0.25">
      <c r="K751" s="48"/>
      <c r="L751" s="143"/>
      <c r="M751" s="144"/>
      <c r="N751" s="144"/>
      <c r="O751" s="144"/>
      <c r="P751" s="137"/>
      <c r="Q751" s="137"/>
      <c r="R751" s="137"/>
      <c r="S751" s="137"/>
      <c r="T751" s="145"/>
      <c r="U751" s="145"/>
      <c r="V751" s="141"/>
      <c r="W751" s="141"/>
      <c r="X751" s="146"/>
      <c r="Y751" s="146"/>
      <c r="Z751" s="144"/>
      <c r="AA751" s="147"/>
      <c r="AB751" s="144"/>
      <c r="AC751" s="144"/>
    </row>
    <row r="752" spans="11:29" x14ac:dyDescent="0.25">
      <c r="K752" s="48"/>
      <c r="L752" s="143"/>
      <c r="M752" s="144"/>
      <c r="N752" s="144"/>
      <c r="O752" s="144"/>
      <c r="P752" s="137"/>
      <c r="Q752" s="137"/>
      <c r="R752" s="137"/>
      <c r="S752" s="137"/>
      <c r="T752" s="145"/>
      <c r="U752" s="145"/>
      <c r="V752" s="141"/>
      <c r="W752" s="141"/>
      <c r="X752" s="146"/>
      <c r="Y752" s="146"/>
      <c r="Z752" s="144"/>
      <c r="AA752" s="147"/>
      <c r="AB752" s="144"/>
      <c r="AC752" s="144"/>
    </row>
    <row r="753" spans="11:29" x14ac:dyDescent="0.25">
      <c r="K753" s="48"/>
      <c r="L753" s="143"/>
      <c r="M753" s="144"/>
      <c r="N753" s="144"/>
      <c r="O753" s="144"/>
      <c r="P753" s="137"/>
      <c r="Q753" s="137"/>
      <c r="R753" s="137"/>
      <c r="S753" s="137"/>
      <c r="T753" s="145"/>
      <c r="U753" s="145"/>
      <c r="V753" s="141"/>
      <c r="W753" s="141"/>
      <c r="X753" s="146"/>
      <c r="Y753" s="146"/>
      <c r="Z753" s="144"/>
      <c r="AA753" s="147"/>
      <c r="AB753" s="144"/>
      <c r="AC753" s="144"/>
    </row>
    <row r="754" spans="11:29" x14ac:dyDescent="0.25">
      <c r="K754" s="48"/>
      <c r="L754" s="143"/>
      <c r="M754" s="144"/>
      <c r="N754" s="144"/>
      <c r="O754" s="144"/>
      <c r="P754" s="137"/>
      <c r="Q754" s="137"/>
      <c r="R754" s="137"/>
      <c r="S754" s="137"/>
      <c r="T754" s="145"/>
      <c r="U754" s="145"/>
      <c r="V754" s="141"/>
      <c r="W754" s="141"/>
      <c r="X754" s="146"/>
      <c r="Y754" s="146"/>
      <c r="Z754" s="144"/>
      <c r="AA754" s="147"/>
      <c r="AB754" s="144"/>
      <c r="AC754" s="144"/>
    </row>
    <row r="755" spans="11:29" x14ac:dyDescent="0.25">
      <c r="K755" s="48"/>
      <c r="L755" s="143"/>
      <c r="M755" s="144"/>
      <c r="N755" s="144"/>
      <c r="O755" s="144"/>
      <c r="P755" s="137"/>
      <c r="Q755" s="137"/>
      <c r="R755" s="137"/>
      <c r="S755" s="137"/>
      <c r="T755" s="145"/>
      <c r="U755" s="145"/>
      <c r="V755" s="141"/>
      <c r="W755" s="141"/>
      <c r="X755" s="146"/>
      <c r="Y755" s="146"/>
      <c r="Z755" s="144"/>
      <c r="AA755" s="147"/>
      <c r="AB755" s="144"/>
      <c r="AC755" s="144"/>
    </row>
    <row r="756" spans="11:29" x14ac:dyDescent="0.25">
      <c r="K756" s="48"/>
      <c r="L756" s="143"/>
      <c r="M756" s="144"/>
      <c r="N756" s="144"/>
      <c r="O756" s="144"/>
      <c r="P756" s="137"/>
      <c r="Q756" s="137"/>
      <c r="R756" s="137"/>
      <c r="S756" s="137"/>
      <c r="T756" s="145"/>
      <c r="U756" s="145"/>
      <c r="V756" s="141"/>
      <c r="W756" s="141"/>
      <c r="X756" s="146"/>
      <c r="Y756" s="146"/>
      <c r="Z756" s="144"/>
      <c r="AA756" s="147"/>
      <c r="AB756" s="144"/>
      <c r="AC756" s="144"/>
    </row>
    <row r="757" spans="11:29" x14ac:dyDescent="0.25">
      <c r="K757" s="48"/>
      <c r="L757" s="143"/>
      <c r="M757" s="144"/>
      <c r="N757" s="144"/>
      <c r="O757" s="144"/>
      <c r="P757" s="137"/>
      <c r="Q757" s="137"/>
      <c r="R757" s="137"/>
      <c r="S757" s="137"/>
      <c r="T757" s="145"/>
      <c r="U757" s="145"/>
      <c r="V757" s="141"/>
      <c r="W757" s="141"/>
      <c r="X757" s="146"/>
      <c r="Y757" s="146"/>
      <c r="Z757" s="144"/>
      <c r="AA757" s="147"/>
      <c r="AB757" s="144"/>
      <c r="AC757" s="144"/>
    </row>
    <row r="758" spans="11:29" x14ac:dyDescent="0.25">
      <c r="K758" s="48"/>
      <c r="L758" s="143"/>
      <c r="M758" s="144"/>
      <c r="N758" s="144"/>
      <c r="O758" s="144"/>
      <c r="P758" s="137"/>
      <c r="Q758" s="137"/>
      <c r="R758" s="137"/>
      <c r="S758" s="137"/>
      <c r="T758" s="145"/>
      <c r="U758" s="145"/>
      <c r="V758" s="141"/>
      <c r="W758" s="141"/>
      <c r="X758" s="146"/>
      <c r="Y758" s="146"/>
      <c r="Z758" s="144"/>
      <c r="AA758" s="147"/>
      <c r="AB758" s="144"/>
      <c r="AC758" s="144"/>
    </row>
    <row r="759" spans="11:29" x14ac:dyDescent="0.25">
      <c r="K759" s="48"/>
      <c r="L759" s="143"/>
      <c r="M759" s="144"/>
      <c r="N759" s="144"/>
      <c r="O759" s="144"/>
      <c r="P759" s="137"/>
      <c r="Q759" s="137"/>
      <c r="R759" s="137"/>
      <c r="S759" s="137"/>
      <c r="T759" s="145"/>
      <c r="U759" s="145"/>
      <c r="V759" s="141"/>
      <c r="W759" s="141"/>
      <c r="X759" s="146"/>
      <c r="Y759" s="146"/>
      <c r="Z759" s="144"/>
      <c r="AA759" s="147"/>
      <c r="AB759" s="144"/>
      <c r="AC759" s="144"/>
    </row>
    <row r="760" spans="11:29" x14ac:dyDescent="0.25">
      <c r="K760" s="48"/>
      <c r="L760" s="143"/>
      <c r="M760" s="144"/>
      <c r="N760" s="144"/>
      <c r="O760" s="144"/>
      <c r="P760" s="137"/>
      <c r="Q760" s="137"/>
      <c r="R760" s="137"/>
      <c r="S760" s="137"/>
      <c r="T760" s="145"/>
      <c r="U760" s="145"/>
      <c r="V760" s="141"/>
      <c r="W760" s="141"/>
      <c r="X760" s="146"/>
      <c r="Y760" s="146"/>
      <c r="Z760" s="144"/>
      <c r="AA760" s="147"/>
      <c r="AB760" s="144"/>
      <c r="AC760" s="144"/>
    </row>
    <row r="761" spans="11:29" x14ac:dyDescent="0.25">
      <c r="K761" s="48"/>
      <c r="L761" s="143"/>
      <c r="M761" s="144"/>
      <c r="N761" s="144"/>
      <c r="O761" s="144"/>
      <c r="P761" s="137"/>
      <c r="Q761" s="137"/>
      <c r="R761" s="137"/>
      <c r="S761" s="137"/>
      <c r="T761" s="145"/>
      <c r="U761" s="145"/>
      <c r="V761" s="141"/>
      <c r="W761" s="141"/>
      <c r="X761" s="146"/>
      <c r="Y761" s="146"/>
      <c r="Z761" s="144"/>
      <c r="AA761" s="147"/>
      <c r="AB761" s="144"/>
      <c r="AC761" s="144"/>
    </row>
    <row r="762" spans="11:29" x14ac:dyDescent="0.25">
      <c r="K762" s="48"/>
      <c r="L762" s="143"/>
      <c r="M762" s="144"/>
      <c r="N762" s="144"/>
      <c r="O762" s="144"/>
      <c r="P762" s="137"/>
      <c r="Q762" s="137"/>
      <c r="R762" s="137"/>
      <c r="S762" s="137"/>
      <c r="T762" s="145"/>
      <c r="U762" s="145"/>
      <c r="V762" s="141"/>
      <c r="W762" s="141"/>
      <c r="X762" s="146"/>
      <c r="Y762" s="146"/>
      <c r="Z762" s="144"/>
      <c r="AA762" s="147"/>
      <c r="AB762" s="144"/>
      <c r="AC762" s="144"/>
    </row>
    <row r="763" spans="11:29" x14ac:dyDescent="0.25">
      <c r="K763" s="48"/>
      <c r="L763" s="143"/>
      <c r="M763" s="144"/>
      <c r="N763" s="144"/>
      <c r="O763" s="144"/>
      <c r="P763" s="137"/>
      <c r="Q763" s="137"/>
      <c r="R763" s="137"/>
      <c r="S763" s="137"/>
      <c r="T763" s="145"/>
      <c r="U763" s="145"/>
      <c r="V763" s="141"/>
      <c r="W763" s="141"/>
      <c r="X763" s="146"/>
      <c r="Y763" s="146"/>
      <c r="Z763" s="144"/>
      <c r="AA763" s="147"/>
      <c r="AB763" s="144"/>
      <c r="AC763" s="144"/>
    </row>
    <row r="764" spans="11:29" x14ac:dyDescent="0.25">
      <c r="K764" s="48"/>
      <c r="L764" s="143"/>
      <c r="M764" s="144"/>
      <c r="N764" s="144"/>
      <c r="O764" s="144"/>
      <c r="P764" s="137"/>
      <c r="Q764" s="137"/>
      <c r="R764" s="137"/>
      <c r="S764" s="137"/>
      <c r="T764" s="145"/>
      <c r="U764" s="145"/>
      <c r="V764" s="141"/>
      <c r="W764" s="141"/>
      <c r="X764" s="146"/>
      <c r="Y764" s="146"/>
      <c r="Z764" s="144"/>
      <c r="AA764" s="147"/>
      <c r="AB764" s="144"/>
      <c r="AC764" s="144"/>
    </row>
    <row r="765" spans="11:29" x14ac:dyDescent="0.25">
      <c r="K765" s="48"/>
      <c r="L765" s="143"/>
      <c r="M765" s="144"/>
      <c r="N765" s="144"/>
      <c r="O765" s="144"/>
      <c r="P765" s="137"/>
      <c r="Q765" s="137"/>
      <c r="R765" s="137"/>
      <c r="S765" s="137"/>
      <c r="T765" s="145"/>
      <c r="U765" s="145"/>
      <c r="V765" s="141"/>
      <c r="W765" s="141"/>
      <c r="X765" s="146"/>
      <c r="Y765" s="146"/>
      <c r="Z765" s="144"/>
      <c r="AA765" s="147"/>
      <c r="AB765" s="144"/>
      <c r="AC765" s="144"/>
    </row>
    <row r="766" spans="11:29" x14ac:dyDescent="0.25">
      <c r="K766" s="48"/>
      <c r="L766" s="143"/>
      <c r="M766" s="144"/>
      <c r="N766" s="144"/>
      <c r="O766" s="144"/>
      <c r="P766" s="137"/>
      <c r="Q766" s="137"/>
      <c r="R766" s="137"/>
      <c r="S766" s="137"/>
      <c r="T766" s="145"/>
      <c r="U766" s="145"/>
      <c r="V766" s="141"/>
      <c r="W766" s="141"/>
      <c r="X766" s="146"/>
      <c r="Y766" s="146"/>
      <c r="Z766" s="144"/>
      <c r="AA766" s="147"/>
      <c r="AB766" s="144"/>
      <c r="AC766" s="144"/>
    </row>
    <row r="767" spans="11:29" x14ac:dyDescent="0.25">
      <c r="K767" s="48"/>
      <c r="L767" s="143"/>
      <c r="M767" s="144"/>
      <c r="N767" s="144"/>
      <c r="O767" s="144"/>
      <c r="P767" s="137"/>
      <c r="Q767" s="137"/>
      <c r="R767" s="137"/>
      <c r="S767" s="137"/>
      <c r="T767" s="145"/>
      <c r="U767" s="145"/>
      <c r="V767" s="141"/>
      <c r="W767" s="141"/>
      <c r="X767" s="146"/>
      <c r="Y767" s="146"/>
      <c r="Z767" s="144"/>
      <c r="AA767" s="147"/>
      <c r="AB767" s="144"/>
      <c r="AC767" s="144"/>
    </row>
    <row r="768" spans="11:29" x14ac:dyDescent="0.25">
      <c r="K768" s="48"/>
      <c r="L768" s="143"/>
      <c r="M768" s="144"/>
      <c r="N768" s="144"/>
      <c r="O768" s="144"/>
      <c r="P768" s="137"/>
      <c r="Q768" s="137"/>
      <c r="R768" s="137"/>
      <c r="S768" s="137"/>
      <c r="T768" s="145"/>
      <c r="U768" s="145"/>
      <c r="V768" s="141"/>
      <c r="W768" s="141"/>
      <c r="X768" s="146"/>
      <c r="Y768" s="146"/>
      <c r="Z768" s="144"/>
      <c r="AA768" s="147"/>
      <c r="AB768" s="144"/>
      <c r="AC768" s="144"/>
    </row>
    <row r="769" spans="11:29" x14ac:dyDescent="0.25">
      <c r="K769" s="48"/>
      <c r="L769" s="143"/>
      <c r="M769" s="144"/>
      <c r="N769" s="144"/>
      <c r="O769" s="144"/>
      <c r="P769" s="137"/>
      <c r="Q769" s="137"/>
      <c r="R769" s="137"/>
      <c r="S769" s="137"/>
      <c r="T769" s="145"/>
      <c r="U769" s="145"/>
      <c r="V769" s="141"/>
      <c r="W769" s="141"/>
      <c r="X769" s="146"/>
      <c r="Y769" s="146"/>
      <c r="Z769" s="144"/>
      <c r="AA769" s="147"/>
      <c r="AB769" s="144"/>
      <c r="AC769" s="144"/>
    </row>
    <row r="770" spans="11:29" x14ac:dyDescent="0.25">
      <c r="K770" s="48"/>
      <c r="L770" s="143"/>
      <c r="M770" s="144"/>
      <c r="N770" s="144"/>
      <c r="O770" s="144"/>
      <c r="P770" s="137"/>
      <c r="Q770" s="137"/>
      <c r="R770" s="137"/>
      <c r="S770" s="137"/>
      <c r="T770" s="145"/>
      <c r="U770" s="145"/>
      <c r="V770" s="141"/>
      <c r="W770" s="141"/>
      <c r="X770" s="146"/>
      <c r="Y770" s="146"/>
      <c r="Z770" s="144"/>
      <c r="AA770" s="147"/>
      <c r="AB770" s="144"/>
      <c r="AC770" s="144"/>
    </row>
    <row r="771" spans="11:29" x14ac:dyDescent="0.25">
      <c r="K771" s="48"/>
      <c r="L771" s="143"/>
      <c r="M771" s="144"/>
      <c r="N771" s="144"/>
      <c r="O771" s="144"/>
      <c r="P771" s="137"/>
      <c r="Q771" s="137"/>
      <c r="R771" s="137"/>
      <c r="S771" s="137"/>
      <c r="T771" s="145"/>
      <c r="U771" s="145"/>
      <c r="V771" s="141"/>
      <c r="W771" s="141"/>
      <c r="X771" s="146"/>
      <c r="Y771" s="146"/>
      <c r="Z771" s="144"/>
      <c r="AA771" s="147"/>
      <c r="AB771" s="144"/>
      <c r="AC771" s="144"/>
    </row>
    <row r="772" spans="11:29" x14ac:dyDescent="0.25">
      <c r="K772" s="48"/>
      <c r="L772" s="143"/>
      <c r="M772" s="144"/>
      <c r="N772" s="144"/>
      <c r="O772" s="144"/>
      <c r="P772" s="137"/>
      <c r="Q772" s="137"/>
      <c r="R772" s="137"/>
      <c r="S772" s="137"/>
      <c r="T772" s="145"/>
      <c r="U772" s="145"/>
      <c r="V772" s="141"/>
      <c r="W772" s="141"/>
      <c r="X772" s="146"/>
      <c r="Y772" s="146"/>
      <c r="Z772" s="144"/>
      <c r="AA772" s="147"/>
      <c r="AB772" s="144"/>
      <c r="AC772" s="144"/>
    </row>
    <row r="773" spans="11:29" x14ac:dyDescent="0.25">
      <c r="K773" s="48"/>
      <c r="L773" s="143"/>
      <c r="M773" s="144"/>
      <c r="N773" s="144"/>
      <c r="O773" s="144"/>
      <c r="P773" s="137"/>
      <c r="Q773" s="137"/>
      <c r="R773" s="137"/>
      <c r="S773" s="137"/>
      <c r="T773" s="145"/>
      <c r="U773" s="145"/>
      <c r="V773" s="141"/>
      <c r="W773" s="141"/>
      <c r="X773" s="146"/>
      <c r="Y773" s="146"/>
      <c r="Z773" s="144"/>
      <c r="AA773" s="147"/>
      <c r="AB773" s="144"/>
      <c r="AC773" s="144"/>
    </row>
    <row r="774" spans="11:29" x14ac:dyDescent="0.25">
      <c r="K774" s="48"/>
      <c r="L774" s="143"/>
      <c r="M774" s="144"/>
      <c r="N774" s="144"/>
      <c r="O774" s="144"/>
      <c r="P774" s="137"/>
      <c r="Q774" s="137"/>
      <c r="R774" s="137"/>
      <c r="S774" s="137"/>
      <c r="T774" s="145"/>
      <c r="U774" s="145"/>
      <c r="V774" s="141"/>
      <c r="W774" s="141"/>
      <c r="X774" s="146"/>
      <c r="Y774" s="146"/>
      <c r="Z774" s="144"/>
      <c r="AA774" s="147"/>
      <c r="AB774" s="144"/>
      <c r="AC774" s="144"/>
    </row>
    <row r="775" spans="11:29" x14ac:dyDescent="0.25">
      <c r="K775" s="48"/>
      <c r="L775" s="143"/>
      <c r="M775" s="144"/>
      <c r="N775" s="144"/>
      <c r="O775" s="144"/>
      <c r="P775" s="137"/>
      <c r="Q775" s="137"/>
      <c r="R775" s="137"/>
      <c r="S775" s="137"/>
      <c r="T775" s="145"/>
      <c r="U775" s="145"/>
      <c r="V775" s="141"/>
      <c r="W775" s="141"/>
      <c r="X775" s="146"/>
      <c r="Y775" s="146"/>
      <c r="Z775" s="144"/>
      <c r="AA775" s="147"/>
      <c r="AB775" s="144"/>
      <c r="AC775" s="144"/>
    </row>
    <row r="776" spans="11:29" x14ac:dyDescent="0.25">
      <c r="K776" s="48"/>
      <c r="L776" s="143"/>
      <c r="M776" s="144"/>
      <c r="N776" s="144"/>
      <c r="O776" s="144"/>
      <c r="P776" s="137"/>
      <c r="Q776" s="137"/>
      <c r="R776" s="137"/>
      <c r="S776" s="137"/>
      <c r="T776" s="145"/>
      <c r="U776" s="145"/>
      <c r="V776" s="141"/>
      <c r="W776" s="141"/>
      <c r="X776" s="146"/>
      <c r="Y776" s="146"/>
      <c r="Z776" s="144"/>
      <c r="AA776" s="147"/>
      <c r="AB776" s="144"/>
      <c r="AC776" s="144"/>
    </row>
    <row r="777" spans="11:29" x14ac:dyDescent="0.25">
      <c r="K777" s="48"/>
      <c r="L777" s="143"/>
      <c r="M777" s="144"/>
      <c r="N777" s="144"/>
      <c r="O777" s="144"/>
      <c r="P777" s="137"/>
      <c r="Q777" s="137"/>
      <c r="R777" s="137"/>
      <c r="S777" s="137"/>
      <c r="T777" s="145"/>
      <c r="U777" s="145"/>
      <c r="V777" s="141"/>
      <c r="W777" s="141"/>
      <c r="X777" s="146"/>
      <c r="Y777" s="146"/>
      <c r="Z777" s="144"/>
      <c r="AA777" s="147"/>
      <c r="AB777" s="144"/>
      <c r="AC777" s="144"/>
    </row>
    <row r="778" spans="11:29" x14ac:dyDescent="0.25">
      <c r="K778" s="48"/>
      <c r="L778" s="143"/>
      <c r="M778" s="144"/>
      <c r="N778" s="144"/>
      <c r="O778" s="144"/>
      <c r="P778" s="137"/>
      <c r="Q778" s="137"/>
      <c r="R778" s="137"/>
      <c r="S778" s="137"/>
      <c r="T778" s="145"/>
      <c r="U778" s="145"/>
      <c r="V778" s="141"/>
      <c r="W778" s="141"/>
      <c r="X778" s="146"/>
      <c r="Y778" s="146"/>
      <c r="Z778" s="144"/>
      <c r="AA778" s="147"/>
      <c r="AB778" s="144"/>
      <c r="AC778" s="144"/>
    </row>
    <row r="779" spans="11:29" x14ac:dyDescent="0.25">
      <c r="K779" s="48"/>
      <c r="L779" s="143"/>
      <c r="M779" s="144"/>
      <c r="N779" s="144"/>
      <c r="O779" s="144"/>
      <c r="P779" s="137"/>
      <c r="Q779" s="137"/>
      <c r="R779" s="137"/>
      <c r="S779" s="137"/>
      <c r="T779" s="145"/>
      <c r="U779" s="145"/>
      <c r="V779" s="141"/>
      <c r="W779" s="141"/>
      <c r="X779" s="146"/>
      <c r="Y779" s="146"/>
      <c r="Z779" s="144"/>
      <c r="AA779" s="147"/>
      <c r="AB779" s="144"/>
      <c r="AC779" s="144"/>
    </row>
    <row r="780" spans="11:29" x14ac:dyDescent="0.25">
      <c r="K780" s="48"/>
      <c r="L780" s="143"/>
      <c r="M780" s="144"/>
      <c r="N780" s="144"/>
      <c r="O780" s="144"/>
      <c r="P780" s="137"/>
      <c r="Q780" s="137"/>
      <c r="R780" s="137"/>
      <c r="S780" s="137"/>
      <c r="T780" s="145"/>
      <c r="U780" s="145"/>
      <c r="V780" s="141"/>
      <c r="W780" s="141"/>
      <c r="X780" s="146"/>
      <c r="Y780" s="146"/>
      <c r="Z780" s="144"/>
      <c r="AA780" s="147"/>
      <c r="AB780" s="144"/>
      <c r="AC780" s="144"/>
    </row>
    <row r="781" spans="11:29" x14ac:dyDescent="0.25">
      <c r="K781" s="48"/>
      <c r="L781" s="143"/>
      <c r="M781" s="144"/>
      <c r="N781" s="144"/>
      <c r="O781" s="144"/>
      <c r="P781" s="137"/>
      <c r="Q781" s="137"/>
      <c r="R781" s="137"/>
      <c r="S781" s="137"/>
      <c r="T781" s="145"/>
      <c r="U781" s="145"/>
      <c r="V781" s="141"/>
      <c r="W781" s="141"/>
      <c r="X781" s="146"/>
      <c r="Y781" s="146"/>
      <c r="Z781" s="144"/>
      <c r="AA781" s="147"/>
      <c r="AB781" s="144"/>
      <c r="AC781" s="144"/>
    </row>
    <row r="782" spans="11:29" x14ac:dyDescent="0.25">
      <c r="K782" s="48"/>
      <c r="L782" s="143"/>
      <c r="M782" s="144"/>
      <c r="N782" s="144"/>
      <c r="O782" s="144"/>
      <c r="P782" s="137"/>
      <c r="Q782" s="137"/>
      <c r="R782" s="137"/>
      <c r="S782" s="137"/>
      <c r="T782" s="145"/>
      <c r="U782" s="145"/>
      <c r="V782" s="141"/>
      <c r="W782" s="141"/>
      <c r="X782" s="146"/>
      <c r="Y782" s="146"/>
      <c r="Z782" s="144"/>
      <c r="AA782" s="147"/>
      <c r="AB782" s="144"/>
      <c r="AC782" s="144"/>
    </row>
    <row r="783" spans="11:29" x14ac:dyDescent="0.25">
      <c r="K783" s="48"/>
      <c r="L783" s="143"/>
      <c r="M783" s="144"/>
      <c r="N783" s="144"/>
      <c r="O783" s="144"/>
      <c r="P783" s="137"/>
      <c r="Q783" s="137"/>
      <c r="R783" s="137"/>
      <c r="S783" s="137"/>
      <c r="T783" s="145"/>
      <c r="U783" s="145"/>
      <c r="V783" s="141"/>
      <c r="W783" s="141"/>
      <c r="X783" s="146"/>
      <c r="Y783" s="146"/>
      <c r="Z783" s="144"/>
      <c r="AA783" s="147"/>
      <c r="AB783" s="144"/>
      <c r="AC783" s="144"/>
    </row>
    <row r="784" spans="11:29" x14ac:dyDescent="0.25">
      <c r="K784" s="48"/>
      <c r="L784" s="143"/>
      <c r="M784" s="144"/>
      <c r="N784" s="144"/>
      <c r="O784" s="144"/>
      <c r="P784" s="137"/>
      <c r="Q784" s="137"/>
      <c r="R784" s="137"/>
      <c r="S784" s="137"/>
      <c r="T784" s="145"/>
      <c r="U784" s="145"/>
      <c r="V784" s="141"/>
      <c r="W784" s="141"/>
      <c r="X784" s="146"/>
      <c r="Y784" s="146"/>
      <c r="Z784" s="144"/>
      <c r="AA784" s="147"/>
      <c r="AB784" s="144"/>
      <c r="AC784" s="144"/>
    </row>
    <row r="785" spans="11:29" x14ac:dyDescent="0.25">
      <c r="K785" s="48"/>
      <c r="L785" s="143"/>
      <c r="M785" s="144"/>
      <c r="N785" s="144"/>
      <c r="O785" s="144"/>
      <c r="P785" s="137"/>
      <c r="Q785" s="137"/>
      <c r="R785" s="137"/>
      <c r="S785" s="137"/>
      <c r="T785" s="145"/>
      <c r="U785" s="145"/>
      <c r="V785" s="141"/>
      <c r="W785" s="141"/>
      <c r="X785" s="146"/>
      <c r="Y785" s="146"/>
      <c r="Z785" s="144"/>
      <c r="AA785" s="147"/>
      <c r="AB785" s="144"/>
      <c r="AC785" s="144"/>
    </row>
    <row r="786" spans="11:29" x14ac:dyDescent="0.25">
      <c r="K786" s="48"/>
      <c r="L786" s="143"/>
      <c r="M786" s="144"/>
      <c r="N786" s="144"/>
      <c r="O786" s="144"/>
      <c r="P786" s="137"/>
      <c r="Q786" s="137"/>
      <c r="R786" s="137"/>
      <c r="S786" s="137"/>
      <c r="T786" s="145"/>
      <c r="U786" s="145"/>
      <c r="V786" s="141"/>
      <c r="W786" s="141"/>
      <c r="X786" s="146"/>
      <c r="Y786" s="146"/>
      <c r="Z786" s="144"/>
      <c r="AA786" s="147"/>
      <c r="AB786" s="144"/>
      <c r="AC786" s="144"/>
    </row>
    <row r="787" spans="11:29" x14ac:dyDescent="0.25">
      <c r="K787" s="48"/>
      <c r="L787" s="143"/>
      <c r="M787" s="144"/>
      <c r="N787" s="144"/>
      <c r="O787" s="144"/>
      <c r="P787" s="137"/>
      <c r="Q787" s="137"/>
      <c r="R787" s="137"/>
      <c r="S787" s="137"/>
      <c r="T787" s="145"/>
      <c r="U787" s="145"/>
      <c r="V787" s="141"/>
      <c r="W787" s="141"/>
      <c r="X787" s="146"/>
      <c r="Y787" s="146"/>
      <c r="Z787" s="144"/>
      <c r="AA787" s="147"/>
      <c r="AB787" s="144"/>
      <c r="AC787" s="144"/>
    </row>
    <row r="788" spans="11:29" x14ac:dyDescent="0.25">
      <c r="K788" s="48"/>
      <c r="L788" s="143"/>
      <c r="M788" s="144"/>
      <c r="N788" s="144"/>
      <c r="O788" s="144"/>
      <c r="P788" s="137"/>
      <c r="Q788" s="137"/>
      <c r="R788" s="137"/>
      <c r="S788" s="137"/>
      <c r="T788" s="145"/>
      <c r="U788" s="145"/>
      <c r="V788" s="141"/>
      <c r="W788" s="141"/>
      <c r="X788" s="146"/>
      <c r="Y788" s="146"/>
      <c r="Z788" s="144"/>
      <c r="AA788" s="147"/>
      <c r="AB788" s="144"/>
      <c r="AC788" s="144"/>
    </row>
    <row r="789" spans="11:29" x14ac:dyDescent="0.25">
      <c r="K789" s="48"/>
      <c r="L789" s="143"/>
      <c r="M789" s="144"/>
      <c r="N789" s="144"/>
      <c r="O789" s="144"/>
      <c r="P789" s="137"/>
      <c r="Q789" s="137"/>
      <c r="R789" s="137"/>
      <c r="S789" s="137"/>
      <c r="T789" s="145"/>
      <c r="U789" s="145"/>
      <c r="V789" s="141"/>
      <c r="W789" s="141"/>
      <c r="X789" s="146"/>
      <c r="Y789" s="146"/>
      <c r="Z789" s="144"/>
      <c r="AA789" s="147"/>
      <c r="AB789" s="144"/>
      <c r="AC789" s="144"/>
    </row>
    <row r="790" spans="11:29" x14ac:dyDescent="0.25">
      <c r="K790" s="48"/>
      <c r="L790" s="143"/>
      <c r="M790" s="144"/>
      <c r="N790" s="144"/>
      <c r="O790" s="144"/>
      <c r="P790" s="137"/>
      <c r="Q790" s="137"/>
      <c r="R790" s="137"/>
      <c r="S790" s="137"/>
      <c r="T790" s="145"/>
      <c r="U790" s="145"/>
      <c r="V790" s="141"/>
      <c r="W790" s="141"/>
      <c r="X790" s="146"/>
      <c r="Y790" s="146"/>
      <c r="Z790" s="144"/>
      <c r="AA790" s="147"/>
      <c r="AB790" s="144"/>
      <c r="AC790" s="144"/>
    </row>
    <row r="791" spans="11:29" x14ac:dyDescent="0.25">
      <c r="K791" s="48"/>
      <c r="L791" s="143"/>
      <c r="M791" s="144"/>
      <c r="N791" s="144"/>
      <c r="O791" s="144"/>
      <c r="P791" s="137"/>
      <c r="Q791" s="137"/>
      <c r="R791" s="137"/>
      <c r="S791" s="137"/>
      <c r="T791" s="145"/>
      <c r="U791" s="145"/>
      <c r="V791" s="141"/>
      <c r="W791" s="141"/>
      <c r="X791" s="146"/>
      <c r="Y791" s="146"/>
      <c r="Z791" s="144"/>
      <c r="AA791" s="147"/>
      <c r="AB791" s="144"/>
      <c r="AC791" s="144"/>
    </row>
    <row r="792" spans="11:29" x14ac:dyDescent="0.25">
      <c r="K792" s="48"/>
      <c r="L792" s="143"/>
      <c r="M792" s="144"/>
      <c r="N792" s="144"/>
      <c r="O792" s="144"/>
      <c r="P792" s="137"/>
      <c r="Q792" s="137"/>
      <c r="R792" s="137"/>
      <c r="S792" s="137"/>
      <c r="T792" s="145"/>
      <c r="U792" s="145"/>
      <c r="V792" s="141"/>
      <c r="W792" s="141"/>
      <c r="X792" s="146"/>
      <c r="Y792" s="146"/>
      <c r="Z792" s="144"/>
      <c r="AA792" s="147"/>
      <c r="AB792" s="144"/>
      <c r="AC792" s="144"/>
    </row>
    <row r="793" spans="11:29" x14ac:dyDescent="0.25">
      <c r="K793" s="48"/>
      <c r="L793" s="143"/>
      <c r="M793" s="144"/>
      <c r="N793" s="144"/>
      <c r="O793" s="144"/>
      <c r="P793" s="137"/>
      <c r="Q793" s="137"/>
      <c r="R793" s="137"/>
      <c r="S793" s="137"/>
      <c r="T793" s="145"/>
      <c r="U793" s="145"/>
      <c r="V793" s="141"/>
      <c r="W793" s="141"/>
      <c r="X793" s="146"/>
      <c r="Y793" s="146"/>
      <c r="Z793" s="144"/>
      <c r="AA793" s="147"/>
      <c r="AB793" s="144"/>
      <c r="AC793" s="144"/>
    </row>
    <row r="794" spans="11:29" x14ac:dyDescent="0.25">
      <c r="K794" s="48"/>
      <c r="L794" s="143"/>
      <c r="M794" s="144"/>
      <c r="N794" s="144"/>
      <c r="O794" s="144"/>
      <c r="P794" s="137"/>
      <c r="Q794" s="137"/>
      <c r="R794" s="137"/>
      <c r="S794" s="137"/>
      <c r="T794" s="145"/>
      <c r="U794" s="145"/>
      <c r="V794" s="141"/>
      <c r="W794" s="141"/>
      <c r="X794" s="146"/>
      <c r="Y794" s="146"/>
      <c r="Z794" s="144"/>
      <c r="AA794" s="147"/>
      <c r="AB794" s="144"/>
      <c r="AC794" s="144"/>
    </row>
    <row r="795" spans="11:29" x14ac:dyDescent="0.25">
      <c r="K795" s="48"/>
      <c r="L795" s="143"/>
      <c r="M795" s="144"/>
      <c r="N795" s="144"/>
      <c r="O795" s="144"/>
      <c r="P795" s="137"/>
      <c r="Q795" s="137"/>
      <c r="R795" s="137"/>
      <c r="S795" s="137"/>
      <c r="T795" s="145"/>
      <c r="U795" s="145"/>
      <c r="V795" s="141"/>
      <c r="W795" s="141"/>
      <c r="X795" s="146"/>
      <c r="Y795" s="146"/>
      <c r="Z795" s="144"/>
      <c r="AA795" s="147"/>
      <c r="AB795" s="144"/>
      <c r="AC795" s="144"/>
    </row>
    <row r="796" spans="11:29" x14ac:dyDescent="0.25">
      <c r="K796" s="48"/>
      <c r="L796" s="143"/>
      <c r="M796" s="144"/>
      <c r="N796" s="144"/>
      <c r="O796" s="144"/>
      <c r="P796" s="137"/>
      <c r="Q796" s="137"/>
      <c r="R796" s="137"/>
      <c r="S796" s="137"/>
      <c r="T796" s="145"/>
      <c r="U796" s="145"/>
      <c r="V796" s="141"/>
      <c r="W796" s="141"/>
      <c r="X796" s="146"/>
      <c r="Y796" s="146"/>
      <c r="Z796" s="144"/>
      <c r="AA796" s="147"/>
      <c r="AB796" s="144"/>
      <c r="AC796" s="144"/>
    </row>
    <row r="797" spans="11:29" x14ac:dyDescent="0.25">
      <c r="K797" s="48"/>
      <c r="L797" s="143"/>
      <c r="M797" s="144"/>
      <c r="N797" s="144"/>
      <c r="O797" s="144"/>
      <c r="P797" s="137"/>
      <c r="Q797" s="137"/>
      <c r="R797" s="137"/>
      <c r="S797" s="137"/>
      <c r="T797" s="145"/>
      <c r="U797" s="145"/>
      <c r="V797" s="141"/>
      <c r="W797" s="141"/>
      <c r="X797" s="146"/>
      <c r="Y797" s="146"/>
      <c r="Z797" s="144"/>
      <c r="AA797" s="147"/>
      <c r="AB797" s="144"/>
      <c r="AC797" s="144"/>
    </row>
    <row r="798" spans="11:29" x14ac:dyDescent="0.25">
      <c r="K798" s="48"/>
      <c r="L798" s="143"/>
      <c r="M798" s="144"/>
      <c r="N798" s="144"/>
      <c r="O798" s="144"/>
      <c r="P798" s="137"/>
      <c r="Q798" s="137"/>
      <c r="R798" s="137"/>
      <c r="S798" s="137"/>
      <c r="T798" s="145"/>
      <c r="U798" s="145"/>
      <c r="V798" s="141"/>
      <c r="W798" s="141"/>
      <c r="X798" s="146"/>
      <c r="Y798" s="146"/>
      <c r="Z798" s="144"/>
      <c r="AA798" s="147"/>
      <c r="AB798" s="144"/>
      <c r="AC798" s="144"/>
    </row>
    <row r="799" spans="11:29" x14ac:dyDescent="0.25">
      <c r="K799" s="48"/>
      <c r="L799" s="143"/>
      <c r="M799" s="144"/>
      <c r="N799" s="144"/>
      <c r="O799" s="144"/>
      <c r="P799" s="137"/>
      <c r="Q799" s="137"/>
      <c r="R799" s="137"/>
      <c r="S799" s="137"/>
      <c r="T799" s="145"/>
      <c r="U799" s="145"/>
      <c r="V799" s="141"/>
      <c r="W799" s="141"/>
      <c r="X799" s="146"/>
      <c r="Y799" s="146"/>
      <c r="Z799" s="144"/>
      <c r="AA799" s="147"/>
      <c r="AB799" s="144"/>
      <c r="AC799" s="144"/>
    </row>
    <row r="800" spans="11:29" x14ac:dyDescent="0.25">
      <c r="K800" s="48"/>
      <c r="L800" s="143"/>
      <c r="M800" s="144"/>
      <c r="N800" s="144"/>
      <c r="O800" s="144"/>
      <c r="P800" s="137"/>
      <c r="Q800" s="137"/>
      <c r="R800" s="137"/>
      <c r="S800" s="137"/>
      <c r="T800" s="145"/>
      <c r="U800" s="145"/>
      <c r="V800" s="141"/>
      <c r="W800" s="141"/>
      <c r="X800" s="146"/>
      <c r="Y800" s="146"/>
      <c r="Z800" s="144"/>
      <c r="AA800" s="147"/>
      <c r="AB800" s="144"/>
      <c r="AC800" s="144"/>
    </row>
    <row r="801" spans="11:29" x14ac:dyDescent="0.25">
      <c r="K801" s="48"/>
      <c r="L801" s="143"/>
      <c r="M801" s="144"/>
      <c r="N801" s="144"/>
      <c r="O801" s="144"/>
      <c r="P801" s="137"/>
      <c r="Q801" s="137"/>
      <c r="R801" s="137"/>
      <c r="S801" s="137"/>
      <c r="T801" s="145"/>
      <c r="U801" s="145"/>
      <c r="V801" s="141"/>
      <c r="W801" s="141"/>
      <c r="X801" s="146"/>
      <c r="Y801" s="146"/>
      <c r="Z801" s="144"/>
      <c r="AA801" s="147"/>
      <c r="AB801" s="144"/>
      <c r="AC801" s="144"/>
    </row>
    <row r="802" spans="11:29" x14ac:dyDescent="0.25">
      <c r="K802" s="48"/>
      <c r="L802" s="143"/>
      <c r="M802" s="144"/>
      <c r="N802" s="144"/>
      <c r="O802" s="144"/>
      <c r="P802" s="137"/>
      <c r="Q802" s="137"/>
      <c r="R802" s="137"/>
      <c r="S802" s="137"/>
      <c r="T802" s="145"/>
      <c r="U802" s="145"/>
      <c r="V802" s="141"/>
      <c r="W802" s="141"/>
      <c r="X802" s="146"/>
      <c r="Y802" s="146"/>
      <c r="Z802" s="144"/>
      <c r="AA802" s="147"/>
      <c r="AB802" s="144"/>
      <c r="AC802" s="144"/>
    </row>
    <row r="803" spans="11:29" x14ac:dyDescent="0.25">
      <c r="K803" s="48"/>
      <c r="L803" s="143"/>
      <c r="M803" s="144"/>
      <c r="N803" s="144"/>
      <c r="O803" s="144"/>
      <c r="P803" s="137"/>
      <c r="Q803" s="137"/>
      <c r="R803" s="137"/>
      <c r="S803" s="137"/>
      <c r="T803" s="145"/>
      <c r="U803" s="145"/>
      <c r="V803" s="141"/>
      <c r="W803" s="141"/>
      <c r="X803" s="146"/>
      <c r="Y803" s="146"/>
      <c r="Z803" s="144"/>
      <c r="AA803" s="147"/>
      <c r="AB803" s="144"/>
      <c r="AC803" s="144"/>
    </row>
    <row r="804" spans="11:29" x14ac:dyDescent="0.25">
      <c r="K804" s="48"/>
      <c r="L804" s="143"/>
      <c r="M804" s="144"/>
      <c r="N804" s="144"/>
      <c r="O804" s="144"/>
      <c r="P804" s="137"/>
      <c r="Q804" s="137"/>
      <c r="R804" s="137"/>
      <c r="S804" s="137"/>
      <c r="T804" s="145"/>
      <c r="U804" s="145"/>
      <c r="V804" s="141"/>
      <c r="W804" s="141"/>
      <c r="X804" s="146"/>
      <c r="Y804" s="146"/>
      <c r="Z804" s="144"/>
      <c r="AA804" s="147"/>
      <c r="AB804" s="144"/>
      <c r="AC804" s="144"/>
    </row>
    <row r="805" spans="11:29" x14ac:dyDescent="0.25">
      <c r="K805" s="48"/>
      <c r="L805" s="143"/>
      <c r="M805" s="144"/>
      <c r="N805" s="144"/>
      <c r="O805" s="144"/>
      <c r="P805" s="137"/>
      <c r="Q805" s="137"/>
      <c r="R805" s="137"/>
      <c r="S805" s="137"/>
      <c r="T805" s="145"/>
      <c r="U805" s="145"/>
      <c r="V805" s="141"/>
      <c r="W805" s="141"/>
      <c r="X805" s="146"/>
      <c r="Y805" s="146"/>
      <c r="Z805" s="144"/>
      <c r="AA805" s="147"/>
      <c r="AB805" s="144"/>
      <c r="AC805" s="144"/>
    </row>
    <row r="806" spans="11:29" x14ac:dyDescent="0.25">
      <c r="K806" s="48"/>
      <c r="L806" s="143"/>
      <c r="M806" s="144"/>
      <c r="N806" s="144"/>
      <c r="O806" s="144"/>
      <c r="P806" s="137"/>
      <c r="Q806" s="137"/>
      <c r="R806" s="137"/>
      <c r="S806" s="137"/>
      <c r="T806" s="145"/>
      <c r="U806" s="145"/>
      <c r="V806" s="141"/>
      <c r="W806" s="141"/>
      <c r="X806" s="146"/>
      <c r="Y806" s="146"/>
      <c r="Z806" s="144"/>
      <c r="AA806" s="147"/>
      <c r="AB806" s="144"/>
      <c r="AC806" s="144"/>
    </row>
    <row r="807" spans="11:29" x14ac:dyDescent="0.25">
      <c r="K807" s="48"/>
      <c r="L807" s="143"/>
      <c r="M807" s="144"/>
      <c r="N807" s="144"/>
      <c r="O807" s="144"/>
      <c r="P807" s="137"/>
      <c r="Q807" s="137"/>
      <c r="R807" s="137"/>
      <c r="S807" s="137"/>
      <c r="T807" s="145"/>
      <c r="U807" s="145"/>
      <c r="V807" s="141"/>
      <c r="W807" s="141"/>
      <c r="X807" s="146"/>
      <c r="Y807" s="146"/>
      <c r="Z807" s="144"/>
      <c r="AA807" s="147"/>
      <c r="AB807" s="144"/>
      <c r="AC807" s="144"/>
    </row>
    <row r="808" spans="11:29" x14ac:dyDescent="0.25">
      <c r="K808" s="48"/>
      <c r="L808" s="143"/>
      <c r="M808" s="144"/>
      <c r="N808" s="144"/>
      <c r="O808" s="144"/>
      <c r="P808" s="137"/>
      <c r="Q808" s="137"/>
      <c r="R808" s="137"/>
      <c r="S808" s="137"/>
      <c r="T808" s="145"/>
      <c r="U808" s="145"/>
      <c r="V808" s="141"/>
      <c r="W808" s="141"/>
      <c r="X808" s="146"/>
      <c r="Y808" s="146"/>
      <c r="Z808" s="144"/>
      <c r="AA808" s="147"/>
      <c r="AB808" s="144"/>
      <c r="AC808" s="144"/>
    </row>
    <row r="809" spans="11:29" x14ac:dyDescent="0.25">
      <c r="K809" s="48"/>
      <c r="L809" s="143"/>
      <c r="M809" s="144"/>
      <c r="N809" s="144"/>
      <c r="O809" s="144"/>
      <c r="P809" s="137"/>
      <c r="Q809" s="137"/>
      <c r="R809" s="137"/>
      <c r="S809" s="137"/>
      <c r="T809" s="145"/>
      <c r="U809" s="145"/>
      <c r="V809" s="141"/>
      <c r="W809" s="141"/>
      <c r="X809" s="146"/>
      <c r="Y809" s="146"/>
      <c r="Z809" s="144"/>
      <c r="AA809" s="147"/>
      <c r="AB809" s="144"/>
      <c r="AC809" s="144"/>
    </row>
    <row r="810" spans="11:29" x14ac:dyDescent="0.25">
      <c r="K810" s="48"/>
      <c r="L810" s="143"/>
      <c r="M810" s="144"/>
      <c r="N810" s="144"/>
      <c r="O810" s="144"/>
      <c r="P810" s="137"/>
      <c r="Q810" s="137"/>
      <c r="R810" s="137"/>
      <c r="S810" s="137"/>
      <c r="T810" s="145"/>
      <c r="U810" s="145"/>
      <c r="V810" s="141"/>
      <c r="W810" s="141"/>
      <c r="X810" s="146"/>
      <c r="Y810" s="146"/>
      <c r="Z810" s="144"/>
      <c r="AA810" s="147"/>
      <c r="AB810" s="144"/>
      <c r="AC810" s="144"/>
    </row>
    <row r="811" spans="11:29" x14ac:dyDescent="0.25">
      <c r="K811" s="48"/>
      <c r="L811" s="143"/>
      <c r="M811" s="144"/>
      <c r="N811" s="144"/>
      <c r="O811" s="144"/>
      <c r="P811" s="137"/>
      <c r="Q811" s="137"/>
      <c r="R811" s="137"/>
      <c r="S811" s="137"/>
      <c r="T811" s="145"/>
      <c r="U811" s="145"/>
      <c r="V811" s="141"/>
      <c r="W811" s="141"/>
      <c r="X811" s="146"/>
      <c r="Y811" s="146"/>
      <c r="Z811" s="144"/>
      <c r="AA811" s="147"/>
      <c r="AB811" s="144"/>
      <c r="AC811" s="144"/>
    </row>
    <row r="812" spans="11:29" x14ac:dyDescent="0.25">
      <c r="K812" s="48"/>
      <c r="L812" s="143"/>
      <c r="M812" s="144"/>
      <c r="N812" s="144"/>
      <c r="O812" s="144"/>
      <c r="P812" s="137"/>
      <c r="Q812" s="137"/>
      <c r="R812" s="137"/>
      <c r="S812" s="137"/>
      <c r="T812" s="145"/>
      <c r="U812" s="145"/>
      <c r="V812" s="141"/>
      <c r="W812" s="141"/>
      <c r="X812" s="146"/>
      <c r="Y812" s="146"/>
      <c r="Z812" s="144"/>
      <c r="AA812" s="147"/>
      <c r="AB812" s="144"/>
      <c r="AC812" s="144"/>
    </row>
    <row r="813" spans="11:29" x14ac:dyDescent="0.25">
      <c r="K813" s="48"/>
      <c r="L813" s="143"/>
      <c r="M813" s="144"/>
      <c r="N813" s="144"/>
      <c r="O813" s="144"/>
      <c r="P813" s="137"/>
      <c r="Q813" s="137"/>
      <c r="R813" s="137"/>
      <c r="S813" s="137"/>
      <c r="T813" s="145"/>
      <c r="U813" s="145"/>
      <c r="V813" s="141"/>
      <c r="W813" s="141"/>
      <c r="X813" s="146"/>
      <c r="Y813" s="146"/>
      <c r="Z813" s="144"/>
      <c r="AA813" s="147"/>
      <c r="AB813" s="144"/>
      <c r="AC813" s="144"/>
    </row>
    <row r="814" spans="11:29" x14ac:dyDescent="0.25">
      <c r="K814" s="48"/>
      <c r="L814" s="143"/>
      <c r="M814" s="144"/>
      <c r="N814" s="144"/>
      <c r="O814" s="144"/>
      <c r="P814" s="137"/>
      <c r="Q814" s="137"/>
      <c r="R814" s="137"/>
      <c r="S814" s="137"/>
      <c r="T814" s="145"/>
      <c r="U814" s="145"/>
      <c r="V814" s="141"/>
      <c r="W814" s="141"/>
      <c r="X814" s="146"/>
      <c r="Y814" s="146"/>
      <c r="Z814" s="144"/>
      <c r="AA814" s="147"/>
      <c r="AB814" s="144"/>
      <c r="AC814" s="144"/>
    </row>
    <row r="815" spans="11:29" x14ac:dyDescent="0.25">
      <c r="K815" s="48"/>
      <c r="L815" s="143"/>
      <c r="M815" s="144"/>
      <c r="N815" s="144"/>
      <c r="O815" s="144"/>
      <c r="P815" s="137"/>
      <c r="Q815" s="137"/>
      <c r="R815" s="137"/>
      <c r="S815" s="137"/>
      <c r="T815" s="145"/>
      <c r="U815" s="145"/>
      <c r="V815" s="141"/>
      <c r="W815" s="141"/>
      <c r="X815" s="146"/>
      <c r="Y815" s="146"/>
      <c r="Z815" s="144"/>
      <c r="AA815" s="147"/>
      <c r="AB815" s="144"/>
      <c r="AC815" s="144"/>
    </row>
    <row r="816" spans="11:29" x14ac:dyDescent="0.25">
      <c r="K816" s="48"/>
      <c r="L816" s="143"/>
      <c r="M816" s="144"/>
      <c r="N816" s="144"/>
      <c r="O816" s="144"/>
      <c r="P816" s="137"/>
      <c r="Q816" s="137"/>
      <c r="R816" s="137"/>
      <c r="S816" s="137"/>
      <c r="T816" s="145"/>
      <c r="U816" s="145"/>
      <c r="V816" s="141"/>
      <c r="W816" s="141"/>
      <c r="X816" s="146"/>
      <c r="Y816" s="146"/>
      <c r="Z816" s="144"/>
      <c r="AA816" s="147"/>
      <c r="AB816" s="144"/>
      <c r="AC816" s="144"/>
    </row>
    <row r="817" spans="11:29" x14ac:dyDescent="0.25">
      <c r="K817" s="48"/>
      <c r="L817" s="143"/>
      <c r="M817" s="144"/>
      <c r="N817" s="144"/>
      <c r="O817" s="144"/>
      <c r="P817" s="137"/>
      <c r="Q817" s="137"/>
      <c r="R817" s="137"/>
      <c r="S817" s="137"/>
      <c r="T817" s="145"/>
      <c r="U817" s="145"/>
      <c r="V817" s="141"/>
      <c r="W817" s="141"/>
      <c r="X817" s="146"/>
      <c r="Y817" s="146"/>
      <c r="Z817" s="144"/>
      <c r="AA817" s="147"/>
      <c r="AB817" s="144"/>
      <c r="AC817" s="144"/>
    </row>
    <row r="818" spans="11:29" x14ac:dyDescent="0.25">
      <c r="K818" s="48"/>
      <c r="L818" s="143"/>
      <c r="M818" s="144"/>
      <c r="N818" s="144"/>
      <c r="O818" s="144"/>
      <c r="P818" s="137"/>
      <c r="Q818" s="137"/>
      <c r="R818" s="137"/>
      <c r="S818" s="137"/>
      <c r="T818" s="145"/>
      <c r="U818" s="145"/>
      <c r="V818" s="141"/>
      <c r="W818" s="141"/>
      <c r="X818" s="146"/>
      <c r="Y818" s="146"/>
      <c r="Z818" s="144"/>
      <c r="AA818" s="147"/>
      <c r="AB818" s="144"/>
      <c r="AC818" s="144"/>
    </row>
    <row r="819" spans="11:29" x14ac:dyDescent="0.25">
      <c r="K819" s="48"/>
      <c r="L819" s="143"/>
      <c r="M819" s="144"/>
      <c r="N819" s="144"/>
      <c r="O819" s="144"/>
      <c r="P819" s="137"/>
      <c r="Q819" s="137"/>
      <c r="R819" s="137"/>
      <c r="S819" s="137"/>
      <c r="T819" s="145"/>
      <c r="U819" s="145"/>
      <c r="V819" s="141"/>
      <c r="W819" s="141"/>
      <c r="X819" s="146"/>
      <c r="Y819" s="146"/>
      <c r="Z819" s="144"/>
      <c r="AA819" s="147"/>
      <c r="AB819" s="144"/>
      <c r="AC819" s="144"/>
    </row>
    <row r="820" spans="11:29" x14ac:dyDescent="0.25">
      <c r="K820" s="48"/>
      <c r="L820" s="143"/>
      <c r="M820" s="144"/>
      <c r="N820" s="144"/>
      <c r="O820" s="144"/>
      <c r="P820" s="137"/>
      <c r="Q820" s="137"/>
      <c r="R820" s="137"/>
      <c r="S820" s="137"/>
      <c r="T820" s="145"/>
      <c r="U820" s="145"/>
      <c r="V820" s="141"/>
      <c r="W820" s="141"/>
      <c r="X820" s="146"/>
      <c r="Y820" s="146"/>
      <c r="Z820" s="144"/>
      <c r="AA820" s="147"/>
      <c r="AB820" s="144"/>
      <c r="AC820" s="144"/>
    </row>
    <row r="821" spans="11:29" x14ac:dyDescent="0.25">
      <c r="K821" s="48"/>
      <c r="L821" s="143"/>
      <c r="M821" s="144"/>
      <c r="N821" s="144"/>
      <c r="O821" s="144"/>
      <c r="P821" s="137"/>
      <c r="Q821" s="137"/>
      <c r="R821" s="137"/>
      <c r="S821" s="137"/>
      <c r="T821" s="145"/>
      <c r="U821" s="145"/>
      <c r="V821" s="141"/>
      <c r="W821" s="141"/>
      <c r="X821" s="146"/>
      <c r="Y821" s="146"/>
      <c r="Z821" s="144"/>
      <c r="AA821" s="147"/>
      <c r="AB821" s="144"/>
      <c r="AC821" s="144"/>
    </row>
    <row r="822" spans="11:29" x14ac:dyDescent="0.25">
      <c r="K822" s="48"/>
      <c r="L822" s="143"/>
      <c r="M822" s="144"/>
      <c r="N822" s="144"/>
      <c r="O822" s="144"/>
      <c r="P822" s="137"/>
      <c r="Q822" s="137"/>
      <c r="R822" s="137"/>
      <c r="S822" s="137"/>
      <c r="T822" s="145"/>
      <c r="U822" s="145"/>
      <c r="V822" s="141"/>
      <c r="W822" s="141"/>
      <c r="X822" s="146"/>
      <c r="Y822" s="146"/>
      <c r="Z822" s="144"/>
      <c r="AA822" s="147"/>
      <c r="AB822" s="144"/>
      <c r="AC822" s="144"/>
    </row>
    <row r="823" spans="11:29" x14ac:dyDescent="0.25">
      <c r="K823" s="48"/>
      <c r="L823" s="143"/>
      <c r="M823" s="144"/>
      <c r="N823" s="144"/>
      <c r="O823" s="144"/>
      <c r="P823" s="137"/>
      <c r="Q823" s="137"/>
      <c r="R823" s="137"/>
      <c r="S823" s="137"/>
      <c r="T823" s="145"/>
      <c r="U823" s="145"/>
      <c r="V823" s="141"/>
      <c r="W823" s="141"/>
      <c r="X823" s="146"/>
      <c r="Y823" s="146"/>
      <c r="Z823" s="144"/>
      <c r="AA823" s="147"/>
      <c r="AB823" s="144"/>
      <c r="AC823" s="144"/>
    </row>
    <row r="824" spans="11:29" x14ac:dyDescent="0.25">
      <c r="K824" s="48"/>
      <c r="L824" s="143"/>
      <c r="M824" s="144"/>
      <c r="N824" s="144"/>
      <c r="O824" s="144"/>
      <c r="P824" s="137"/>
      <c r="Q824" s="137"/>
      <c r="R824" s="137"/>
      <c r="S824" s="137"/>
      <c r="T824" s="145"/>
      <c r="U824" s="145"/>
      <c r="V824" s="141"/>
      <c r="W824" s="141"/>
      <c r="X824" s="146"/>
      <c r="Y824" s="146"/>
      <c r="Z824" s="144"/>
      <c r="AA824" s="147"/>
      <c r="AB824" s="144"/>
      <c r="AC824" s="144"/>
    </row>
    <row r="825" spans="11:29" x14ac:dyDescent="0.25">
      <c r="K825" s="48"/>
      <c r="L825" s="143"/>
      <c r="M825" s="144"/>
      <c r="N825" s="144"/>
      <c r="O825" s="144"/>
      <c r="P825" s="137"/>
      <c r="Q825" s="137"/>
      <c r="R825" s="137"/>
      <c r="S825" s="137"/>
      <c r="T825" s="145"/>
      <c r="U825" s="145"/>
      <c r="V825" s="141"/>
      <c r="W825" s="141"/>
      <c r="X825" s="146"/>
      <c r="Y825" s="146"/>
      <c r="Z825" s="144"/>
      <c r="AA825" s="147"/>
      <c r="AB825" s="144"/>
      <c r="AC825" s="144"/>
    </row>
    <row r="826" spans="11:29" x14ac:dyDescent="0.25">
      <c r="K826" s="48"/>
      <c r="L826" s="143"/>
      <c r="M826" s="144"/>
      <c r="N826" s="144"/>
      <c r="O826" s="144"/>
      <c r="P826" s="137"/>
      <c r="Q826" s="137"/>
      <c r="R826" s="137"/>
      <c r="S826" s="137"/>
      <c r="T826" s="145"/>
      <c r="U826" s="145"/>
      <c r="V826" s="141"/>
      <c r="W826" s="141"/>
      <c r="X826" s="146"/>
      <c r="Y826" s="146"/>
      <c r="Z826" s="144"/>
      <c r="AA826" s="147"/>
      <c r="AB826" s="144"/>
      <c r="AC826" s="144"/>
    </row>
    <row r="827" spans="11:29" x14ac:dyDescent="0.25">
      <c r="K827" s="48"/>
      <c r="L827" s="143"/>
      <c r="M827" s="144"/>
      <c r="N827" s="144"/>
      <c r="O827" s="144"/>
      <c r="P827" s="137"/>
      <c r="Q827" s="137"/>
      <c r="R827" s="137"/>
      <c r="S827" s="137"/>
      <c r="T827" s="145"/>
      <c r="U827" s="145"/>
      <c r="V827" s="141"/>
      <c r="W827" s="141"/>
      <c r="X827" s="146"/>
      <c r="Y827" s="146"/>
      <c r="Z827" s="144"/>
      <c r="AA827" s="147"/>
      <c r="AB827" s="144"/>
      <c r="AC827" s="144"/>
    </row>
    <row r="828" spans="11:29" x14ac:dyDescent="0.25">
      <c r="K828" s="48"/>
      <c r="L828" s="143"/>
      <c r="M828" s="144"/>
      <c r="N828" s="144"/>
      <c r="O828" s="144"/>
      <c r="P828" s="137"/>
      <c r="Q828" s="137"/>
      <c r="R828" s="137"/>
      <c r="S828" s="137"/>
      <c r="T828" s="145"/>
      <c r="U828" s="145"/>
      <c r="V828" s="141"/>
      <c r="W828" s="141"/>
      <c r="X828" s="146"/>
      <c r="Y828" s="146"/>
      <c r="Z828" s="144"/>
      <c r="AA828" s="147"/>
      <c r="AB828" s="144"/>
      <c r="AC828" s="144"/>
    </row>
    <row r="829" spans="11:29" x14ac:dyDescent="0.25">
      <c r="K829" s="48"/>
      <c r="L829" s="143"/>
      <c r="M829" s="144"/>
      <c r="N829" s="144"/>
      <c r="O829" s="144"/>
      <c r="P829" s="137"/>
      <c r="Q829" s="137"/>
      <c r="R829" s="137"/>
      <c r="S829" s="137"/>
      <c r="T829" s="145"/>
      <c r="U829" s="145"/>
      <c r="V829" s="141"/>
      <c r="W829" s="141"/>
      <c r="X829" s="146"/>
      <c r="Y829" s="146"/>
      <c r="Z829" s="144"/>
      <c r="AA829" s="147"/>
      <c r="AB829" s="144"/>
      <c r="AC829" s="144"/>
    </row>
    <row r="830" spans="11:29" x14ac:dyDescent="0.25">
      <c r="K830" s="48"/>
      <c r="L830" s="143"/>
      <c r="M830" s="144"/>
      <c r="N830" s="144"/>
      <c r="O830" s="144"/>
      <c r="P830" s="137"/>
      <c r="Q830" s="137"/>
      <c r="R830" s="137"/>
      <c r="S830" s="137"/>
      <c r="T830" s="145"/>
      <c r="U830" s="145"/>
      <c r="V830" s="141"/>
      <c r="W830" s="141"/>
      <c r="X830" s="146"/>
      <c r="Y830" s="146"/>
      <c r="Z830" s="144"/>
      <c r="AA830" s="147"/>
      <c r="AB830" s="144"/>
      <c r="AC830" s="144"/>
    </row>
    <row r="831" spans="11:29" x14ac:dyDescent="0.25">
      <c r="K831" s="48"/>
      <c r="L831" s="143"/>
      <c r="M831" s="144"/>
      <c r="N831" s="144"/>
      <c r="O831" s="144"/>
      <c r="P831" s="137"/>
      <c r="Q831" s="137"/>
      <c r="R831" s="137"/>
      <c r="S831" s="137"/>
      <c r="T831" s="145"/>
      <c r="U831" s="145"/>
      <c r="V831" s="141"/>
      <c r="W831" s="141"/>
      <c r="X831" s="146"/>
      <c r="Y831" s="146"/>
      <c r="Z831" s="144"/>
      <c r="AA831" s="147"/>
      <c r="AB831" s="144"/>
      <c r="AC831" s="144"/>
    </row>
    <row r="832" spans="11:29" x14ac:dyDescent="0.25">
      <c r="K832" s="48"/>
      <c r="L832" s="143"/>
      <c r="M832" s="144"/>
      <c r="N832" s="144"/>
      <c r="O832" s="144"/>
      <c r="P832" s="137"/>
      <c r="Q832" s="137"/>
      <c r="R832" s="137"/>
      <c r="S832" s="137"/>
      <c r="T832" s="145"/>
      <c r="U832" s="145"/>
      <c r="V832" s="141"/>
      <c r="W832" s="141"/>
      <c r="X832" s="146"/>
      <c r="Y832" s="146"/>
      <c r="Z832" s="144"/>
      <c r="AA832" s="147"/>
      <c r="AB832" s="144"/>
      <c r="AC832" s="144"/>
    </row>
    <row r="833" spans="11:29" x14ac:dyDescent="0.25">
      <c r="K833" s="48"/>
      <c r="L833" s="143"/>
      <c r="M833" s="144"/>
      <c r="N833" s="144"/>
      <c r="O833" s="144"/>
      <c r="P833" s="137"/>
      <c r="Q833" s="137"/>
      <c r="R833" s="137"/>
      <c r="S833" s="137"/>
      <c r="T833" s="145"/>
      <c r="U833" s="145"/>
      <c r="V833" s="141"/>
      <c r="W833" s="141"/>
      <c r="X833" s="146"/>
      <c r="Y833" s="146"/>
      <c r="Z833" s="144"/>
      <c r="AA833" s="147"/>
      <c r="AB833" s="144"/>
      <c r="AC833" s="144"/>
    </row>
    <row r="834" spans="11:29" x14ac:dyDescent="0.25">
      <c r="K834" s="48"/>
      <c r="L834" s="143"/>
      <c r="M834" s="144"/>
      <c r="N834" s="144"/>
      <c r="O834" s="144"/>
      <c r="P834" s="137"/>
      <c r="Q834" s="137"/>
      <c r="R834" s="137"/>
      <c r="S834" s="137"/>
      <c r="T834" s="145"/>
      <c r="U834" s="145"/>
      <c r="V834" s="141"/>
      <c r="W834" s="141"/>
      <c r="X834" s="146"/>
      <c r="Y834" s="146"/>
      <c r="Z834" s="144"/>
      <c r="AA834" s="147"/>
      <c r="AB834" s="144"/>
      <c r="AC834" s="144"/>
    </row>
    <row r="835" spans="11:29" x14ac:dyDescent="0.25">
      <c r="K835" s="48"/>
      <c r="L835" s="143"/>
      <c r="M835" s="144"/>
      <c r="N835" s="144"/>
      <c r="O835" s="144"/>
      <c r="P835" s="137"/>
      <c r="Q835" s="137"/>
      <c r="R835" s="137"/>
      <c r="S835" s="137"/>
      <c r="T835" s="145"/>
      <c r="U835" s="145"/>
      <c r="V835" s="141"/>
      <c r="W835" s="141"/>
      <c r="X835" s="146"/>
      <c r="Y835" s="146"/>
      <c r="Z835" s="144"/>
      <c r="AA835" s="147"/>
      <c r="AB835" s="144"/>
      <c r="AC835" s="144"/>
    </row>
    <row r="836" spans="11:29" x14ac:dyDescent="0.25">
      <c r="K836" s="48"/>
      <c r="L836" s="143"/>
      <c r="M836" s="144"/>
      <c r="N836" s="144"/>
      <c r="O836" s="144"/>
      <c r="P836" s="137"/>
      <c r="Q836" s="137"/>
      <c r="R836" s="137"/>
      <c r="S836" s="137"/>
      <c r="T836" s="145"/>
      <c r="U836" s="145"/>
      <c r="V836" s="141"/>
      <c r="W836" s="141"/>
      <c r="X836" s="146"/>
      <c r="Y836" s="146"/>
      <c r="Z836" s="144"/>
      <c r="AA836" s="147"/>
      <c r="AB836" s="144"/>
      <c r="AC836" s="144"/>
    </row>
    <row r="837" spans="11:29" x14ac:dyDescent="0.25">
      <c r="K837" s="48"/>
      <c r="L837" s="143"/>
      <c r="M837" s="144"/>
      <c r="N837" s="144"/>
      <c r="O837" s="144"/>
      <c r="P837" s="137"/>
      <c r="Q837" s="137"/>
      <c r="R837" s="137"/>
      <c r="S837" s="137"/>
      <c r="T837" s="145"/>
      <c r="U837" s="145"/>
      <c r="V837" s="141"/>
      <c r="W837" s="141"/>
      <c r="X837" s="146"/>
      <c r="Y837" s="146"/>
      <c r="Z837" s="144"/>
      <c r="AA837" s="147"/>
      <c r="AB837" s="144"/>
      <c r="AC837" s="144"/>
    </row>
    <row r="838" spans="11:29" x14ac:dyDescent="0.25">
      <c r="K838" s="48"/>
      <c r="L838" s="143"/>
      <c r="M838" s="144"/>
      <c r="N838" s="144"/>
      <c r="O838" s="144"/>
      <c r="P838" s="137"/>
      <c r="Q838" s="137"/>
      <c r="R838" s="137"/>
      <c r="S838" s="137"/>
      <c r="T838" s="145"/>
      <c r="U838" s="145"/>
      <c r="V838" s="141"/>
      <c r="W838" s="141"/>
      <c r="X838" s="146"/>
      <c r="Y838" s="146"/>
      <c r="Z838" s="144"/>
      <c r="AA838" s="147"/>
      <c r="AB838" s="144"/>
      <c r="AC838" s="144"/>
    </row>
    <row r="839" spans="11:29" x14ac:dyDescent="0.25">
      <c r="K839" s="48"/>
      <c r="L839" s="143"/>
      <c r="M839" s="144"/>
      <c r="N839" s="144"/>
      <c r="O839" s="144"/>
      <c r="P839" s="137"/>
      <c r="Q839" s="137"/>
      <c r="R839" s="137"/>
      <c r="S839" s="137"/>
      <c r="T839" s="145"/>
      <c r="U839" s="145"/>
      <c r="V839" s="141"/>
      <c r="W839" s="141"/>
      <c r="X839" s="146"/>
      <c r="Y839" s="146"/>
      <c r="Z839" s="144"/>
      <c r="AA839" s="147"/>
      <c r="AB839" s="144"/>
      <c r="AC839" s="144"/>
    </row>
    <row r="840" spans="11:29" x14ac:dyDescent="0.25">
      <c r="K840" s="48"/>
      <c r="L840" s="143"/>
      <c r="M840" s="144"/>
      <c r="N840" s="144"/>
      <c r="O840" s="144"/>
      <c r="P840" s="137"/>
      <c r="Q840" s="137"/>
      <c r="R840" s="137"/>
      <c r="S840" s="137"/>
      <c r="T840" s="145"/>
      <c r="U840" s="145"/>
      <c r="V840" s="141"/>
      <c r="W840" s="141"/>
      <c r="X840" s="146"/>
      <c r="Y840" s="146"/>
      <c r="Z840" s="144"/>
      <c r="AA840" s="147"/>
      <c r="AB840" s="144"/>
      <c r="AC840" s="144"/>
    </row>
    <row r="841" spans="11:29" x14ac:dyDescent="0.25">
      <c r="K841" s="48"/>
      <c r="L841" s="143"/>
      <c r="M841" s="144"/>
      <c r="N841" s="144"/>
      <c r="O841" s="144"/>
      <c r="P841" s="137"/>
      <c r="Q841" s="137"/>
      <c r="R841" s="137"/>
      <c r="S841" s="137"/>
      <c r="T841" s="145"/>
      <c r="U841" s="145"/>
      <c r="V841" s="141"/>
      <c r="W841" s="141"/>
      <c r="X841" s="146"/>
      <c r="Y841" s="146"/>
      <c r="Z841" s="144"/>
      <c r="AA841" s="147"/>
      <c r="AB841" s="144"/>
      <c r="AC841" s="144"/>
    </row>
    <row r="842" spans="11:29" x14ac:dyDescent="0.25">
      <c r="K842" s="48"/>
      <c r="L842" s="143"/>
      <c r="M842" s="144"/>
      <c r="N842" s="144"/>
      <c r="O842" s="144"/>
      <c r="P842" s="137"/>
      <c r="Q842" s="137"/>
      <c r="R842" s="137"/>
      <c r="S842" s="137"/>
      <c r="T842" s="145"/>
      <c r="U842" s="145"/>
      <c r="V842" s="141"/>
      <c r="W842" s="141"/>
      <c r="X842" s="146"/>
      <c r="Y842" s="146"/>
      <c r="Z842" s="144"/>
      <c r="AA842" s="147"/>
      <c r="AB842" s="144"/>
      <c r="AC842" s="144"/>
    </row>
    <row r="843" spans="11:29" x14ac:dyDescent="0.25">
      <c r="K843" s="48"/>
      <c r="L843" s="143"/>
      <c r="M843" s="144"/>
      <c r="N843" s="144"/>
      <c r="O843" s="144"/>
      <c r="P843" s="137"/>
      <c r="Q843" s="137"/>
      <c r="R843" s="137"/>
      <c r="S843" s="137"/>
      <c r="T843" s="145"/>
      <c r="U843" s="145"/>
      <c r="V843" s="141"/>
      <c r="W843" s="141"/>
      <c r="X843" s="146"/>
      <c r="Y843" s="146"/>
      <c r="Z843" s="144"/>
      <c r="AA843" s="147"/>
      <c r="AB843" s="144"/>
      <c r="AC843" s="144"/>
    </row>
    <row r="844" spans="11:29" x14ac:dyDescent="0.25">
      <c r="K844" s="48"/>
      <c r="L844" s="143"/>
      <c r="M844" s="144"/>
      <c r="N844" s="144"/>
      <c r="O844" s="144"/>
      <c r="P844" s="137"/>
      <c r="Q844" s="137"/>
      <c r="R844" s="137"/>
      <c r="S844" s="137"/>
      <c r="T844" s="145"/>
      <c r="U844" s="145"/>
      <c r="V844" s="141"/>
      <c r="W844" s="141"/>
      <c r="X844" s="146"/>
      <c r="Y844" s="146"/>
      <c r="Z844" s="144"/>
      <c r="AA844" s="147"/>
      <c r="AB844" s="144"/>
      <c r="AC844" s="144"/>
    </row>
    <row r="845" spans="11:29" x14ac:dyDescent="0.25">
      <c r="K845" s="48"/>
      <c r="L845" s="143"/>
      <c r="M845" s="144"/>
      <c r="N845" s="144"/>
      <c r="O845" s="144"/>
      <c r="P845" s="137"/>
      <c r="Q845" s="137"/>
      <c r="R845" s="137"/>
      <c r="S845" s="137"/>
      <c r="T845" s="145"/>
      <c r="U845" s="145"/>
      <c r="V845" s="141"/>
      <c r="W845" s="141"/>
      <c r="X845" s="146"/>
      <c r="Y845" s="146"/>
      <c r="Z845" s="144"/>
      <c r="AA845" s="147"/>
      <c r="AB845" s="144"/>
      <c r="AC845" s="144"/>
    </row>
    <row r="846" spans="11:29" x14ac:dyDescent="0.25">
      <c r="K846" s="48"/>
      <c r="L846" s="143"/>
      <c r="M846" s="144"/>
      <c r="N846" s="144"/>
      <c r="O846" s="144"/>
      <c r="P846" s="137"/>
      <c r="Q846" s="137"/>
      <c r="R846" s="137"/>
      <c r="S846" s="137"/>
      <c r="T846" s="145"/>
      <c r="U846" s="145"/>
      <c r="V846" s="141"/>
      <c r="W846" s="141"/>
      <c r="X846" s="146"/>
      <c r="Y846" s="146"/>
      <c r="Z846" s="144"/>
      <c r="AA846" s="147"/>
      <c r="AB846" s="144"/>
      <c r="AC846" s="144"/>
    </row>
    <row r="847" spans="11:29" x14ac:dyDescent="0.25">
      <c r="K847" s="48"/>
      <c r="L847" s="143"/>
      <c r="M847" s="144"/>
      <c r="N847" s="144"/>
      <c r="O847" s="144"/>
      <c r="P847" s="137"/>
      <c r="Q847" s="137"/>
      <c r="R847" s="137"/>
      <c r="S847" s="137"/>
      <c r="T847" s="145"/>
      <c r="U847" s="145"/>
      <c r="V847" s="141"/>
      <c r="W847" s="141"/>
      <c r="X847" s="146"/>
      <c r="Y847" s="146"/>
      <c r="Z847" s="144"/>
      <c r="AA847" s="147"/>
      <c r="AB847" s="144"/>
      <c r="AC847" s="144"/>
    </row>
    <row r="848" spans="11:29" x14ac:dyDescent="0.25">
      <c r="K848" s="48"/>
      <c r="L848" s="143"/>
      <c r="M848" s="144"/>
      <c r="N848" s="144"/>
      <c r="O848" s="144"/>
      <c r="P848" s="137"/>
      <c r="Q848" s="137"/>
      <c r="R848" s="137"/>
      <c r="S848" s="137"/>
      <c r="T848" s="145"/>
      <c r="U848" s="145"/>
      <c r="V848" s="141"/>
      <c r="W848" s="141"/>
      <c r="X848" s="146"/>
      <c r="Y848" s="146"/>
      <c r="Z848" s="144"/>
      <c r="AA848" s="147"/>
      <c r="AB848" s="144"/>
      <c r="AC848" s="144"/>
    </row>
    <row r="849" spans="11:29" x14ac:dyDescent="0.25">
      <c r="K849" s="48"/>
      <c r="L849" s="143"/>
      <c r="M849" s="144"/>
      <c r="N849" s="144"/>
      <c r="O849" s="144"/>
      <c r="P849" s="137"/>
      <c r="Q849" s="137"/>
      <c r="R849" s="137"/>
      <c r="S849" s="137"/>
      <c r="T849" s="145"/>
      <c r="U849" s="145"/>
      <c r="V849" s="141"/>
      <c r="W849" s="141"/>
      <c r="X849" s="146"/>
      <c r="Y849" s="146"/>
      <c r="Z849" s="144"/>
      <c r="AA849" s="147"/>
      <c r="AB849" s="144"/>
      <c r="AC849" s="144"/>
    </row>
    <row r="850" spans="11:29" x14ac:dyDescent="0.25">
      <c r="K850" s="48"/>
      <c r="L850" s="143"/>
      <c r="M850" s="144"/>
      <c r="N850" s="144"/>
      <c r="O850" s="144"/>
      <c r="P850" s="137"/>
      <c r="Q850" s="137"/>
      <c r="R850" s="137"/>
      <c r="S850" s="137"/>
      <c r="T850" s="145"/>
      <c r="U850" s="145"/>
      <c r="V850" s="141"/>
      <c r="W850" s="141"/>
      <c r="X850" s="146"/>
      <c r="Y850" s="146"/>
      <c r="Z850" s="144"/>
      <c r="AA850" s="147"/>
      <c r="AB850" s="144"/>
      <c r="AC850" s="144"/>
    </row>
    <row r="851" spans="11:29" x14ac:dyDescent="0.25">
      <c r="K851" s="48"/>
      <c r="L851" s="143"/>
      <c r="M851" s="144"/>
      <c r="N851" s="144"/>
      <c r="O851" s="144"/>
      <c r="P851" s="137"/>
      <c r="Q851" s="137"/>
      <c r="R851" s="137"/>
      <c r="S851" s="137"/>
      <c r="T851" s="145"/>
      <c r="U851" s="145"/>
      <c r="V851" s="141"/>
      <c r="W851" s="141"/>
      <c r="X851" s="146"/>
      <c r="Y851" s="146"/>
      <c r="Z851" s="144"/>
      <c r="AA851" s="147"/>
      <c r="AB851" s="144"/>
      <c r="AC851" s="144"/>
    </row>
    <row r="852" spans="11:29" x14ac:dyDescent="0.25">
      <c r="K852" s="48"/>
      <c r="L852" s="143"/>
      <c r="M852" s="144"/>
      <c r="N852" s="144"/>
      <c r="O852" s="144"/>
      <c r="P852" s="137"/>
      <c r="Q852" s="137"/>
      <c r="R852" s="137"/>
      <c r="S852" s="137"/>
      <c r="T852" s="145"/>
      <c r="U852" s="145"/>
      <c r="V852" s="141"/>
      <c r="W852" s="141"/>
      <c r="X852" s="146"/>
      <c r="Y852" s="146"/>
      <c r="Z852" s="144"/>
      <c r="AA852" s="147"/>
      <c r="AB852" s="144"/>
      <c r="AC852" s="144"/>
    </row>
    <row r="853" spans="11:29" x14ac:dyDescent="0.25">
      <c r="K853" s="48"/>
      <c r="L853" s="143"/>
      <c r="M853" s="144"/>
      <c r="N853" s="144"/>
      <c r="O853" s="144"/>
      <c r="P853" s="137"/>
      <c r="Q853" s="137"/>
      <c r="R853" s="137"/>
      <c r="S853" s="137"/>
      <c r="T853" s="145"/>
      <c r="U853" s="145"/>
      <c r="V853" s="141"/>
      <c r="W853" s="141"/>
      <c r="X853" s="146"/>
      <c r="Y853" s="146"/>
      <c r="Z853" s="144"/>
      <c r="AA853" s="147"/>
      <c r="AB853" s="144"/>
      <c r="AC853" s="144"/>
    </row>
    <row r="854" spans="11:29" x14ac:dyDescent="0.25">
      <c r="K854" s="48"/>
      <c r="L854" s="143"/>
      <c r="M854" s="144"/>
      <c r="N854" s="144"/>
      <c r="O854" s="144"/>
      <c r="P854" s="137"/>
      <c r="Q854" s="137"/>
      <c r="R854" s="137"/>
      <c r="S854" s="137"/>
      <c r="T854" s="145"/>
      <c r="U854" s="145"/>
      <c r="V854" s="141"/>
      <c r="W854" s="141"/>
      <c r="X854" s="146"/>
      <c r="Y854" s="146"/>
      <c r="Z854" s="144"/>
      <c r="AA854" s="147"/>
      <c r="AB854" s="144"/>
      <c r="AC854" s="144"/>
    </row>
    <row r="855" spans="11:29" x14ac:dyDescent="0.25">
      <c r="K855" s="48"/>
      <c r="L855" s="143"/>
      <c r="M855" s="144"/>
      <c r="N855" s="144"/>
      <c r="O855" s="144"/>
      <c r="P855" s="137"/>
      <c r="Q855" s="137"/>
      <c r="R855" s="137"/>
      <c r="S855" s="137"/>
      <c r="T855" s="145"/>
      <c r="U855" s="145"/>
      <c r="V855" s="141"/>
      <c r="W855" s="141"/>
      <c r="X855" s="146"/>
      <c r="Y855" s="146"/>
      <c r="Z855" s="144"/>
      <c r="AA855" s="147"/>
      <c r="AB855" s="144"/>
      <c r="AC855" s="144"/>
    </row>
    <row r="856" spans="11:29" x14ac:dyDescent="0.25">
      <c r="K856" s="48"/>
      <c r="L856" s="143"/>
      <c r="M856" s="144"/>
      <c r="N856" s="144"/>
      <c r="O856" s="144"/>
      <c r="P856" s="137"/>
      <c r="Q856" s="137"/>
      <c r="R856" s="137"/>
      <c r="S856" s="137"/>
      <c r="T856" s="145"/>
      <c r="U856" s="145"/>
      <c r="V856" s="141"/>
      <c r="W856" s="141"/>
      <c r="X856" s="146"/>
      <c r="Y856" s="146"/>
      <c r="Z856" s="144"/>
      <c r="AA856" s="147"/>
      <c r="AB856" s="144"/>
      <c r="AC856" s="144"/>
    </row>
    <row r="857" spans="11:29" x14ac:dyDescent="0.25">
      <c r="K857" s="48"/>
      <c r="L857" s="143"/>
      <c r="M857" s="144"/>
      <c r="N857" s="144"/>
      <c r="O857" s="144"/>
      <c r="P857" s="137"/>
      <c r="Q857" s="137"/>
      <c r="R857" s="137"/>
      <c r="S857" s="137"/>
      <c r="T857" s="145"/>
      <c r="U857" s="145"/>
      <c r="V857" s="141"/>
      <c r="W857" s="141"/>
      <c r="X857" s="146"/>
      <c r="Y857" s="146"/>
      <c r="Z857" s="144"/>
      <c r="AA857" s="147"/>
      <c r="AB857" s="144"/>
      <c r="AC857" s="144"/>
    </row>
    <row r="858" spans="11:29" x14ac:dyDescent="0.25">
      <c r="K858" s="48"/>
      <c r="L858" s="143"/>
      <c r="M858" s="144"/>
      <c r="N858" s="144"/>
      <c r="O858" s="144"/>
      <c r="P858" s="137"/>
      <c r="Q858" s="137"/>
      <c r="R858" s="137"/>
      <c r="S858" s="137"/>
      <c r="T858" s="145"/>
      <c r="U858" s="145"/>
      <c r="V858" s="141"/>
      <c r="W858" s="141"/>
      <c r="X858" s="146"/>
      <c r="Y858" s="146"/>
      <c r="Z858" s="144"/>
      <c r="AA858" s="147"/>
      <c r="AB858" s="144"/>
      <c r="AC858" s="144"/>
    </row>
    <row r="859" spans="11:29" x14ac:dyDescent="0.25">
      <c r="K859" s="48"/>
      <c r="L859" s="143"/>
      <c r="M859" s="144"/>
      <c r="N859" s="144"/>
      <c r="O859" s="144"/>
      <c r="P859" s="137"/>
      <c r="Q859" s="137"/>
      <c r="R859" s="137"/>
      <c r="S859" s="137"/>
      <c r="T859" s="145"/>
      <c r="U859" s="145"/>
      <c r="V859" s="141"/>
      <c r="W859" s="141"/>
      <c r="X859" s="146"/>
      <c r="Y859" s="146"/>
      <c r="Z859" s="144"/>
      <c r="AA859" s="147"/>
      <c r="AB859" s="144"/>
      <c r="AC859" s="144"/>
    </row>
    <row r="860" spans="11:29" x14ac:dyDescent="0.25">
      <c r="K860" s="48"/>
      <c r="L860" s="143"/>
      <c r="M860" s="144"/>
      <c r="N860" s="144"/>
      <c r="O860" s="144"/>
      <c r="P860" s="137"/>
      <c r="Q860" s="137"/>
      <c r="R860" s="137"/>
      <c r="S860" s="137"/>
      <c r="T860" s="145"/>
      <c r="U860" s="145"/>
      <c r="V860" s="141"/>
      <c r="W860" s="141"/>
      <c r="X860" s="146"/>
      <c r="Y860" s="146"/>
      <c r="Z860" s="144"/>
      <c r="AA860" s="147"/>
      <c r="AB860" s="144"/>
      <c r="AC860" s="144"/>
    </row>
    <row r="861" spans="11:29" x14ac:dyDescent="0.25">
      <c r="K861" s="48"/>
      <c r="L861" s="143"/>
      <c r="M861" s="144"/>
      <c r="N861" s="144"/>
      <c r="O861" s="144"/>
      <c r="P861" s="137"/>
      <c r="Q861" s="137"/>
      <c r="R861" s="137"/>
      <c r="S861" s="137"/>
      <c r="T861" s="145"/>
      <c r="U861" s="145"/>
      <c r="V861" s="141"/>
      <c r="W861" s="141"/>
      <c r="X861" s="146"/>
      <c r="Y861" s="146"/>
      <c r="Z861" s="144"/>
      <c r="AA861" s="147"/>
      <c r="AB861" s="144"/>
      <c r="AC861" s="144"/>
    </row>
    <row r="862" spans="11:29" x14ac:dyDescent="0.25">
      <c r="K862" s="48"/>
      <c r="L862" s="143"/>
      <c r="M862" s="144"/>
      <c r="N862" s="144"/>
      <c r="O862" s="144"/>
      <c r="P862" s="137"/>
      <c r="Q862" s="137"/>
      <c r="R862" s="137"/>
      <c r="S862" s="137"/>
      <c r="T862" s="145"/>
      <c r="U862" s="145"/>
      <c r="V862" s="141"/>
      <c r="W862" s="141"/>
      <c r="X862" s="146"/>
      <c r="Y862" s="146"/>
      <c r="Z862" s="144"/>
      <c r="AA862" s="147"/>
      <c r="AB862" s="144"/>
      <c r="AC862" s="144"/>
    </row>
    <row r="863" spans="11:29" x14ac:dyDescent="0.25">
      <c r="K863" s="48"/>
      <c r="L863" s="143"/>
      <c r="M863" s="144"/>
      <c r="N863" s="144"/>
      <c r="O863" s="144"/>
      <c r="P863" s="137"/>
      <c r="Q863" s="137"/>
      <c r="R863" s="137"/>
      <c r="S863" s="137"/>
      <c r="T863" s="145"/>
      <c r="U863" s="145"/>
      <c r="V863" s="141"/>
      <c r="W863" s="141"/>
      <c r="X863" s="146"/>
      <c r="Y863" s="146"/>
      <c r="Z863" s="144"/>
      <c r="AA863" s="147"/>
      <c r="AB863" s="144"/>
      <c r="AC863" s="144"/>
    </row>
    <row r="864" spans="11:29" x14ac:dyDescent="0.25">
      <c r="K864" s="48"/>
      <c r="L864" s="143"/>
      <c r="M864" s="144"/>
      <c r="N864" s="144"/>
      <c r="O864" s="144"/>
      <c r="P864" s="137"/>
      <c r="Q864" s="137"/>
      <c r="R864" s="137"/>
      <c r="S864" s="137"/>
      <c r="T864" s="145"/>
      <c r="U864" s="145"/>
      <c r="V864" s="141"/>
      <c r="W864" s="141"/>
      <c r="X864" s="146"/>
      <c r="Y864" s="146"/>
      <c r="Z864" s="144"/>
      <c r="AA864" s="147"/>
      <c r="AB864" s="144"/>
      <c r="AC864" s="144"/>
    </row>
    <row r="865" spans="11:29" x14ac:dyDescent="0.25">
      <c r="K865" s="48"/>
      <c r="L865" s="143"/>
      <c r="M865" s="144"/>
      <c r="N865" s="144"/>
      <c r="O865" s="144"/>
      <c r="P865" s="137"/>
      <c r="Q865" s="137"/>
      <c r="R865" s="137"/>
      <c r="S865" s="137"/>
      <c r="T865" s="145"/>
      <c r="U865" s="145"/>
      <c r="V865" s="141"/>
      <c r="W865" s="141"/>
      <c r="X865" s="146"/>
      <c r="Y865" s="146"/>
      <c r="Z865" s="144"/>
      <c r="AA865" s="147"/>
      <c r="AB865" s="144"/>
      <c r="AC865" s="144"/>
    </row>
    <row r="866" spans="11:29" x14ac:dyDescent="0.25">
      <c r="K866" s="48"/>
      <c r="L866" s="143"/>
      <c r="M866" s="144"/>
      <c r="N866" s="144"/>
      <c r="O866" s="144"/>
      <c r="P866" s="137"/>
      <c r="Q866" s="137"/>
      <c r="R866" s="137"/>
      <c r="S866" s="137"/>
      <c r="T866" s="145"/>
      <c r="U866" s="145"/>
      <c r="V866" s="141"/>
      <c r="W866" s="141"/>
      <c r="X866" s="146"/>
      <c r="Y866" s="146"/>
      <c r="Z866" s="144"/>
      <c r="AA866" s="147"/>
      <c r="AB866" s="144"/>
      <c r="AC866" s="144"/>
    </row>
    <row r="867" spans="11:29" x14ac:dyDescent="0.25">
      <c r="K867" s="48"/>
      <c r="L867" s="143"/>
      <c r="M867" s="144"/>
      <c r="N867" s="144"/>
      <c r="O867" s="144"/>
      <c r="P867" s="137"/>
      <c r="Q867" s="137"/>
      <c r="R867" s="137"/>
      <c r="S867" s="137"/>
      <c r="T867" s="145"/>
      <c r="U867" s="145"/>
      <c r="V867" s="141"/>
      <c r="W867" s="141"/>
      <c r="X867" s="146"/>
      <c r="Y867" s="146"/>
      <c r="Z867" s="144"/>
      <c r="AA867" s="147"/>
      <c r="AB867" s="144"/>
      <c r="AC867" s="144"/>
    </row>
    <row r="868" spans="11:29" x14ac:dyDescent="0.25">
      <c r="K868" s="48"/>
      <c r="L868" s="143"/>
      <c r="M868" s="144"/>
      <c r="N868" s="144"/>
      <c r="O868" s="144"/>
      <c r="P868" s="137"/>
      <c r="Q868" s="137"/>
      <c r="R868" s="137"/>
      <c r="S868" s="137"/>
      <c r="T868" s="145"/>
      <c r="U868" s="145"/>
      <c r="V868" s="141"/>
      <c r="W868" s="141"/>
      <c r="X868" s="146"/>
      <c r="Y868" s="146"/>
      <c r="Z868" s="144"/>
      <c r="AA868" s="147"/>
      <c r="AB868" s="144"/>
      <c r="AC868" s="144"/>
    </row>
    <row r="869" spans="11:29" x14ac:dyDescent="0.25">
      <c r="K869" s="48"/>
      <c r="L869" s="143"/>
      <c r="M869" s="144"/>
      <c r="N869" s="144"/>
      <c r="O869" s="144"/>
      <c r="P869" s="137"/>
      <c r="Q869" s="137"/>
      <c r="R869" s="137"/>
      <c r="S869" s="137"/>
      <c r="T869" s="145"/>
      <c r="U869" s="145"/>
      <c r="V869" s="141"/>
      <c r="W869" s="141"/>
      <c r="X869" s="146"/>
      <c r="Y869" s="146"/>
      <c r="Z869" s="144"/>
      <c r="AA869" s="147"/>
      <c r="AB869" s="144"/>
      <c r="AC869" s="144"/>
    </row>
    <row r="870" spans="11:29" x14ac:dyDescent="0.25">
      <c r="K870" s="48"/>
      <c r="L870" s="143"/>
      <c r="M870" s="144"/>
      <c r="N870" s="144"/>
      <c r="O870" s="144"/>
      <c r="P870" s="137"/>
      <c r="Q870" s="137"/>
      <c r="R870" s="137"/>
      <c r="S870" s="137"/>
      <c r="T870" s="145"/>
      <c r="U870" s="145"/>
      <c r="V870" s="141"/>
      <c r="W870" s="141"/>
      <c r="X870" s="146"/>
      <c r="Y870" s="146"/>
      <c r="Z870" s="144"/>
      <c r="AA870" s="147"/>
      <c r="AB870" s="144"/>
      <c r="AC870" s="144"/>
    </row>
    <row r="871" spans="11:29" x14ac:dyDescent="0.25">
      <c r="K871" s="48"/>
      <c r="L871" s="143"/>
      <c r="M871" s="144"/>
      <c r="N871" s="144"/>
      <c r="O871" s="144"/>
      <c r="P871" s="137"/>
      <c r="Q871" s="137"/>
      <c r="R871" s="137"/>
      <c r="S871" s="137"/>
      <c r="T871" s="145"/>
      <c r="U871" s="145"/>
      <c r="V871" s="141"/>
      <c r="W871" s="141"/>
      <c r="X871" s="146"/>
      <c r="Y871" s="146"/>
      <c r="Z871" s="144"/>
      <c r="AA871" s="147"/>
      <c r="AB871" s="144"/>
      <c r="AC871" s="144"/>
    </row>
    <row r="872" spans="11:29" x14ac:dyDescent="0.25">
      <c r="K872" s="48"/>
      <c r="L872" s="143"/>
      <c r="M872" s="144"/>
      <c r="N872" s="144"/>
      <c r="O872" s="144"/>
      <c r="P872" s="137"/>
      <c r="Q872" s="137"/>
      <c r="R872" s="137"/>
      <c r="S872" s="137"/>
      <c r="T872" s="145"/>
      <c r="U872" s="145"/>
      <c r="V872" s="141"/>
      <c r="W872" s="141"/>
      <c r="X872" s="146"/>
      <c r="Y872" s="146"/>
      <c r="Z872" s="144"/>
      <c r="AA872" s="147"/>
      <c r="AB872" s="144"/>
      <c r="AC872" s="144"/>
    </row>
    <row r="873" spans="11:29" x14ac:dyDescent="0.25">
      <c r="K873" s="48"/>
      <c r="L873" s="143"/>
      <c r="M873" s="144"/>
      <c r="N873" s="144"/>
      <c r="O873" s="144"/>
      <c r="P873" s="137"/>
      <c r="Q873" s="137"/>
      <c r="R873" s="137"/>
      <c r="S873" s="137"/>
      <c r="T873" s="145"/>
      <c r="U873" s="145"/>
      <c r="V873" s="141"/>
      <c r="W873" s="141"/>
      <c r="X873" s="146"/>
      <c r="Y873" s="146"/>
      <c r="Z873" s="144"/>
      <c r="AA873" s="147"/>
      <c r="AB873" s="144"/>
      <c r="AC873" s="144"/>
    </row>
    <row r="874" spans="11:29" x14ac:dyDescent="0.25">
      <c r="K874" s="48"/>
      <c r="L874" s="143"/>
      <c r="M874" s="144"/>
      <c r="N874" s="144"/>
      <c r="O874" s="144"/>
      <c r="P874" s="137"/>
      <c r="Q874" s="137"/>
      <c r="R874" s="137"/>
      <c r="S874" s="137"/>
      <c r="T874" s="145"/>
      <c r="U874" s="145"/>
      <c r="V874" s="141"/>
      <c r="W874" s="141"/>
      <c r="X874" s="146"/>
      <c r="Y874" s="146"/>
      <c r="Z874" s="144"/>
      <c r="AA874" s="147"/>
      <c r="AB874" s="144"/>
      <c r="AC874" s="144"/>
    </row>
    <row r="875" spans="11:29" x14ac:dyDescent="0.25">
      <c r="K875" s="48"/>
      <c r="L875" s="143"/>
      <c r="M875" s="144"/>
      <c r="N875" s="144"/>
      <c r="O875" s="144"/>
      <c r="P875" s="137"/>
      <c r="Q875" s="137"/>
      <c r="R875" s="137"/>
      <c r="S875" s="137"/>
      <c r="T875" s="145"/>
      <c r="U875" s="145"/>
      <c r="V875" s="141"/>
      <c r="W875" s="141"/>
      <c r="X875" s="146"/>
      <c r="Y875" s="146"/>
      <c r="Z875" s="144"/>
      <c r="AA875" s="147"/>
      <c r="AB875" s="144"/>
      <c r="AC875" s="144"/>
    </row>
    <row r="876" spans="11:29" x14ac:dyDescent="0.25">
      <c r="K876" s="48"/>
      <c r="L876" s="143"/>
      <c r="M876" s="144"/>
      <c r="N876" s="144"/>
      <c r="O876" s="144"/>
      <c r="P876" s="137"/>
      <c r="Q876" s="137"/>
      <c r="R876" s="137"/>
      <c r="S876" s="137"/>
      <c r="T876" s="145"/>
      <c r="U876" s="145"/>
      <c r="V876" s="141"/>
      <c r="W876" s="141"/>
      <c r="X876" s="146"/>
      <c r="Y876" s="146"/>
      <c r="Z876" s="144"/>
      <c r="AA876" s="147"/>
      <c r="AB876" s="144"/>
      <c r="AC876" s="144"/>
    </row>
    <row r="877" spans="11:29" x14ac:dyDescent="0.25">
      <c r="K877" s="48"/>
      <c r="L877" s="143"/>
      <c r="M877" s="144"/>
      <c r="N877" s="144"/>
      <c r="O877" s="144"/>
      <c r="P877" s="137"/>
      <c r="Q877" s="137"/>
      <c r="R877" s="137"/>
      <c r="S877" s="137"/>
      <c r="T877" s="145"/>
      <c r="U877" s="145"/>
      <c r="V877" s="141"/>
      <c r="W877" s="141"/>
      <c r="X877" s="146"/>
      <c r="Y877" s="146"/>
      <c r="Z877" s="144"/>
      <c r="AA877" s="147"/>
      <c r="AB877" s="144"/>
      <c r="AC877" s="144"/>
    </row>
    <row r="878" spans="11:29" x14ac:dyDescent="0.25">
      <c r="K878" s="48"/>
      <c r="L878" s="143"/>
      <c r="M878" s="144"/>
      <c r="N878" s="144"/>
      <c r="O878" s="144"/>
      <c r="P878" s="137"/>
      <c r="Q878" s="137"/>
      <c r="R878" s="137"/>
      <c r="S878" s="137"/>
      <c r="T878" s="145"/>
      <c r="U878" s="145"/>
      <c r="V878" s="141"/>
      <c r="W878" s="141"/>
      <c r="X878" s="146"/>
      <c r="Y878" s="146"/>
      <c r="Z878" s="144"/>
      <c r="AA878" s="147"/>
      <c r="AB878" s="144"/>
      <c r="AC878" s="144"/>
    </row>
    <row r="879" spans="11:29" x14ac:dyDescent="0.25">
      <c r="K879" s="48"/>
      <c r="L879" s="143"/>
      <c r="M879" s="144"/>
      <c r="N879" s="144"/>
      <c r="O879" s="144"/>
      <c r="P879" s="137"/>
      <c r="Q879" s="137"/>
      <c r="R879" s="137"/>
      <c r="S879" s="137"/>
      <c r="T879" s="145"/>
      <c r="U879" s="145"/>
      <c r="V879" s="141"/>
      <c r="W879" s="141"/>
      <c r="X879" s="146"/>
      <c r="Y879" s="146"/>
      <c r="Z879" s="144"/>
      <c r="AA879" s="147"/>
      <c r="AB879" s="144"/>
      <c r="AC879" s="144"/>
    </row>
    <row r="880" spans="11:29" x14ac:dyDescent="0.25">
      <c r="K880" s="48"/>
      <c r="L880" s="143"/>
      <c r="M880" s="144"/>
      <c r="N880" s="144"/>
      <c r="O880" s="144"/>
      <c r="P880" s="137"/>
      <c r="Q880" s="137"/>
      <c r="R880" s="137"/>
      <c r="S880" s="137"/>
      <c r="T880" s="145"/>
      <c r="U880" s="145"/>
      <c r="V880" s="141"/>
      <c r="W880" s="141"/>
      <c r="X880" s="146"/>
      <c r="Y880" s="146"/>
      <c r="Z880" s="144"/>
      <c r="AA880" s="147"/>
      <c r="AB880" s="144"/>
      <c r="AC880" s="144"/>
    </row>
    <row r="881" spans="11:29" x14ac:dyDescent="0.25">
      <c r="K881" s="48"/>
      <c r="L881" s="143"/>
      <c r="M881" s="144"/>
      <c r="N881" s="144"/>
      <c r="O881" s="144"/>
      <c r="P881" s="137"/>
      <c r="Q881" s="137"/>
      <c r="R881" s="137"/>
      <c r="S881" s="137"/>
      <c r="T881" s="145"/>
      <c r="U881" s="145"/>
      <c r="V881" s="141"/>
      <c r="W881" s="141"/>
      <c r="X881" s="146"/>
      <c r="Y881" s="146"/>
      <c r="Z881" s="144"/>
      <c r="AA881" s="147"/>
      <c r="AB881" s="144"/>
      <c r="AC881" s="144"/>
    </row>
    <row r="882" spans="11:29" x14ac:dyDescent="0.25">
      <c r="K882" s="48"/>
      <c r="L882" s="143"/>
      <c r="M882" s="144"/>
      <c r="N882" s="144"/>
      <c r="O882" s="144"/>
      <c r="P882" s="137"/>
      <c r="Q882" s="137"/>
      <c r="R882" s="137"/>
      <c r="S882" s="137"/>
      <c r="T882" s="145"/>
      <c r="U882" s="145"/>
      <c r="V882" s="141"/>
      <c r="W882" s="141"/>
      <c r="X882" s="146"/>
      <c r="Y882" s="146"/>
      <c r="Z882" s="144"/>
      <c r="AA882" s="147"/>
      <c r="AB882" s="144"/>
      <c r="AC882" s="144"/>
    </row>
    <row r="883" spans="11:29" x14ac:dyDescent="0.25">
      <c r="K883" s="48"/>
      <c r="L883" s="143"/>
      <c r="M883" s="144"/>
      <c r="N883" s="144"/>
      <c r="O883" s="144"/>
      <c r="P883" s="137"/>
      <c r="Q883" s="137"/>
      <c r="R883" s="137"/>
      <c r="S883" s="137"/>
      <c r="T883" s="145"/>
      <c r="U883" s="145"/>
      <c r="V883" s="141"/>
      <c r="W883" s="141"/>
      <c r="X883" s="146"/>
      <c r="Y883" s="146"/>
      <c r="Z883" s="144"/>
      <c r="AA883" s="147"/>
      <c r="AB883" s="144"/>
      <c r="AC883" s="144"/>
    </row>
    <row r="884" spans="11:29" x14ac:dyDescent="0.25">
      <c r="K884" s="48"/>
      <c r="L884" s="143"/>
      <c r="M884" s="144"/>
      <c r="N884" s="144"/>
      <c r="O884" s="144"/>
      <c r="P884" s="137"/>
      <c r="Q884" s="137"/>
      <c r="R884" s="137"/>
      <c r="S884" s="137"/>
      <c r="T884" s="145"/>
      <c r="U884" s="145"/>
      <c r="V884" s="141"/>
      <c r="W884" s="141"/>
      <c r="X884" s="146"/>
      <c r="Y884" s="146"/>
      <c r="Z884" s="144"/>
      <c r="AA884" s="147"/>
      <c r="AB884" s="144"/>
      <c r="AC884" s="144"/>
    </row>
    <row r="885" spans="11:29" x14ac:dyDescent="0.25">
      <c r="K885" s="48"/>
      <c r="L885" s="143"/>
      <c r="M885" s="144"/>
      <c r="N885" s="144"/>
      <c r="O885" s="144"/>
      <c r="P885" s="137"/>
      <c r="Q885" s="137"/>
      <c r="R885" s="137"/>
      <c r="S885" s="137"/>
      <c r="T885" s="145"/>
      <c r="U885" s="145"/>
      <c r="V885" s="141"/>
      <c r="W885" s="141"/>
      <c r="X885" s="146"/>
      <c r="Y885" s="146"/>
      <c r="Z885" s="144"/>
      <c r="AA885" s="147"/>
      <c r="AB885" s="144"/>
      <c r="AC885" s="144"/>
    </row>
    <row r="886" spans="11:29" x14ac:dyDescent="0.25">
      <c r="K886" s="48"/>
      <c r="L886" s="143"/>
      <c r="M886" s="144"/>
      <c r="N886" s="144"/>
      <c r="O886" s="144"/>
      <c r="P886" s="137"/>
      <c r="Q886" s="137"/>
      <c r="R886" s="137"/>
      <c r="S886" s="137"/>
      <c r="T886" s="145"/>
      <c r="U886" s="145"/>
      <c r="V886" s="141"/>
      <c r="W886" s="141"/>
      <c r="X886" s="146"/>
      <c r="Y886" s="146"/>
      <c r="Z886" s="144"/>
      <c r="AA886" s="147"/>
      <c r="AB886" s="144"/>
      <c r="AC886" s="144"/>
    </row>
    <row r="887" spans="11:29" x14ac:dyDescent="0.25">
      <c r="K887" s="48"/>
      <c r="L887" s="143"/>
      <c r="M887" s="144"/>
      <c r="N887" s="144"/>
      <c r="O887" s="144"/>
      <c r="P887" s="137"/>
      <c r="Q887" s="137"/>
      <c r="R887" s="137"/>
      <c r="S887" s="137"/>
      <c r="T887" s="145"/>
      <c r="U887" s="145"/>
      <c r="V887" s="141"/>
      <c r="W887" s="141"/>
      <c r="X887" s="146"/>
      <c r="Y887" s="146"/>
      <c r="Z887" s="144"/>
      <c r="AA887" s="147"/>
      <c r="AB887" s="144"/>
      <c r="AC887" s="144"/>
    </row>
    <row r="888" spans="11:29" x14ac:dyDescent="0.25">
      <c r="K888" s="48"/>
      <c r="L888" s="143"/>
      <c r="M888" s="144"/>
      <c r="N888" s="144"/>
      <c r="O888" s="144"/>
      <c r="P888" s="137"/>
      <c r="Q888" s="137"/>
      <c r="R888" s="137"/>
      <c r="S888" s="137"/>
      <c r="T888" s="145"/>
      <c r="U888" s="145"/>
      <c r="V888" s="141"/>
      <c r="W888" s="141"/>
      <c r="X888" s="146"/>
      <c r="Y888" s="146"/>
      <c r="Z888" s="144"/>
      <c r="AA888" s="147"/>
      <c r="AB888" s="144"/>
      <c r="AC888" s="144"/>
    </row>
    <row r="889" spans="11:29" x14ac:dyDescent="0.25">
      <c r="K889" s="48"/>
      <c r="L889" s="143"/>
      <c r="M889" s="144"/>
      <c r="N889" s="144"/>
      <c r="O889" s="144"/>
      <c r="P889" s="137"/>
      <c r="Q889" s="137"/>
      <c r="R889" s="137"/>
      <c r="S889" s="137"/>
      <c r="T889" s="145"/>
      <c r="U889" s="145"/>
      <c r="V889" s="141"/>
      <c r="W889" s="141"/>
      <c r="X889" s="146"/>
      <c r="Y889" s="146"/>
      <c r="Z889" s="144"/>
      <c r="AA889" s="147"/>
      <c r="AB889" s="144"/>
      <c r="AC889" s="144"/>
    </row>
    <row r="890" spans="11:29" x14ac:dyDescent="0.25">
      <c r="K890" s="48"/>
      <c r="L890" s="143"/>
      <c r="M890" s="144"/>
      <c r="N890" s="144"/>
      <c r="O890" s="144"/>
      <c r="P890" s="137"/>
      <c r="Q890" s="137"/>
      <c r="R890" s="137"/>
      <c r="S890" s="137"/>
      <c r="T890" s="145"/>
      <c r="U890" s="145"/>
      <c r="V890" s="141"/>
      <c r="W890" s="141"/>
      <c r="X890" s="146"/>
      <c r="Y890" s="146"/>
      <c r="Z890" s="144"/>
      <c r="AA890" s="147"/>
      <c r="AB890" s="144"/>
      <c r="AC890" s="144"/>
    </row>
    <row r="891" spans="11:29" x14ac:dyDescent="0.25">
      <c r="K891" s="48"/>
      <c r="L891" s="143"/>
      <c r="M891" s="144"/>
      <c r="N891" s="144"/>
      <c r="O891" s="144"/>
      <c r="P891" s="137"/>
      <c r="Q891" s="137"/>
      <c r="R891" s="137"/>
      <c r="S891" s="137"/>
      <c r="T891" s="145"/>
      <c r="U891" s="145"/>
      <c r="V891" s="141"/>
      <c r="W891" s="141"/>
      <c r="X891" s="146"/>
      <c r="Y891" s="146"/>
      <c r="Z891" s="144"/>
      <c r="AA891" s="147"/>
      <c r="AB891" s="144"/>
      <c r="AC891" s="144"/>
    </row>
    <row r="892" spans="11:29" x14ac:dyDescent="0.25">
      <c r="K892" s="48"/>
      <c r="L892" s="143"/>
      <c r="M892" s="144"/>
      <c r="N892" s="144"/>
      <c r="O892" s="144"/>
      <c r="P892" s="137"/>
      <c r="Q892" s="137"/>
      <c r="R892" s="137"/>
      <c r="S892" s="137"/>
      <c r="T892" s="145"/>
      <c r="U892" s="145"/>
      <c r="V892" s="141"/>
      <c r="W892" s="141"/>
      <c r="X892" s="146"/>
      <c r="Y892" s="146"/>
      <c r="Z892" s="144"/>
      <c r="AA892" s="147"/>
      <c r="AB892" s="144"/>
      <c r="AC892" s="144"/>
    </row>
    <row r="893" spans="11:29" x14ac:dyDescent="0.25">
      <c r="K893" s="48"/>
      <c r="L893" s="143"/>
      <c r="M893" s="144"/>
      <c r="N893" s="144"/>
      <c r="O893" s="144"/>
      <c r="P893" s="137"/>
      <c r="Q893" s="137"/>
      <c r="R893" s="137"/>
      <c r="S893" s="137"/>
      <c r="T893" s="145"/>
      <c r="U893" s="145"/>
      <c r="V893" s="141"/>
      <c r="W893" s="141"/>
      <c r="X893" s="146"/>
      <c r="Y893" s="146"/>
      <c r="Z893" s="144"/>
      <c r="AA893" s="147"/>
      <c r="AB893" s="144"/>
      <c r="AC893" s="144"/>
    </row>
    <row r="894" spans="11:29" x14ac:dyDescent="0.25">
      <c r="K894" s="48"/>
      <c r="L894" s="143"/>
      <c r="M894" s="144"/>
      <c r="N894" s="144"/>
      <c r="O894" s="144"/>
      <c r="P894" s="137"/>
      <c r="Q894" s="137"/>
      <c r="R894" s="137"/>
      <c r="S894" s="137"/>
      <c r="T894" s="145"/>
      <c r="U894" s="145"/>
      <c r="V894" s="141"/>
      <c r="W894" s="141"/>
      <c r="X894" s="146"/>
      <c r="Y894" s="146"/>
      <c r="Z894" s="144"/>
      <c r="AA894" s="147"/>
      <c r="AB894" s="144"/>
      <c r="AC894" s="144"/>
    </row>
    <row r="895" spans="11:29" x14ac:dyDescent="0.25">
      <c r="K895" s="48"/>
      <c r="L895" s="143"/>
      <c r="M895" s="144"/>
      <c r="N895" s="144"/>
      <c r="O895" s="144"/>
      <c r="P895" s="137"/>
      <c r="Q895" s="137"/>
      <c r="R895" s="137"/>
      <c r="S895" s="137"/>
      <c r="T895" s="145"/>
      <c r="U895" s="145"/>
      <c r="V895" s="141"/>
      <c r="W895" s="141"/>
      <c r="X895" s="146"/>
      <c r="Y895" s="146"/>
      <c r="Z895" s="144"/>
      <c r="AA895" s="147"/>
      <c r="AB895" s="144"/>
      <c r="AC895" s="144"/>
    </row>
    <row r="896" spans="11:29" x14ac:dyDescent="0.25">
      <c r="K896" s="48"/>
      <c r="L896" s="143"/>
      <c r="M896" s="144"/>
      <c r="N896" s="144"/>
      <c r="O896" s="144"/>
      <c r="P896" s="137"/>
      <c r="Q896" s="137"/>
      <c r="R896" s="137"/>
      <c r="S896" s="137"/>
      <c r="T896" s="145"/>
      <c r="U896" s="145"/>
      <c r="V896" s="141"/>
      <c r="W896" s="141"/>
      <c r="X896" s="146"/>
      <c r="Y896" s="146"/>
      <c r="Z896" s="144"/>
      <c r="AA896" s="147"/>
      <c r="AB896" s="144"/>
      <c r="AC896" s="144"/>
    </row>
    <row r="897" spans="11:29" x14ac:dyDescent="0.25">
      <c r="K897" s="48"/>
      <c r="L897" s="143"/>
      <c r="M897" s="144"/>
      <c r="N897" s="144"/>
      <c r="O897" s="144"/>
      <c r="P897" s="137"/>
      <c r="Q897" s="137"/>
      <c r="R897" s="137"/>
      <c r="S897" s="137"/>
      <c r="T897" s="145"/>
      <c r="U897" s="145"/>
      <c r="V897" s="141"/>
      <c r="W897" s="141"/>
      <c r="X897" s="146"/>
      <c r="Y897" s="146"/>
      <c r="Z897" s="144"/>
      <c r="AA897" s="147"/>
      <c r="AB897" s="144"/>
      <c r="AC897" s="144"/>
    </row>
    <row r="898" spans="11:29" x14ac:dyDescent="0.25">
      <c r="K898" s="48"/>
      <c r="L898" s="143"/>
      <c r="M898" s="144"/>
      <c r="N898" s="144"/>
      <c r="O898" s="144"/>
      <c r="P898" s="137"/>
      <c r="Q898" s="137"/>
      <c r="R898" s="137"/>
      <c r="S898" s="137"/>
      <c r="T898" s="145"/>
      <c r="U898" s="145"/>
      <c r="V898" s="141"/>
      <c r="W898" s="141"/>
      <c r="X898" s="146"/>
      <c r="Y898" s="146"/>
      <c r="Z898" s="144"/>
      <c r="AA898" s="147"/>
      <c r="AB898" s="144"/>
      <c r="AC898" s="144"/>
    </row>
    <row r="899" spans="11:29" x14ac:dyDescent="0.25">
      <c r="K899" s="48"/>
      <c r="L899" s="143"/>
      <c r="M899" s="144"/>
      <c r="N899" s="144"/>
      <c r="O899" s="144"/>
      <c r="P899" s="137"/>
      <c r="Q899" s="137"/>
      <c r="R899" s="137"/>
      <c r="S899" s="137"/>
      <c r="T899" s="145"/>
      <c r="U899" s="145"/>
      <c r="V899" s="141"/>
      <c r="W899" s="141"/>
      <c r="X899" s="146"/>
      <c r="Y899" s="146"/>
      <c r="Z899" s="144"/>
      <c r="AA899" s="147"/>
      <c r="AB899" s="144"/>
      <c r="AC899" s="144"/>
    </row>
    <row r="900" spans="11:29" x14ac:dyDescent="0.25">
      <c r="K900" s="48"/>
      <c r="L900" s="143"/>
      <c r="M900" s="144"/>
      <c r="N900" s="144"/>
      <c r="O900" s="144"/>
      <c r="P900" s="137"/>
      <c r="Q900" s="137"/>
      <c r="R900" s="137"/>
      <c r="S900" s="137"/>
      <c r="T900" s="145"/>
      <c r="U900" s="145"/>
      <c r="V900" s="141"/>
      <c r="W900" s="141"/>
      <c r="X900" s="146"/>
      <c r="Y900" s="146"/>
      <c r="Z900" s="144"/>
      <c r="AA900" s="147"/>
      <c r="AB900" s="144"/>
      <c r="AC900" s="144"/>
    </row>
    <row r="901" spans="11:29" x14ac:dyDescent="0.25">
      <c r="K901" s="48"/>
      <c r="L901" s="143"/>
      <c r="M901" s="144"/>
      <c r="N901" s="144"/>
      <c r="O901" s="144"/>
      <c r="P901" s="137"/>
      <c r="Q901" s="137"/>
      <c r="R901" s="137"/>
      <c r="S901" s="137"/>
      <c r="T901" s="145"/>
      <c r="U901" s="145"/>
      <c r="V901" s="141"/>
      <c r="W901" s="141"/>
      <c r="X901" s="146"/>
      <c r="Y901" s="146"/>
      <c r="Z901" s="144"/>
      <c r="AA901" s="147"/>
      <c r="AB901" s="144"/>
      <c r="AC901" s="144"/>
    </row>
    <row r="902" spans="11:29" x14ac:dyDescent="0.25">
      <c r="K902" s="48"/>
      <c r="L902" s="143"/>
      <c r="M902" s="144"/>
      <c r="N902" s="144"/>
      <c r="O902" s="144"/>
      <c r="P902" s="137"/>
      <c r="Q902" s="137"/>
      <c r="R902" s="137"/>
      <c r="S902" s="137"/>
      <c r="T902" s="145"/>
      <c r="U902" s="145"/>
      <c r="V902" s="141"/>
      <c r="W902" s="141"/>
      <c r="X902" s="146"/>
      <c r="Y902" s="146"/>
      <c r="Z902" s="144"/>
      <c r="AA902" s="147"/>
      <c r="AB902" s="144"/>
      <c r="AC902" s="144"/>
    </row>
    <row r="903" spans="11:29" x14ac:dyDescent="0.25">
      <c r="K903" s="48"/>
      <c r="L903" s="143"/>
      <c r="M903" s="144"/>
      <c r="N903" s="144"/>
      <c r="O903" s="144"/>
      <c r="P903" s="137"/>
      <c r="Q903" s="137"/>
      <c r="R903" s="137"/>
      <c r="S903" s="137"/>
      <c r="T903" s="145"/>
      <c r="U903" s="145"/>
      <c r="V903" s="141"/>
      <c r="W903" s="141"/>
      <c r="X903" s="146"/>
      <c r="Y903" s="146"/>
      <c r="Z903" s="144"/>
      <c r="AA903" s="147"/>
      <c r="AB903" s="144"/>
      <c r="AC903" s="144"/>
    </row>
    <row r="904" spans="11:29" x14ac:dyDescent="0.25">
      <c r="K904" s="48"/>
      <c r="L904" s="143"/>
      <c r="M904" s="144"/>
      <c r="N904" s="144"/>
      <c r="O904" s="144"/>
      <c r="P904" s="137"/>
      <c r="Q904" s="137"/>
      <c r="R904" s="137"/>
      <c r="S904" s="137"/>
      <c r="T904" s="145"/>
      <c r="U904" s="145"/>
      <c r="V904" s="141"/>
      <c r="W904" s="141"/>
      <c r="X904" s="146"/>
      <c r="Y904" s="146"/>
      <c r="Z904" s="144"/>
      <c r="AA904" s="147"/>
      <c r="AB904" s="144"/>
      <c r="AC904" s="144"/>
    </row>
    <row r="905" spans="11:29" x14ac:dyDescent="0.25">
      <c r="K905" s="48"/>
      <c r="L905" s="143"/>
      <c r="M905" s="144"/>
      <c r="N905" s="144"/>
      <c r="O905" s="144"/>
      <c r="P905" s="137"/>
      <c r="Q905" s="137"/>
      <c r="R905" s="137"/>
      <c r="S905" s="137"/>
      <c r="T905" s="145"/>
      <c r="U905" s="145"/>
      <c r="V905" s="141"/>
      <c r="W905" s="141"/>
      <c r="X905" s="146"/>
      <c r="Y905" s="146"/>
      <c r="Z905" s="144"/>
      <c r="AA905" s="147"/>
      <c r="AB905" s="144"/>
      <c r="AC905" s="144"/>
    </row>
    <row r="906" spans="11:29" x14ac:dyDescent="0.25">
      <c r="K906" s="48"/>
      <c r="L906" s="143"/>
      <c r="M906" s="144"/>
      <c r="N906" s="144"/>
      <c r="O906" s="144"/>
      <c r="P906" s="137"/>
      <c r="Q906" s="137"/>
      <c r="R906" s="137"/>
      <c r="S906" s="137"/>
      <c r="T906" s="145"/>
      <c r="U906" s="145"/>
      <c r="V906" s="141"/>
      <c r="W906" s="141"/>
      <c r="X906" s="146"/>
      <c r="Y906" s="146"/>
      <c r="Z906" s="144"/>
      <c r="AA906" s="147"/>
      <c r="AB906" s="144"/>
      <c r="AC906" s="144"/>
    </row>
    <row r="907" spans="11:29" x14ac:dyDescent="0.25">
      <c r="K907" s="48"/>
      <c r="L907" s="143"/>
      <c r="M907" s="144"/>
      <c r="N907" s="144"/>
      <c r="O907" s="144"/>
      <c r="P907" s="137"/>
      <c r="Q907" s="137"/>
      <c r="R907" s="137"/>
      <c r="S907" s="137"/>
      <c r="T907" s="145"/>
      <c r="U907" s="145"/>
      <c r="V907" s="141"/>
      <c r="W907" s="141"/>
      <c r="X907" s="146"/>
      <c r="Y907" s="146"/>
      <c r="Z907" s="144"/>
      <c r="AA907" s="147"/>
      <c r="AB907" s="144"/>
      <c r="AC907" s="144"/>
    </row>
    <row r="908" spans="11:29" x14ac:dyDescent="0.25">
      <c r="K908" s="48"/>
      <c r="L908" s="143"/>
      <c r="M908" s="144"/>
      <c r="N908" s="144"/>
      <c r="O908" s="144"/>
      <c r="P908" s="137"/>
      <c r="Q908" s="137"/>
      <c r="R908" s="137"/>
      <c r="S908" s="137"/>
      <c r="T908" s="145"/>
      <c r="U908" s="145"/>
      <c r="V908" s="141"/>
      <c r="W908" s="141"/>
      <c r="X908" s="146"/>
      <c r="Y908" s="146"/>
      <c r="Z908" s="144"/>
      <c r="AA908" s="147"/>
      <c r="AB908" s="144"/>
      <c r="AC908" s="144"/>
    </row>
    <row r="909" spans="11:29" x14ac:dyDescent="0.25">
      <c r="K909" s="48"/>
      <c r="L909" s="143"/>
      <c r="M909" s="144"/>
      <c r="N909" s="144"/>
      <c r="O909" s="144"/>
      <c r="P909" s="137"/>
      <c r="Q909" s="137"/>
      <c r="R909" s="137"/>
      <c r="S909" s="137"/>
      <c r="T909" s="145"/>
      <c r="U909" s="145"/>
      <c r="V909" s="141"/>
      <c r="W909" s="141"/>
      <c r="X909" s="146"/>
      <c r="Y909" s="146"/>
      <c r="Z909" s="144"/>
      <c r="AA909" s="147"/>
      <c r="AB909" s="144"/>
      <c r="AC909" s="144"/>
    </row>
    <row r="910" spans="11:29" x14ac:dyDescent="0.25">
      <c r="K910" s="48"/>
      <c r="L910" s="143"/>
      <c r="M910" s="144"/>
      <c r="N910" s="144"/>
      <c r="O910" s="144"/>
      <c r="P910" s="137"/>
      <c r="Q910" s="137"/>
      <c r="R910" s="137"/>
      <c r="S910" s="137"/>
      <c r="T910" s="145"/>
      <c r="U910" s="145"/>
      <c r="V910" s="141"/>
      <c r="W910" s="141"/>
      <c r="X910" s="146"/>
      <c r="Y910" s="146"/>
      <c r="Z910" s="144"/>
      <c r="AA910" s="147"/>
      <c r="AB910" s="144"/>
      <c r="AC910" s="144"/>
    </row>
    <row r="911" spans="11:29" x14ac:dyDescent="0.25">
      <c r="K911" s="48"/>
      <c r="L911" s="143"/>
      <c r="M911" s="144"/>
      <c r="N911" s="144"/>
      <c r="O911" s="144"/>
      <c r="P911" s="137"/>
      <c r="Q911" s="137"/>
      <c r="R911" s="137"/>
      <c r="S911" s="137"/>
      <c r="T911" s="145"/>
      <c r="U911" s="145"/>
      <c r="V911" s="141"/>
      <c r="W911" s="141"/>
      <c r="X911" s="146"/>
      <c r="Y911" s="146"/>
      <c r="Z911" s="144"/>
      <c r="AA911" s="147"/>
      <c r="AB911" s="144"/>
      <c r="AC911" s="144"/>
    </row>
    <row r="912" spans="11:29" x14ac:dyDescent="0.25">
      <c r="K912" s="48"/>
      <c r="L912" s="143"/>
      <c r="M912" s="144"/>
      <c r="N912" s="144"/>
      <c r="O912" s="144"/>
      <c r="P912" s="137"/>
      <c r="Q912" s="137"/>
      <c r="R912" s="137"/>
      <c r="S912" s="137"/>
      <c r="T912" s="145"/>
      <c r="U912" s="145"/>
      <c r="V912" s="141"/>
      <c r="W912" s="141"/>
      <c r="X912" s="146"/>
      <c r="Y912" s="146"/>
      <c r="Z912" s="144"/>
      <c r="AA912" s="147"/>
      <c r="AB912" s="144"/>
      <c r="AC912" s="144"/>
    </row>
    <row r="913" spans="11:29" x14ac:dyDescent="0.25">
      <c r="K913" s="48"/>
      <c r="L913" s="143"/>
      <c r="M913" s="144"/>
      <c r="N913" s="144"/>
      <c r="O913" s="144"/>
      <c r="P913" s="137"/>
      <c r="Q913" s="137"/>
      <c r="R913" s="137"/>
      <c r="S913" s="137"/>
      <c r="T913" s="145"/>
      <c r="U913" s="145"/>
      <c r="V913" s="141"/>
      <c r="W913" s="141"/>
      <c r="X913" s="146"/>
      <c r="Y913" s="146"/>
      <c r="Z913" s="144"/>
      <c r="AA913" s="147"/>
      <c r="AB913" s="144"/>
      <c r="AC913" s="144"/>
    </row>
    <row r="914" spans="11:29" x14ac:dyDescent="0.25">
      <c r="K914" s="48"/>
      <c r="L914" s="143"/>
      <c r="M914" s="144"/>
      <c r="N914" s="144"/>
      <c r="O914" s="144"/>
      <c r="P914" s="137"/>
      <c r="Q914" s="137"/>
      <c r="R914" s="137"/>
      <c r="S914" s="137"/>
      <c r="T914" s="145"/>
      <c r="U914" s="145"/>
      <c r="V914" s="141"/>
      <c r="W914" s="141"/>
      <c r="X914" s="146"/>
      <c r="Y914" s="146"/>
      <c r="Z914" s="144"/>
      <c r="AA914" s="147"/>
      <c r="AB914" s="144"/>
      <c r="AC914" s="144"/>
    </row>
    <row r="915" spans="11:29" x14ac:dyDescent="0.25">
      <c r="K915" s="48"/>
      <c r="L915" s="143"/>
      <c r="M915" s="144"/>
      <c r="N915" s="144"/>
      <c r="O915" s="144"/>
      <c r="P915" s="137"/>
      <c r="Q915" s="137"/>
      <c r="R915" s="137"/>
      <c r="S915" s="137"/>
      <c r="T915" s="145"/>
      <c r="U915" s="145"/>
      <c r="V915" s="141"/>
      <c r="W915" s="141"/>
      <c r="X915" s="146"/>
      <c r="Y915" s="146"/>
      <c r="Z915" s="144"/>
      <c r="AA915" s="147"/>
      <c r="AB915" s="144"/>
      <c r="AC915" s="144"/>
    </row>
    <row r="916" spans="11:29" x14ac:dyDescent="0.25">
      <c r="K916" s="48"/>
      <c r="L916" s="143"/>
      <c r="M916" s="144"/>
      <c r="N916" s="144"/>
      <c r="O916" s="144"/>
      <c r="P916" s="137"/>
      <c r="Q916" s="137"/>
      <c r="R916" s="137"/>
      <c r="S916" s="137"/>
      <c r="T916" s="145"/>
      <c r="U916" s="145"/>
      <c r="V916" s="141"/>
      <c r="W916" s="141"/>
      <c r="X916" s="146"/>
      <c r="Y916" s="146"/>
      <c r="Z916" s="144"/>
      <c r="AA916" s="147"/>
      <c r="AB916" s="144"/>
      <c r="AC916" s="144"/>
    </row>
    <row r="917" spans="11:29" x14ac:dyDescent="0.25">
      <c r="K917" s="48"/>
      <c r="L917" s="143"/>
      <c r="M917" s="144"/>
      <c r="N917" s="144"/>
      <c r="O917" s="144"/>
      <c r="P917" s="137"/>
      <c r="Q917" s="137"/>
      <c r="R917" s="137"/>
      <c r="S917" s="137"/>
      <c r="T917" s="145"/>
      <c r="U917" s="145"/>
      <c r="V917" s="141"/>
      <c r="W917" s="141"/>
      <c r="X917" s="146"/>
      <c r="Y917" s="146"/>
      <c r="Z917" s="144"/>
      <c r="AA917" s="147"/>
      <c r="AB917" s="144"/>
      <c r="AC917" s="144"/>
    </row>
    <row r="918" spans="11:29" x14ac:dyDescent="0.25">
      <c r="K918" s="48"/>
      <c r="L918" s="143"/>
      <c r="M918" s="144"/>
      <c r="N918" s="144"/>
      <c r="O918" s="144"/>
      <c r="P918" s="137"/>
      <c r="Q918" s="137"/>
      <c r="R918" s="137"/>
      <c r="S918" s="137"/>
      <c r="T918" s="145"/>
      <c r="U918" s="145"/>
      <c r="V918" s="141"/>
      <c r="W918" s="141"/>
      <c r="X918" s="146"/>
      <c r="Y918" s="146"/>
      <c r="Z918" s="144"/>
      <c r="AA918" s="147"/>
      <c r="AB918" s="144"/>
      <c r="AC918" s="144"/>
    </row>
    <row r="919" spans="11:29" x14ac:dyDescent="0.25">
      <c r="K919" s="48"/>
      <c r="L919" s="143"/>
      <c r="M919" s="144"/>
      <c r="N919" s="144"/>
      <c r="O919" s="144"/>
      <c r="P919" s="137"/>
      <c r="Q919" s="137"/>
      <c r="R919" s="137"/>
      <c r="S919" s="137"/>
      <c r="T919" s="145"/>
      <c r="U919" s="145"/>
      <c r="V919" s="141"/>
      <c r="W919" s="141"/>
      <c r="X919" s="146"/>
      <c r="Y919" s="146"/>
      <c r="Z919" s="144"/>
      <c r="AA919" s="147"/>
      <c r="AB919" s="144"/>
      <c r="AC919" s="144"/>
    </row>
    <row r="920" spans="11:29" x14ac:dyDescent="0.25">
      <c r="K920" s="48"/>
      <c r="L920" s="143"/>
      <c r="M920" s="144"/>
      <c r="N920" s="144"/>
      <c r="O920" s="144"/>
      <c r="P920" s="137"/>
      <c r="Q920" s="137"/>
      <c r="R920" s="137"/>
      <c r="S920" s="137"/>
      <c r="T920" s="145"/>
      <c r="U920" s="145"/>
      <c r="V920" s="141"/>
      <c r="W920" s="141"/>
      <c r="X920" s="146"/>
      <c r="Y920" s="146"/>
      <c r="Z920" s="144"/>
      <c r="AA920" s="147"/>
      <c r="AB920" s="144"/>
      <c r="AC920" s="144"/>
    </row>
    <row r="921" spans="11:29" x14ac:dyDescent="0.25">
      <c r="K921" s="48"/>
      <c r="L921" s="143"/>
      <c r="M921" s="144"/>
      <c r="N921" s="144"/>
      <c r="O921" s="144"/>
      <c r="P921" s="137"/>
      <c r="Q921" s="137"/>
      <c r="R921" s="137"/>
      <c r="S921" s="137"/>
      <c r="T921" s="145"/>
      <c r="U921" s="145"/>
      <c r="V921" s="141"/>
      <c r="W921" s="141"/>
      <c r="X921" s="146"/>
      <c r="Y921" s="146"/>
      <c r="Z921" s="144"/>
      <c r="AA921" s="147"/>
      <c r="AB921" s="144"/>
      <c r="AC921" s="144"/>
    </row>
    <row r="922" spans="11:29" x14ac:dyDescent="0.25">
      <c r="K922" s="48"/>
      <c r="L922" s="143"/>
      <c r="M922" s="144"/>
      <c r="N922" s="144"/>
      <c r="O922" s="144"/>
      <c r="P922" s="137"/>
      <c r="Q922" s="137"/>
      <c r="R922" s="137"/>
      <c r="S922" s="137"/>
      <c r="T922" s="145"/>
      <c r="U922" s="145"/>
      <c r="V922" s="141"/>
      <c r="W922" s="141"/>
      <c r="X922" s="146"/>
      <c r="Y922" s="146"/>
      <c r="Z922" s="144"/>
      <c r="AA922" s="147"/>
      <c r="AB922" s="144"/>
      <c r="AC922" s="144"/>
    </row>
    <row r="923" spans="11:29" x14ac:dyDescent="0.25">
      <c r="K923" s="48"/>
      <c r="L923" s="143"/>
      <c r="M923" s="144"/>
      <c r="N923" s="144"/>
      <c r="O923" s="144"/>
      <c r="P923" s="137"/>
      <c r="Q923" s="137"/>
      <c r="R923" s="137"/>
      <c r="S923" s="137"/>
      <c r="T923" s="145"/>
      <c r="U923" s="145"/>
      <c r="V923" s="141"/>
      <c r="W923" s="141"/>
      <c r="X923" s="146"/>
      <c r="Y923" s="146"/>
      <c r="Z923" s="144"/>
      <c r="AA923" s="147"/>
      <c r="AB923" s="144"/>
      <c r="AC923" s="144"/>
    </row>
    <row r="924" spans="11:29" x14ac:dyDescent="0.25">
      <c r="K924" s="48"/>
      <c r="L924" s="143"/>
      <c r="M924" s="144"/>
      <c r="N924" s="144"/>
      <c r="O924" s="144"/>
      <c r="P924" s="137"/>
      <c r="Q924" s="137"/>
      <c r="R924" s="137"/>
      <c r="S924" s="137"/>
      <c r="T924" s="145"/>
      <c r="U924" s="145"/>
      <c r="V924" s="141"/>
      <c r="W924" s="141"/>
      <c r="X924" s="146"/>
      <c r="Y924" s="146"/>
      <c r="Z924" s="144"/>
      <c r="AA924" s="147"/>
      <c r="AB924" s="144"/>
      <c r="AC924" s="144"/>
    </row>
    <row r="925" spans="11:29" x14ac:dyDescent="0.25">
      <c r="K925" s="48"/>
      <c r="L925" s="143"/>
      <c r="M925" s="144"/>
      <c r="N925" s="144"/>
      <c r="O925" s="144"/>
      <c r="P925" s="137"/>
      <c r="Q925" s="137"/>
      <c r="R925" s="137"/>
      <c r="S925" s="137"/>
      <c r="T925" s="145"/>
      <c r="U925" s="145"/>
      <c r="V925" s="141"/>
      <c r="W925" s="141"/>
      <c r="X925" s="146"/>
      <c r="Y925" s="146"/>
      <c r="Z925" s="144"/>
      <c r="AA925" s="147"/>
      <c r="AB925" s="144"/>
      <c r="AC925" s="144"/>
    </row>
    <row r="926" spans="11:29" x14ac:dyDescent="0.25">
      <c r="K926" s="48"/>
      <c r="L926" s="143"/>
      <c r="M926" s="144"/>
      <c r="N926" s="144"/>
      <c r="O926" s="144"/>
      <c r="P926" s="137"/>
      <c r="Q926" s="137"/>
      <c r="R926" s="137"/>
      <c r="S926" s="137"/>
      <c r="T926" s="145"/>
      <c r="U926" s="145"/>
      <c r="V926" s="141"/>
      <c r="W926" s="141"/>
      <c r="X926" s="146"/>
      <c r="Y926" s="146"/>
      <c r="Z926" s="144"/>
      <c r="AA926" s="147"/>
      <c r="AB926" s="144"/>
      <c r="AC926" s="144"/>
    </row>
    <row r="927" spans="11:29" x14ac:dyDescent="0.25">
      <c r="K927" s="48"/>
      <c r="L927" s="143"/>
      <c r="M927" s="144"/>
      <c r="N927" s="144"/>
      <c r="O927" s="144"/>
      <c r="P927" s="137"/>
      <c r="Q927" s="137"/>
      <c r="R927" s="137"/>
      <c r="S927" s="137"/>
      <c r="T927" s="145"/>
      <c r="U927" s="145"/>
      <c r="V927" s="141"/>
      <c r="W927" s="141"/>
      <c r="X927" s="146"/>
      <c r="Y927" s="146"/>
      <c r="Z927" s="144"/>
      <c r="AA927" s="147"/>
      <c r="AB927" s="144"/>
      <c r="AC927" s="144"/>
    </row>
    <row r="928" spans="11:29" x14ac:dyDescent="0.25">
      <c r="K928" s="48"/>
      <c r="L928" s="143"/>
      <c r="M928" s="144"/>
      <c r="N928" s="144"/>
      <c r="O928" s="144"/>
      <c r="P928" s="137"/>
      <c r="Q928" s="137"/>
      <c r="R928" s="137"/>
      <c r="S928" s="137"/>
      <c r="T928" s="145"/>
      <c r="U928" s="145"/>
      <c r="V928" s="141"/>
      <c r="W928" s="141"/>
      <c r="X928" s="146"/>
      <c r="Y928" s="146"/>
      <c r="Z928" s="144"/>
      <c r="AA928" s="147"/>
      <c r="AB928" s="144"/>
      <c r="AC928" s="144"/>
    </row>
    <row r="929" spans="11:29" x14ac:dyDescent="0.25">
      <c r="K929" s="48"/>
      <c r="L929" s="143"/>
      <c r="M929" s="144"/>
      <c r="N929" s="144"/>
      <c r="O929" s="144"/>
      <c r="P929" s="137"/>
      <c r="Q929" s="137"/>
      <c r="R929" s="137"/>
      <c r="S929" s="137"/>
      <c r="T929" s="145"/>
      <c r="U929" s="145"/>
      <c r="V929" s="141"/>
      <c r="W929" s="141"/>
      <c r="X929" s="146"/>
      <c r="Y929" s="146"/>
      <c r="Z929" s="144"/>
      <c r="AA929" s="147"/>
      <c r="AB929" s="144"/>
      <c r="AC929" s="144"/>
    </row>
    <row r="930" spans="11:29" x14ac:dyDescent="0.25">
      <c r="K930" s="48"/>
      <c r="L930" s="143"/>
      <c r="M930" s="144"/>
      <c r="N930" s="144"/>
      <c r="O930" s="144"/>
      <c r="P930" s="137"/>
      <c r="Q930" s="137"/>
      <c r="R930" s="137"/>
      <c r="S930" s="137"/>
      <c r="T930" s="145"/>
      <c r="U930" s="145"/>
      <c r="V930" s="141"/>
      <c r="W930" s="141"/>
      <c r="X930" s="146"/>
      <c r="Y930" s="146"/>
      <c r="Z930" s="144"/>
      <c r="AA930" s="147"/>
      <c r="AB930" s="144"/>
      <c r="AC930" s="144"/>
    </row>
    <row r="931" spans="11:29" x14ac:dyDescent="0.25">
      <c r="K931" s="48"/>
      <c r="L931" s="143"/>
      <c r="M931" s="144"/>
      <c r="N931" s="144"/>
      <c r="O931" s="144"/>
      <c r="P931" s="137"/>
      <c r="Q931" s="137"/>
      <c r="R931" s="137"/>
      <c r="S931" s="137"/>
      <c r="T931" s="145"/>
      <c r="U931" s="145"/>
      <c r="V931" s="141"/>
      <c r="W931" s="141"/>
      <c r="X931" s="146"/>
      <c r="Y931" s="146"/>
      <c r="Z931" s="144"/>
      <c r="AA931" s="147"/>
      <c r="AB931" s="144"/>
      <c r="AC931" s="144"/>
    </row>
    <row r="932" spans="11:29" x14ac:dyDescent="0.25">
      <c r="K932" s="48"/>
      <c r="L932" s="143"/>
      <c r="M932" s="144"/>
      <c r="N932" s="144"/>
      <c r="O932" s="144"/>
      <c r="P932" s="137"/>
      <c r="Q932" s="137"/>
      <c r="R932" s="137"/>
      <c r="S932" s="137"/>
      <c r="T932" s="145"/>
      <c r="U932" s="145"/>
      <c r="V932" s="141"/>
      <c r="W932" s="141"/>
      <c r="X932" s="146"/>
      <c r="Y932" s="146"/>
      <c r="Z932" s="144"/>
      <c r="AA932" s="147"/>
      <c r="AB932" s="144"/>
      <c r="AC932" s="144"/>
    </row>
    <row r="933" spans="11:29" x14ac:dyDescent="0.25">
      <c r="K933" s="48"/>
      <c r="L933" s="143"/>
      <c r="M933" s="144"/>
      <c r="N933" s="144"/>
      <c r="O933" s="144"/>
      <c r="P933" s="137"/>
      <c r="Q933" s="137"/>
      <c r="R933" s="137"/>
      <c r="S933" s="137"/>
      <c r="T933" s="145"/>
      <c r="U933" s="145"/>
      <c r="V933" s="141"/>
      <c r="W933" s="141"/>
      <c r="X933" s="146"/>
      <c r="Y933" s="146"/>
      <c r="Z933" s="144"/>
      <c r="AA933" s="147"/>
      <c r="AB933" s="144"/>
      <c r="AC933" s="144"/>
    </row>
    <row r="934" spans="11:29" x14ac:dyDescent="0.25">
      <c r="K934" s="48"/>
      <c r="L934" s="143"/>
      <c r="M934" s="144"/>
      <c r="N934" s="144"/>
      <c r="O934" s="144"/>
      <c r="P934" s="137"/>
      <c r="Q934" s="137"/>
      <c r="R934" s="137"/>
      <c r="S934" s="137"/>
      <c r="T934" s="145"/>
      <c r="U934" s="145"/>
      <c r="V934" s="141"/>
      <c r="W934" s="141"/>
      <c r="X934" s="146"/>
      <c r="Y934" s="146"/>
      <c r="Z934" s="144"/>
      <c r="AA934" s="147"/>
      <c r="AB934" s="144"/>
      <c r="AC934" s="144"/>
    </row>
    <row r="935" spans="11:29" x14ac:dyDescent="0.25">
      <c r="K935" s="48"/>
      <c r="L935" s="143"/>
      <c r="M935" s="144"/>
      <c r="N935" s="144"/>
      <c r="O935" s="144"/>
      <c r="P935" s="137"/>
      <c r="Q935" s="137"/>
      <c r="R935" s="137"/>
      <c r="S935" s="137"/>
      <c r="T935" s="145"/>
      <c r="U935" s="145"/>
      <c r="V935" s="141"/>
      <c r="W935" s="141"/>
      <c r="X935" s="146"/>
      <c r="Y935" s="146"/>
      <c r="Z935" s="144"/>
      <c r="AA935" s="147"/>
      <c r="AB935" s="144"/>
      <c r="AC935" s="144"/>
    </row>
    <row r="936" spans="11:29" x14ac:dyDescent="0.25">
      <c r="K936" s="48"/>
      <c r="L936" s="143"/>
      <c r="M936" s="144"/>
      <c r="N936" s="144"/>
      <c r="O936" s="144"/>
      <c r="P936" s="137"/>
      <c r="Q936" s="137"/>
      <c r="R936" s="137"/>
      <c r="S936" s="137"/>
      <c r="T936" s="145"/>
      <c r="U936" s="145"/>
      <c r="V936" s="141"/>
      <c r="W936" s="141"/>
      <c r="X936" s="146"/>
      <c r="Y936" s="146"/>
      <c r="Z936" s="144"/>
      <c r="AA936" s="147"/>
      <c r="AB936" s="144"/>
      <c r="AC936" s="144"/>
    </row>
    <row r="937" spans="11:29" x14ac:dyDescent="0.25">
      <c r="K937" s="48"/>
      <c r="L937" s="143"/>
      <c r="M937" s="144"/>
      <c r="N937" s="144"/>
      <c r="O937" s="144"/>
      <c r="P937" s="137"/>
      <c r="Q937" s="137"/>
      <c r="R937" s="137"/>
      <c r="S937" s="137"/>
      <c r="T937" s="145"/>
      <c r="U937" s="145"/>
      <c r="V937" s="141"/>
      <c r="W937" s="141"/>
      <c r="X937" s="146"/>
      <c r="Y937" s="146"/>
      <c r="Z937" s="144"/>
      <c r="AA937" s="147"/>
      <c r="AB937" s="144"/>
      <c r="AC937" s="144"/>
    </row>
    <row r="938" spans="11:29" x14ac:dyDescent="0.25">
      <c r="K938" s="48"/>
      <c r="L938" s="143"/>
      <c r="M938" s="144"/>
      <c r="N938" s="144"/>
      <c r="O938" s="144"/>
      <c r="P938" s="137"/>
      <c r="Q938" s="137"/>
      <c r="R938" s="137"/>
      <c r="S938" s="137"/>
      <c r="T938" s="145"/>
      <c r="U938" s="145"/>
      <c r="V938" s="141"/>
      <c r="W938" s="141"/>
      <c r="X938" s="146"/>
      <c r="Y938" s="146"/>
      <c r="Z938" s="144"/>
      <c r="AA938" s="147"/>
      <c r="AB938" s="144"/>
      <c r="AC938" s="144"/>
    </row>
    <row r="939" spans="11:29" x14ac:dyDescent="0.25">
      <c r="K939" s="48"/>
      <c r="L939" s="143"/>
      <c r="M939" s="144"/>
      <c r="N939" s="144"/>
      <c r="O939" s="144"/>
      <c r="P939" s="137"/>
      <c r="Q939" s="137"/>
      <c r="R939" s="137"/>
      <c r="S939" s="137"/>
      <c r="T939" s="145"/>
      <c r="U939" s="145"/>
      <c r="V939" s="141"/>
      <c r="W939" s="141"/>
      <c r="X939" s="146"/>
      <c r="Y939" s="146"/>
      <c r="Z939" s="144"/>
      <c r="AA939" s="147"/>
      <c r="AB939" s="144"/>
      <c r="AC939" s="144"/>
    </row>
    <row r="940" spans="11:29" x14ac:dyDescent="0.25">
      <c r="K940" s="48"/>
      <c r="L940" s="143"/>
      <c r="M940" s="144"/>
      <c r="N940" s="144"/>
      <c r="O940" s="144"/>
      <c r="P940" s="137"/>
      <c r="Q940" s="137"/>
      <c r="R940" s="137"/>
      <c r="S940" s="137"/>
      <c r="T940" s="145"/>
      <c r="U940" s="145"/>
      <c r="V940" s="141"/>
      <c r="W940" s="141"/>
      <c r="X940" s="146"/>
      <c r="Y940" s="146"/>
      <c r="Z940" s="144"/>
      <c r="AA940" s="147"/>
      <c r="AB940" s="144"/>
      <c r="AC940" s="144"/>
    </row>
    <row r="941" spans="11:29" x14ac:dyDescent="0.25">
      <c r="K941" s="48"/>
      <c r="L941" s="143"/>
      <c r="M941" s="144"/>
      <c r="N941" s="144"/>
      <c r="O941" s="144"/>
      <c r="P941" s="137"/>
      <c r="Q941" s="137"/>
      <c r="R941" s="137"/>
      <c r="S941" s="137"/>
      <c r="T941" s="145"/>
      <c r="U941" s="145"/>
      <c r="V941" s="141"/>
      <c r="W941" s="141"/>
      <c r="X941" s="146"/>
      <c r="Y941" s="146"/>
      <c r="Z941" s="144"/>
      <c r="AA941" s="147"/>
      <c r="AB941" s="144"/>
      <c r="AC941" s="144"/>
    </row>
    <row r="942" spans="11:29" x14ac:dyDescent="0.25">
      <c r="K942" s="48"/>
      <c r="L942" s="143"/>
      <c r="M942" s="144"/>
      <c r="N942" s="144"/>
      <c r="O942" s="144"/>
      <c r="P942" s="137"/>
      <c r="Q942" s="137"/>
      <c r="R942" s="137"/>
      <c r="S942" s="137"/>
      <c r="T942" s="145"/>
      <c r="U942" s="145"/>
      <c r="V942" s="141"/>
      <c r="W942" s="141"/>
      <c r="X942" s="146"/>
      <c r="Y942" s="146"/>
      <c r="Z942" s="144"/>
      <c r="AA942" s="147"/>
      <c r="AB942" s="144"/>
      <c r="AC942" s="144"/>
    </row>
    <row r="943" spans="11:29" x14ac:dyDescent="0.25">
      <c r="K943" s="48"/>
      <c r="L943" s="143"/>
      <c r="M943" s="144"/>
      <c r="N943" s="144"/>
      <c r="O943" s="144"/>
      <c r="P943" s="137"/>
      <c r="Q943" s="137"/>
      <c r="R943" s="137"/>
      <c r="S943" s="137"/>
      <c r="T943" s="145"/>
      <c r="U943" s="145"/>
      <c r="V943" s="141"/>
      <c r="W943" s="141"/>
      <c r="X943" s="146"/>
      <c r="Y943" s="146"/>
      <c r="Z943" s="144"/>
      <c r="AA943" s="147"/>
      <c r="AB943" s="144"/>
      <c r="AC943" s="144"/>
    </row>
    <row r="944" spans="11:29" x14ac:dyDescent="0.25">
      <c r="K944" s="48"/>
      <c r="L944" s="143"/>
      <c r="M944" s="144"/>
      <c r="N944" s="144"/>
      <c r="O944" s="144"/>
      <c r="P944" s="137"/>
      <c r="Q944" s="137"/>
      <c r="R944" s="137"/>
      <c r="S944" s="137"/>
      <c r="T944" s="145"/>
      <c r="U944" s="145"/>
      <c r="V944" s="141"/>
      <c r="W944" s="141"/>
      <c r="X944" s="146"/>
      <c r="Y944" s="146"/>
      <c r="Z944" s="144"/>
      <c r="AA944" s="147"/>
      <c r="AB944" s="144"/>
      <c r="AC944" s="144"/>
    </row>
    <row r="945" spans="11:29" x14ac:dyDescent="0.25">
      <c r="K945" s="48"/>
      <c r="L945" s="143"/>
      <c r="M945" s="144"/>
      <c r="N945" s="144"/>
      <c r="O945" s="144"/>
      <c r="P945" s="137"/>
      <c r="Q945" s="137"/>
      <c r="R945" s="137"/>
      <c r="S945" s="137"/>
      <c r="T945" s="145"/>
      <c r="U945" s="145"/>
      <c r="V945" s="141"/>
      <c r="W945" s="141"/>
      <c r="X945" s="146"/>
      <c r="Y945" s="146"/>
      <c r="Z945" s="144"/>
      <c r="AA945" s="147"/>
      <c r="AB945" s="144"/>
      <c r="AC945" s="144"/>
    </row>
    <row r="946" spans="11:29" x14ac:dyDescent="0.25">
      <c r="K946" s="48"/>
      <c r="L946" s="143"/>
      <c r="M946" s="144"/>
      <c r="N946" s="144"/>
      <c r="O946" s="144"/>
      <c r="P946" s="137"/>
      <c r="Q946" s="137"/>
      <c r="R946" s="137"/>
      <c r="S946" s="137"/>
      <c r="T946" s="145"/>
      <c r="U946" s="145"/>
      <c r="V946" s="141"/>
      <c r="W946" s="141"/>
      <c r="X946" s="146"/>
      <c r="Y946" s="146"/>
      <c r="Z946" s="144"/>
      <c r="AA946" s="147"/>
      <c r="AB946" s="144"/>
      <c r="AC946" s="144"/>
    </row>
    <row r="947" spans="11:29" x14ac:dyDescent="0.25">
      <c r="K947" s="48"/>
      <c r="L947" s="143"/>
      <c r="M947" s="144"/>
      <c r="N947" s="144"/>
      <c r="O947" s="144"/>
      <c r="P947" s="137"/>
      <c r="Q947" s="137"/>
      <c r="R947" s="137"/>
      <c r="S947" s="137"/>
      <c r="T947" s="145"/>
      <c r="U947" s="145"/>
      <c r="V947" s="141"/>
      <c r="W947" s="141"/>
      <c r="X947" s="146"/>
      <c r="Y947" s="146"/>
      <c r="Z947" s="144"/>
      <c r="AA947" s="147"/>
      <c r="AB947" s="144"/>
      <c r="AC947" s="144"/>
    </row>
    <row r="948" spans="11:29" x14ac:dyDescent="0.25">
      <c r="K948" s="48"/>
      <c r="L948" s="143"/>
      <c r="M948" s="144"/>
      <c r="N948" s="144"/>
      <c r="O948" s="144"/>
      <c r="P948" s="137"/>
      <c r="Q948" s="137"/>
      <c r="R948" s="137"/>
      <c r="S948" s="137"/>
      <c r="T948" s="145"/>
      <c r="U948" s="145"/>
      <c r="V948" s="141"/>
      <c r="W948" s="141"/>
      <c r="X948" s="146"/>
      <c r="Y948" s="146"/>
      <c r="Z948" s="144"/>
      <c r="AA948" s="147"/>
      <c r="AB948" s="144"/>
      <c r="AC948" s="144"/>
    </row>
    <row r="949" spans="11:29" x14ac:dyDescent="0.25">
      <c r="K949" s="48"/>
      <c r="L949" s="143"/>
      <c r="M949" s="144"/>
      <c r="N949" s="144"/>
      <c r="O949" s="144"/>
      <c r="P949" s="137"/>
      <c r="Q949" s="137"/>
      <c r="R949" s="137"/>
      <c r="S949" s="137"/>
      <c r="T949" s="145"/>
      <c r="U949" s="145"/>
      <c r="V949" s="141"/>
      <c r="W949" s="141"/>
      <c r="X949" s="146"/>
      <c r="Y949" s="146"/>
      <c r="Z949" s="144"/>
      <c r="AA949" s="147"/>
      <c r="AB949" s="144"/>
      <c r="AC949" s="144"/>
    </row>
    <row r="950" spans="11:29" x14ac:dyDescent="0.25">
      <c r="K950" s="48"/>
      <c r="L950" s="143"/>
      <c r="M950" s="144"/>
      <c r="N950" s="144"/>
      <c r="O950" s="144"/>
      <c r="P950" s="137"/>
      <c r="Q950" s="137"/>
      <c r="R950" s="137"/>
      <c r="S950" s="137"/>
      <c r="T950" s="145"/>
      <c r="U950" s="145"/>
      <c r="V950" s="141"/>
      <c r="W950" s="141"/>
      <c r="X950" s="146"/>
      <c r="Y950" s="146"/>
      <c r="Z950" s="144"/>
      <c r="AA950" s="147"/>
      <c r="AB950" s="144"/>
      <c r="AC950" s="144"/>
    </row>
    <row r="951" spans="11:29" x14ac:dyDescent="0.25">
      <c r="K951" s="48"/>
      <c r="L951" s="143"/>
      <c r="M951" s="144"/>
      <c r="N951" s="144"/>
      <c r="O951" s="144"/>
      <c r="P951" s="137"/>
      <c r="Q951" s="137"/>
      <c r="R951" s="137"/>
      <c r="S951" s="137"/>
      <c r="T951" s="145"/>
      <c r="U951" s="145"/>
      <c r="V951" s="141"/>
      <c r="W951" s="141"/>
      <c r="X951" s="146"/>
      <c r="Y951" s="146"/>
      <c r="Z951" s="144"/>
      <c r="AA951" s="147"/>
      <c r="AB951" s="144"/>
      <c r="AC951" s="144"/>
    </row>
    <row r="952" spans="11:29" x14ac:dyDescent="0.25">
      <c r="K952" s="48"/>
      <c r="L952" s="143"/>
      <c r="M952" s="144"/>
      <c r="N952" s="144"/>
      <c r="O952" s="144"/>
      <c r="P952" s="137"/>
      <c r="Q952" s="137"/>
      <c r="R952" s="137"/>
      <c r="S952" s="137"/>
      <c r="T952" s="145"/>
      <c r="U952" s="145"/>
      <c r="V952" s="141"/>
      <c r="W952" s="141"/>
      <c r="X952" s="146"/>
      <c r="Y952" s="146"/>
      <c r="Z952" s="144"/>
      <c r="AA952" s="147"/>
      <c r="AB952" s="144"/>
      <c r="AC952" s="144"/>
    </row>
    <row r="953" spans="11:29" x14ac:dyDescent="0.25">
      <c r="K953" s="48"/>
      <c r="L953" s="143"/>
      <c r="M953" s="144"/>
      <c r="N953" s="144"/>
      <c r="O953" s="144"/>
      <c r="P953" s="137"/>
      <c r="Q953" s="137"/>
      <c r="R953" s="137"/>
      <c r="S953" s="137"/>
      <c r="T953" s="145"/>
      <c r="U953" s="145"/>
      <c r="V953" s="141"/>
      <c r="W953" s="141"/>
      <c r="X953" s="146"/>
      <c r="Y953" s="146"/>
      <c r="Z953" s="144"/>
      <c r="AA953" s="147"/>
      <c r="AB953" s="144"/>
      <c r="AC953" s="144"/>
    </row>
    <row r="954" spans="11:29" x14ac:dyDescent="0.25">
      <c r="K954" s="48"/>
      <c r="L954" s="143"/>
      <c r="M954" s="144"/>
      <c r="N954" s="144"/>
      <c r="O954" s="144"/>
      <c r="P954" s="137"/>
      <c r="Q954" s="137"/>
      <c r="R954" s="137"/>
      <c r="S954" s="137"/>
      <c r="T954" s="145"/>
      <c r="U954" s="145"/>
      <c r="V954" s="141"/>
      <c r="W954" s="141"/>
      <c r="X954" s="146"/>
      <c r="Y954" s="146"/>
      <c r="Z954" s="144"/>
      <c r="AA954" s="147"/>
      <c r="AB954" s="144"/>
      <c r="AC954" s="144"/>
    </row>
    <row r="955" spans="11:29" x14ac:dyDescent="0.25">
      <c r="K955" s="48"/>
      <c r="L955" s="143"/>
      <c r="M955" s="144"/>
      <c r="N955" s="144"/>
      <c r="O955" s="144"/>
      <c r="P955" s="137"/>
      <c r="Q955" s="137"/>
      <c r="R955" s="137"/>
      <c r="S955" s="137"/>
      <c r="T955" s="145"/>
      <c r="U955" s="145"/>
      <c r="V955" s="141"/>
      <c r="W955" s="141"/>
      <c r="X955" s="146"/>
      <c r="Y955" s="146"/>
      <c r="Z955" s="144"/>
      <c r="AA955" s="147"/>
      <c r="AB955" s="144"/>
      <c r="AC955" s="144"/>
    </row>
    <row r="956" spans="11:29" x14ac:dyDescent="0.25">
      <c r="K956" s="48"/>
      <c r="L956" s="143"/>
      <c r="M956" s="144"/>
      <c r="N956" s="144"/>
      <c r="O956" s="144"/>
      <c r="P956" s="137"/>
      <c r="Q956" s="137"/>
      <c r="R956" s="137"/>
      <c r="S956" s="137"/>
      <c r="T956" s="145"/>
      <c r="U956" s="145"/>
      <c r="V956" s="141"/>
      <c r="W956" s="141"/>
      <c r="X956" s="146"/>
      <c r="Y956" s="146"/>
      <c r="Z956" s="144"/>
      <c r="AA956" s="147"/>
      <c r="AB956" s="144"/>
      <c r="AC956" s="144"/>
    </row>
    <row r="957" spans="11:29" x14ac:dyDescent="0.25">
      <c r="K957" s="48"/>
      <c r="L957" s="143"/>
      <c r="M957" s="144"/>
      <c r="N957" s="144"/>
      <c r="O957" s="144"/>
      <c r="P957" s="137"/>
      <c r="Q957" s="137"/>
      <c r="R957" s="137"/>
      <c r="S957" s="137"/>
      <c r="T957" s="145"/>
      <c r="U957" s="145"/>
      <c r="V957" s="141"/>
      <c r="W957" s="141"/>
      <c r="X957" s="146"/>
      <c r="Y957" s="146"/>
      <c r="Z957" s="144"/>
      <c r="AA957" s="147"/>
      <c r="AB957" s="144"/>
      <c r="AC957" s="144"/>
    </row>
    <row r="958" spans="11:29" x14ac:dyDescent="0.25">
      <c r="K958" s="48"/>
      <c r="L958" s="143"/>
      <c r="M958" s="144"/>
      <c r="N958" s="144"/>
      <c r="O958" s="144"/>
      <c r="P958" s="137"/>
      <c r="Q958" s="137"/>
      <c r="R958" s="137"/>
      <c r="S958" s="137"/>
      <c r="T958" s="145"/>
      <c r="U958" s="145"/>
      <c r="V958" s="141"/>
      <c r="W958" s="141"/>
      <c r="X958" s="146"/>
      <c r="Y958" s="146"/>
      <c r="Z958" s="144"/>
      <c r="AA958" s="147"/>
      <c r="AB958" s="144"/>
      <c r="AC958" s="144"/>
    </row>
    <row r="959" spans="11:29" x14ac:dyDescent="0.25">
      <c r="K959" s="48"/>
      <c r="L959" s="143"/>
      <c r="M959" s="144"/>
      <c r="N959" s="144"/>
      <c r="O959" s="144"/>
      <c r="P959" s="137"/>
      <c r="Q959" s="137"/>
      <c r="R959" s="137"/>
      <c r="S959" s="137"/>
      <c r="T959" s="145"/>
      <c r="U959" s="145"/>
      <c r="V959" s="141"/>
      <c r="W959" s="141"/>
      <c r="X959" s="146"/>
      <c r="Y959" s="146"/>
      <c r="Z959" s="144"/>
      <c r="AA959" s="147"/>
      <c r="AB959" s="144"/>
      <c r="AC959" s="144"/>
    </row>
    <row r="960" spans="11:29" x14ac:dyDescent="0.25">
      <c r="K960" s="48"/>
      <c r="L960" s="143"/>
      <c r="M960" s="144"/>
      <c r="N960" s="144"/>
      <c r="O960" s="144"/>
      <c r="P960" s="137"/>
      <c r="Q960" s="137"/>
      <c r="R960" s="137"/>
      <c r="S960" s="137"/>
      <c r="T960" s="145"/>
      <c r="U960" s="145"/>
      <c r="V960" s="141"/>
      <c r="W960" s="141"/>
      <c r="X960" s="146"/>
      <c r="Y960" s="146"/>
      <c r="Z960" s="144"/>
      <c r="AA960" s="147"/>
      <c r="AB960" s="144"/>
      <c r="AC960" s="144"/>
    </row>
    <row r="961" spans="11:29" x14ac:dyDescent="0.25">
      <c r="K961" s="48"/>
      <c r="L961" s="143"/>
      <c r="M961" s="144"/>
      <c r="N961" s="144"/>
      <c r="O961" s="144"/>
      <c r="P961" s="137"/>
      <c r="Q961" s="137"/>
      <c r="R961" s="137"/>
      <c r="S961" s="137"/>
      <c r="T961" s="145"/>
      <c r="U961" s="145"/>
      <c r="V961" s="141"/>
      <c r="W961" s="141"/>
      <c r="X961" s="146"/>
      <c r="Y961" s="146"/>
      <c r="Z961" s="144"/>
      <c r="AA961" s="147"/>
      <c r="AB961" s="144"/>
      <c r="AC961" s="144"/>
    </row>
    <row r="962" spans="11:29" x14ac:dyDescent="0.25">
      <c r="K962" s="48"/>
      <c r="L962" s="143"/>
      <c r="M962" s="144"/>
      <c r="N962" s="144"/>
      <c r="O962" s="144"/>
      <c r="P962" s="137"/>
      <c r="Q962" s="137"/>
      <c r="R962" s="137"/>
      <c r="S962" s="137"/>
      <c r="T962" s="145"/>
      <c r="U962" s="145"/>
      <c r="V962" s="141"/>
      <c r="W962" s="141"/>
      <c r="X962" s="146"/>
      <c r="Y962" s="146"/>
      <c r="Z962" s="144"/>
      <c r="AA962" s="147"/>
      <c r="AB962" s="144"/>
      <c r="AC962" s="144"/>
    </row>
    <row r="963" spans="11:29" x14ac:dyDescent="0.25">
      <c r="K963" s="48"/>
      <c r="L963" s="143"/>
      <c r="M963" s="144"/>
      <c r="N963" s="144"/>
      <c r="O963" s="144"/>
      <c r="P963" s="137"/>
      <c r="Q963" s="137"/>
      <c r="R963" s="137"/>
      <c r="S963" s="137"/>
      <c r="T963" s="145"/>
      <c r="U963" s="145"/>
      <c r="V963" s="141"/>
      <c r="W963" s="141"/>
      <c r="X963" s="146"/>
      <c r="Y963" s="146"/>
      <c r="Z963" s="144"/>
      <c r="AA963" s="147"/>
      <c r="AB963" s="144"/>
      <c r="AC963" s="144"/>
    </row>
    <row r="964" spans="11:29" x14ac:dyDescent="0.25">
      <c r="K964" s="48"/>
      <c r="L964" s="143"/>
      <c r="M964" s="144"/>
      <c r="N964" s="144"/>
      <c r="O964" s="144"/>
      <c r="P964" s="137"/>
      <c r="Q964" s="137"/>
      <c r="R964" s="137"/>
      <c r="S964" s="137"/>
      <c r="T964" s="145"/>
      <c r="U964" s="145"/>
      <c r="V964" s="141"/>
      <c r="W964" s="141"/>
      <c r="X964" s="146"/>
      <c r="Y964" s="146"/>
      <c r="Z964" s="144"/>
      <c r="AA964" s="147"/>
      <c r="AB964" s="144"/>
      <c r="AC964" s="144"/>
    </row>
    <row r="965" spans="11:29" x14ac:dyDescent="0.25">
      <c r="K965" s="48"/>
      <c r="L965" s="143"/>
      <c r="M965" s="144"/>
      <c r="N965" s="144"/>
      <c r="O965" s="144"/>
      <c r="P965" s="137"/>
      <c r="Q965" s="137"/>
      <c r="R965" s="137"/>
      <c r="S965" s="137"/>
      <c r="T965" s="145"/>
      <c r="U965" s="145"/>
      <c r="V965" s="141"/>
      <c r="W965" s="141"/>
      <c r="X965" s="146"/>
      <c r="Y965" s="146"/>
      <c r="Z965" s="144"/>
      <c r="AA965" s="147"/>
      <c r="AB965" s="144"/>
      <c r="AC965" s="144"/>
    </row>
    <row r="966" spans="11:29" x14ac:dyDescent="0.25">
      <c r="K966" s="48"/>
      <c r="L966" s="143"/>
      <c r="M966" s="144"/>
      <c r="N966" s="144"/>
      <c r="O966" s="144"/>
      <c r="P966" s="137"/>
      <c r="Q966" s="137"/>
      <c r="R966" s="137"/>
      <c r="S966" s="137"/>
      <c r="T966" s="145"/>
      <c r="U966" s="145"/>
      <c r="V966" s="141"/>
      <c r="W966" s="141"/>
      <c r="X966" s="146"/>
      <c r="Y966" s="146"/>
      <c r="Z966" s="144"/>
      <c r="AA966" s="147"/>
      <c r="AB966" s="144"/>
      <c r="AC966" s="144"/>
    </row>
    <row r="967" spans="11:29" x14ac:dyDescent="0.25">
      <c r="K967" s="48"/>
      <c r="L967" s="143"/>
      <c r="M967" s="144"/>
      <c r="N967" s="144"/>
      <c r="O967" s="144"/>
      <c r="P967" s="137"/>
      <c r="Q967" s="137"/>
      <c r="R967" s="137"/>
      <c r="S967" s="137"/>
      <c r="T967" s="145"/>
      <c r="U967" s="145"/>
      <c r="V967" s="141"/>
      <c r="W967" s="141"/>
      <c r="X967" s="146"/>
      <c r="Y967" s="146"/>
      <c r="Z967" s="144"/>
      <c r="AA967" s="147"/>
      <c r="AB967" s="144"/>
      <c r="AC967" s="144"/>
    </row>
    <row r="968" spans="11:29" x14ac:dyDescent="0.25">
      <c r="K968" s="48"/>
      <c r="L968" s="143"/>
      <c r="M968" s="144"/>
      <c r="N968" s="144"/>
      <c r="O968" s="144"/>
      <c r="P968" s="137"/>
      <c r="Q968" s="137"/>
      <c r="R968" s="137"/>
      <c r="S968" s="137"/>
      <c r="T968" s="145"/>
      <c r="U968" s="145"/>
      <c r="V968" s="141"/>
      <c r="W968" s="141"/>
      <c r="X968" s="146"/>
      <c r="Y968" s="146"/>
      <c r="Z968" s="144"/>
      <c r="AA968" s="147"/>
      <c r="AB968" s="144"/>
      <c r="AC968" s="144"/>
    </row>
    <row r="969" spans="11:29" x14ac:dyDescent="0.25">
      <c r="K969" s="48"/>
      <c r="L969" s="143"/>
      <c r="M969" s="144"/>
      <c r="N969" s="144"/>
      <c r="O969" s="144"/>
      <c r="P969" s="137"/>
      <c r="Q969" s="137"/>
      <c r="R969" s="137"/>
      <c r="S969" s="137"/>
      <c r="T969" s="145"/>
      <c r="U969" s="145"/>
      <c r="V969" s="141"/>
      <c r="W969" s="141"/>
      <c r="X969" s="146"/>
      <c r="Y969" s="146"/>
      <c r="Z969" s="144"/>
      <c r="AA969" s="147"/>
      <c r="AB969" s="144"/>
      <c r="AC969" s="144"/>
    </row>
    <row r="970" spans="11:29" x14ac:dyDescent="0.25">
      <c r="K970" s="48"/>
      <c r="L970" s="143"/>
      <c r="M970" s="144"/>
      <c r="N970" s="144"/>
      <c r="O970" s="144"/>
      <c r="P970" s="137"/>
      <c r="Q970" s="137"/>
      <c r="R970" s="137"/>
      <c r="S970" s="137"/>
      <c r="T970" s="145"/>
      <c r="U970" s="145"/>
      <c r="V970" s="141"/>
      <c r="W970" s="141"/>
      <c r="X970" s="146"/>
      <c r="Y970" s="146"/>
      <c r="Z970" s="144"/>
      <c r="AA970" s="147"/>
      <c r="AB970" s="144"/>
      <c r="AC970" s="144"/>
    </row>
    <row r="971" spans="11:29" x14ac:dyDescent="0.25">
      <c r="K971" s="48"/>
      <c r="L971" s="143"/>
      <c r="M971" s="144"/>
      <c r="N971" s="144"/>
      <c r="O971" s="144"/>
      <c r="P971" s="137"/>
      <c r="Q971" s="137"/>
      <c r="R971" s="137"/>
      <c r="S971" s="137"/>
      <c r="T971" s="145"/>
      <c r="U971" s="145"/>
      <c r="V971" s="141"/>
      <c r="W971" s="141"/>
      <c r="X971" s="146"/>
      <c r="Y971" s="146"/>
      <c r="Z971" s="144"/>
      <c r="AA971" s="147"/>
      <c r="AB971" s="144"/>
      <c r="AC971" s="144"/>
    </row>
    <row r="972" spans="11:29" x14ac:dyDescent="0.25">
      <c r="K972" s="48"/>
      <c r="L972" s="143"/>
      <c r="M972" s="144"/>
      <c r="N972" s="144"/>
      <c r="O972" s="144"/>
      <c r="P972" s="137"/>
      <c r="Q972" s="137"/>
      <c r="R972" s="137"/>
      <c r="S972" s="137"/>
      <c r="T972" s="145"/>
      <c r="U972" s="145"/>
      <c r="V972" s="141"/>
      <c r="W972" s="141"/>
      <c r="X972" s="146"/>
      <c r="Y972" s="146"/>
      <c r="Z972" s="144"/>
      <c r="AA972" s="147"/>
      <c r="AB972" s="144"/>
      <c r="AC972" s="144"/>
    </row>
    <row r="973" spans="11:29" x14ac:dyDescent="0.25">
      <c r="K973" s="48"/>
      <c r="L973" s="143"/>
      <c r="M973" s="144"/>
      <c r="N973" s="144"/>
      <c r="O973" s="144"/>
      <c r="P973" s="137"/>
      <c r="Q973" s="137"/>
      <c r="R973" s="137"/>
      <c r="S973" s="137"/>
      <c r="T973" s="145"/>
      <c r="U973" s="145"/>
      <c r="V973" s="141"/>
      <c r="W973" s="141"/>
      <c r="X973" s="146"/>
      <c r="Y973" s="146"/>
      <c r="Z973" s="144"/>
      <c r="AA973" s="147"/>
      <c r="AB973" s="144"/>
      <c r="AC973" s="144"/>
    </row>
    <row r="974" spans="11:29" x14ac:dyDescent="0.25">
      <c r="K974" s="48"/>
      <c r="L974" s="143"/>
      <c r="M974" s="144"/>
      <c r="N974" s="144"/>
      <c r="O974" s="144"/>
      <c r="P974" s="137"/>
      <c r="Q974" s="137"/>
      <c r="R974" s="137"/>
      <c r="S974" s="137"/>
      <c r="T974" s="145"/>
      <c r="U974" s="145"/>
      <c r="V974" s="141"/>
      <c r="W974" s="141"/>
      <c r="X974" s="146"/>
      <c r="Y974" s="146"/>
      <c r="Z974" s="144"/>
      <c r="AA974" s="147"/>
      <c r="AB974" s="144"/>
      <c r="AC974" s="144"/>
    </row>
    <row r="975" spans="11:29" x14ac:dyDescent="0.25">
      <c r="K975" s="48"/>
      <c r="L975" s="143"/>
      <c r="M975" s="144"/>
      <c r="N975" s="144"/>
      <c r="O975" s="144"/>
      <c r="P975" s="137"/>
      <c r="Q975" s="137"/>
      <c r="R975" s="137"/>
      <c r="S975" s="137"/>
      <c r="T975" s="145"/>
      <c r="U975" s="145"/>
      <c r="V975" s="141"/>
      <c r="W975" s="141"/>
      <c r="X975" s="146"/>
      <c r="Y975" s="146"/>
      <c r="Z975" s="144"/>
      <c r="AA975" s="147"/>
      <c r="AB975" s="144"/>
      <c r="AC975" s="144"/>
    </row>
    <row r="976" spans="11:29" x14ac:dyDescent="0.25">
      <c r="K976" s="48"/>
      <c r="L976" s="143"/>
      <c r="M976" s="144"/>
      <c r="N976" s="144"/>
      <c r="O976" s="144"/>
      <c r="P976" s="137"/>
      <c r="Q976" s="137"/>
      <c r="R976" s="137"/>
      <c r="S976" s="137"/>
      <c r="T976" s="145"/>
      <c r="U976" s="145"/>
      <c r="V976" s="141"/>
      <c r="W976" s="141"/>
      <c r="X976" s="146"/>
      <c r="Y976" s="146"/>
      <c r="Z976" s="144"/>
      <c r="AA976" s="147"/>
      <c r="AB976" s="144"/>
      <c r="AC976" s="144"/>
    </row>
    <row r="977" spans="11:29" x14ac:dyDescent="0.25">
      <c r="K977" s="48"/>
      <c r="L977" s="143"/>
      <c r="M977" s="144"/>
      <c r="N977" s="144"/>
      <c r="O977" s="144"/>
      <c r="P977" s="137"/>
      <c r="Q977" s="137"/>
      <c r="R977" s="137"/>
      <c r="S977" s="137"/>
      <c r="T977" s="145"/>
      <c r="U977" s="145"/>
      <c r="V977" s="141"/>
      <c r="W977" s="141"/>
      <c r="X977" s="146"/>
      <c r="Y977" s="146"/>
      <c r="Z977" s="144"/>
      <c r="AA977" s="147"/>
      <c r="AB977" s="144"/>
      <c r="AC977" s="144"/>
    </row>
    <row r="978" spans="11:29" x14ac:dyDescent="0.25">
      <c r="K978" s="48"/>
      <c r="L978" s="143"/>
      <c r="M978" s="144"/>
      <c r="N978" s="144"/>
      <c r="O978" s="144"/>
      <c r="P978" s="137"/>
      <c r="Q978" s="137"/>
      <c r="R978" s="137"/>
      <c r="S978" s="137"/>
      <c r="T978" s="145"/>
      <c r="U978" s="145"/>
      <c r="V978" s="141"/>
      <c r="W978" s="141"/>
      <c r="X978" s="146"/>
      <c r="Y978" s="146"/>
      <c r="Z978" s="144"/>
      <c r="AA978" s="147"/>
      <c r="AB978" s="144"/>
      <c r="AC978" s="144"/>
    </row>
    <row r="979" spans="11:29" x14ac:dyDescent="0.25">
      <c r="K979" s="48"/>
      <c r="L979" s="143"/>
      <c r="M979" s="144"/>
      <c r="N979" s="144"/>
      <c r="O979" s="144"/>
      <c r="P979" s="137"/>
      <c r="Q979" s="137"/>
      <c r="R979" s="137"/>
      <c r="S979" s="137"/>
      <c r="T979" s="145"/>
      <c r="U979" s="145"/>
      <c r="V979" s="141"/>
      <c r="W979" s="141"/>
      <c r="X979" s="146"/>
      <c r="Y979" s="146"/>
      <c r="Z979" s="144"/>
      <c r="AA979" s="147"/>
      <c r="AB979" s="144"/>
      <c r="AC979" s="144"/>
    </row>
    <row r="980" spans="11:29" x14ac:dyDescent="0.25">
      <c r="K980" s="48"/>
      <c r="L980" s="143"/>
      <c r="M980" s="144"/>
      <c r="N980" s="144"/>
      <c r="O980" s="144"/>
      <c r="P980" s="137"/>
      <c r="Q980" s="137"/>
      <c r="R980" s="137"/>
      <c r="S980" s="137"/>
      <c r="T980" s="145"/>
      <c r="U980" s="145"/>
      <c r="V980" s="141"/>
      <c r="W980" s="141"/>
      <c r="X980" s="146"/>
      <c r="Y980" s="146"/>
      <c r="Z980" s="144"/>
      <c r="AA980" s="147"/>
      <c r="AB980" s="144"/>
      <c r="AC980" s="144"/>
    </row>
    <row r="981" spans="11:29" x14ac:dyDescent="0.25">
      <c r="K981" s="48"/>
      <c r="L981" s="143"/>
      <c r="M981" s="144"/>
      <c r="N981" s="144"/>
      <c r="O981" s="144"/>
      <c r="P981" s="137"/>
      <c r="Q981" s="137"/>
      <c r="R981" s="137"/>
      <c r="S981" s="137"/>
      <c r="T981" s="145"/>
      <c r="U981" s="145"/>
      <c r="V981" s="141"/>
      <c r="W981" s="141"/>
      <c r="X981" s="146"/>
      <c r="Y981" s="146"/>
      <c r="Z981" s="144"/>
      <c r="AA981" s="147"/>
      <c r="AB981" s="144"/>
      <c r="AC981" s="144"/>
    </row>
    <row r="982" spans="11:29" x14ac:dyDescent="0.25">
      <c r="K982" s="48"/>
      <c r="L982" s="143"/>
      <c r="M982" s="144"/>
      <c r="N982" s="144"/>
      <c r="O982" s="144"/>
      <c r="P982" s="137"/>
      <c r="Q982" s="137"/>
      <c r="R982" s="137"/>
      <c r="S982" s="137"/>
      <c r="T982" s="145"/>
      <c r="U982" s="145"/>
      <c r="V982" s="141"/>
      <c r="W982" s="141"/>
      <c r="X982" s="146"/>
      <c r="Y982" s="146"/>
      <c r="Z982" s="144"/>
      <c r="AA982" s="147"/>
      <c r="AB982" s="144"/>
      <c r="AC982" s="144"/>
    </row>
    <row r="983" spans="11:29" x14ac:dyDescent="0.25">
      <c r="K983" s="48"/>
      <c r="L983" s="143"/>
      <c r="M983" s="144"/>
      <c r="N983" s="144"/>
      <c r="O983" s="144"/>
      <c r="P983" s="137"/>
      <c r="Q983" s="137"/>
      <c r="R983" s="137"/>
      <c r="S983" s="137"/>
      <c r="T983" s="145"/>
      <c r="U983" s="145"/>
      <c r="V983" s="141"/>
      <c r="W983" s="141"/>
      <c r="X983" s="146"/>
      <c r="Y983" s="146"/>
      <c r="Z983" s="144"/>
      <c r="AA983" s="147"/>
      <c r="AB983" s="144"/>
      <c r="AC983" s="144"/>
    </row>
    <row r="984" spans="11:29" x14ac:dyDescent="0.25">
      <c r="K984" s="48"/>
      <c r="L984" s="143"/>
      <c r="M984" s="144"/>
      <c r="N984" s="144"/>
      <c r="O984" s="144"/>
      <c r="P984" s="137"/>
      <c r="Q984" s="137"/>
      <c r="R984" s="137"/>
      <c r="S984" s="137"/>
      <c r="T984" s="145"/>
      <c r="U984" s="145"/>
      <c r="V984" s="141"/>
      <c r="W984" s="141"/>
      <c r="X984" s="146"/>
      <c r="Y984" s="146"/>
      <c r="Z984" s="144"/>
      <c r="AA984" s="147"/>
      <c r="AB984" s="144"/>
      <c r="AC984" s="144"/>
    </row>
    <row r="985" spans="11:29" x14ac:dyDescent="0.25">
      <c r="K985" s="48"/>
      <c r="L985" s="143"/>
      <c r="M985" s="144"/>
      <c r="N985" s="144"/>
      <c r="O985" s="144"/>
      <c r="P985" s="137"/>
      <c r="Q985" s="137"/>
      <c r="R985" s="137"/>
      <c r="S985" s="137"/>
      <c r="T985" s="145"/>
      <c r="U985" s="145"/>
      <c r="V985" s="141"/>
      <c r="W985" s="141"/>
      <c r="X985" s="146"/>
      <c r="Y985" s="146"/>
      <c r="Z985" s="144"/>
      <c r="AA985" s="147"/>
      <c r="AB985" s="144"/>
      <c r="AC985" s="144"/>
    </row>
    <row r="986" spans="11:29" x14ac:dyDescent="0.25">
      <c r="K986" s="48"/>
      <c r="L986" s="143"/>
      <c r="M986" s="144"/>
      <c r="N986" s="144"/>
      <c r="O986" s="144"/>
      <c r="P986" s="137"/>
      <c r="Q986" s="137"/>
      <c r="R986" s="137"/>
      <c r="S986" s="137"/>
      <c r="T986" s="145"/>
      <c r="U986" s="145"/>
      <c r="V986" s="141"/>
      <c r="W986" s="141"/>
      <c r="X986" s="146"/>
      <c r="Y986" s="146"/>
      <c r="Z986" s="144"/>
      <c r="AA986" s="147"/>
      <c r="AB986" s="144"/>
      <c r="AC986" s="144"/>
    </row>
    <row r="987" spans="11:29" x14ac:dyDescent="0.25">
      <c r="K987" s="48"/>
      <c r="L987" s="143"/>
      <c r="M987" s="144"/>
      <c r="N987" s="144"/>
      <c r="O987" s="144"/>
      <c r="P987" s="137"/>
      <c r="Q987" s="137"/>
      <c r="R987" s="137"/>
      <c r="S987" s="137"/>
      <c r="T987" s="145"/>
      <c r="U987" s="145"/>
      <c r="V987" s="141"/>
      <c r="W987" s="141"/>
      <c r="X987" s="146"/>
      <c r="Y987" s="146"/>
      <c r="Z987" s="144"/>
      <c r="AA987" s="147"/>
      <c r="AB987" s="144"/>
      <c r="AC987" s="144"/>
    </row>
    <row r="988" spans="11:29" x14ac:dyDescent="0.25">
      <c r="K988" s="48"/>
      <c r="L988" s="143"/>
      <c r="M988" s="144"/>
      <c r="N988" s="144"/>
      <c r="O988" s="144"/>
      <c r="P988" s="137"/>
      <c r="Q988" s="137"/>
      <c r="R988" s="137"/>
      <c r="S988" s="137"/>
      <c r="T988" s="145"/>
      <c r="U988" s="145"/>
      <c r="V988" s="141"/>
      <c r="W988" s="141"/>
      <c r="X988" s="146"/>
      <c r="Y988" s="146"/>
      <c r="Z988" s="144"/>
      <c r="AA988" s="147"/>
      <c r="AB988" s="144"/>
      <c r="AC988" s="144"/>
    </row>
    <row r="989" spans="11:29" x14ac:dyDescent="0.25">
      <c r="K989" s="48"/>
      <c r="L989" s="143"/>
      <c r="M989" s="144"/>
      <c r="N989" s="144"/>
      <c r="O989" s="144"/>
      <c r="P989" s="137"/>
      <c r="Q989" s="137"/>
      <c r="R989" s="137"/>
      <c r="S989" s="137"/>
      <c r="T989" s="145"/>
      <c r="U989" s="145"/>
      <c r="V989" s="141"/>
      <c r="W989" s="141"/>
      <c r="X989" s="146"/>
      <c r="Y989" s="146"/>
      <c r="Z989" s="144"/>
      <c r="AA989" s="147"/>
      <c r="AB989" s="144"/>
      <c r="AC989" s="144"/>
    </row>
    <row r="990" spans="11:29" x14ac:dyDescent="0.25">
      <c r="K990" s="48"/>
      <c r="L990" s="143"/>
      <c r="M990" s="144"/>
      <c r="N990" s="144"/>
      <c r="O990" s="144"/>
      <c r="P990" s="137"/>
      <c r="Q990" s="137"/>
      <c r="R990" s="137"/>
      <c r="S990" s="137"/>
      <c r="T990" s="145"/>
      <c r="U990" s="145"/>
      <c r="V990" s="141"/>
      <c r="W990" s="141"/>
      <c r="X990" s="146"/>
      <c r="Y990" s="146"/>
      <c r="Z990" s="144"/>
      <c r="AA990" s="147"/>
      <c r="AB990" s="144"/>
      <c r="AC990" s="144"/>
    </row>
    <row r="991" spans="11:29" x14ac:dyDescent="0.25">
      <c r="K991" s="48"/>
      <c r="L991" s="143"/>
      <c r="M991" s="144"/>
      <c r="N991" s="144"/>
      <c r="O991" s="144"/>
      <c r="P991" s="137"/>
      <c r="Q991" s="137"/>
      <c r="R991" s="137"/>
      <c r="S991" s="137"/>
      <c r="T991" s="145"/>
      <c r="U991" s="145"/>
      <c r="V991" s="141"/>
      <c r="W991" s="141"/>
      <c r="X991" s="146"/>
      <c r="Y991" s="146"/>
      <c r="Z991" s="144"/>
      <c r="AA991" s="147"/>
      <c r="AB991" s="144"/>
      <c r="AC991" s="144"/>
    </row>
    <row r="992" spans="11:29" x14ac:dyDescent="0.25">
      <c r="K992" s="48"/>
      <c r="L992" s="143"/>
      <c r="M992" s="144"/>
      <c r="N992" s="144"/>
      <c r="O992" s="144"/>
      <c r="P992" s="137"/>
      <c r="Q992" s="137"/>
      <c r="R992" s="137"/>
      <c r="S992" s="137"/>
      <c r="T992" s="145"/>
      <c r="U992" s="145"/>
      <c r="V992" s="141"/>
      <c r="W992" s="141"/>
      <c r="X992" s="146"/>
      <c r="Y992" s="146"/>
      <c r="Z992" s="144"/>
      <c r="AA992" s="147"/>
      <c r="AB992" s="144"/>
      <c r="AC992" s="144"/>
    </row>
    <row r="993" spans="11:29" x14ac:dyDescent="0.25">
      <c r="K993" s="48"/>
      <c r="L993" s="143"/>
      <c r="M993" s="144"/>
      <c r="N993" s="144"/>
      <c r="O993" s="144"/>
      <c r="P993" s="137"/>
      <c r="Q993" s="137"/>
      <c r="R993" s="137"/>
      <c r="S993" s="137"/>
      <c r="T993" s="145"/>
      <c r="U993" s="145"/>
      <c r="V993" s="141"/>
      <c r="W993" s="141"/>
      <c r="X993" s="146"/>
      <c r="Y993" s="146"/>
      <c r="Z993" s="144"/>
      <c r="AA993" s="147"/>
      <c r="AB993" s="144"/>
      <c r="AC993" s="144"/>
    </row>
    <row r="994" spans="11:29" x14ac:dyDescent="0.25">
      <c r="K994" s="48"/>
      <c r="L994" s="143"/>
      <c r="M994" s="144"/>
      <c r="N994" s="144"/>
      <c r="O994" s="144"/>
      <c r="P994" s="137"/>
      <c r="Q994" s="137"/>
      <c r="R994" s="137"/>
      <c r="S994" s="137"/>
      <c r="T994" s="145"/>
      <c r="U994" s="145"/>
      <c r="V994" s="141"/>
      <c r="W994" s="141"/>
      <c r="X994" s="146"/>
      <c r="Y994" s="146"/>
      <c r="Z994" s="144"/>
      <c r="AA994" s="147"/>
      <c r="AB994" s="144"/>
      <c r="AC994" s="144"/>
    </row>
    <row r="995" spans="11:29" x14ac:dyDescent="0.25">
      <c r="K995" s="48"/>
      <c r="L995" s="143"/>
      <c r="M995" s="144"/>
      <c r="N995" s="144"/>
      <c r="O995" s="144"/>
      <c r="P995" s="137"/>
      <c r="Q995" s="137"/>
      <c r="R995" s="137"/>
      <c r="S995" s="137"/>
      <c r="T995" s="145"/>
      <c r="U995" s="145"/>
      <c r="V995" s="141"/>
      <c r="W995" s="141"/>
      <c r="X995" s="146"/>
      <c r="Y995" s="146"/>
      <c r="Z995" s="144"/>
      <c r="AA995" s="147"/>
      <c r="AB995" s="144"/>
      <c r="AC995" s="144"/>
    </row>
    <row r="996" spans="11:29" x14ac:dyDescent="0.25">
      <c r="K996" s="48"/>
      <c r="L996" s="143"/>
      <c r="M996" s="144"/>
      <c r="N996" s="144"/>
      <c r="O996" s="144"/>
      <c r="P996" s="137"/>
      <c r="Q996" s="137"/>
      <c r="R996" s="137"/>
      <c r="S996" s="137"/>
      <c r="T996" s="145"/>
      <c r="U996" s="145"/>
      <c r="V996" s="141"/>
      <c r="W996" s="141"/>
      <c r="X996" s="146"/>
      <c r="Y996" s="146"/>
      <c r="Z996" s="144"/>
      <c r="AA996" s="147"/>
      <c r="AB996" s="144"/>
      <c r="AC996" s="144"/>
    </row>
    <row r="997" spans="11:29" x14ac:dyDescent="0.25">
      <c r="K997" s="48"/>
      <c r="L997" s="143"/>
      <c r="M997" s="144"/>
      <c r="N997" s="144"/>
      <c r="O997" s="144"/>
      <c r="P997" s="137"/>
      <c r="Q997" s="137"/>
      <c r="R997" s="137"/>
      <c r="S997" s="137"/>
      <c r="T997" s="145"/>
      <c r="U997" s="145"/>
      <c r="V997" s="141"/>
      <c r="W997" s="141"/>
      <c r="X997" s="146"/>
      <c r="Y997" s="146"/>
      <c r="Z997" s="144"/>
      <c r="AA997" s="147"/>
      <c r="AB997" s="144"/>
      <c r="AC997" s="144"/>
    </row>
    <row r="998" spans="11:29" x14ac:dyDescent="0.25">
      <c r="K998" s="48"/>
      <c r="L998" s="143"/>
      <c r="M998" s="144"/>
      <c r="N998" s="144"/>
      <c r="O998" s="144"/>
      <c r="P998" s="137"/>
      <c r="Q998" s="137"/>
      <c r="R998" s="137"/>
      <c r="S998" s="137"/>
      <c r="T998" s="145"/>
      <c r="U998" s="145"/>
      <c r="V998" s="141"/>
      <c r="W998" s="141"/>
      <c r="X998" s="146"/>
      <c r="Y998" s="146"/>
      <c r="Z998" s="144"/>
      <c r="AA998" s="147"/>
      <c r="AB998" s="144"/>
      <c r="AC998" s="144"/>
    </row>
    <row r="999" spans="11:29" x14ac:dyDescent="0.25">
      <c r="K999" s="48"/>
      <c r="L999" s="143"/>
      <c r="M999" s="144"/>
      <c r="N999" s="144"/>
      <c r="O999" s="144"/>
      <c r="P999" s="137"/>
      <c r="Q999" s="137"/>
      <c r="R999" s="137"/>
      <c r="S999" s="137"/>
      <c r="T999" s="145"/>
      <c r="U999" s="145"/>
      <c r="V999" s="141"/>
      <c r="W999" s="141"/>
      <c r="X999" s="146"/>
      <c r="Y999" s="146"/>
      <c r="Z999" s="144"/>
      <c r="AA999" s="147"/>
      <c r="AB999" s="144"/>
      <c r="AC999" s="144"/>
    </row>
    <row r="1000" spans="11:29" x14ac:dyDescent="0.25">
      <c r="K1000" s="48"/>
      <c r="L1000" s="143"/>
      <c r="M1000" s="144"/>
      <c r="N1000" s="144"/>
      <c r="O1000" s="144"/>
      <c r="P1000" s="137"/>
      <c r="Q1000" s="137"/>
      <c r="R1000" s="137"/>
      <c r="S1000" s="137"/>
      <c r="T1000" s="145"/>
      <c r="U1000" s="145"/>
      <c r="V1000" s="141"/>
      <c r="W1000" s="141"/>
      <c r="X1000" s="146"/>
      <c r="Y1000" s="146"/>
      <c r="Z1000" s="144"/>
      <c r="AA1000" s="147"/>
      <c r="AB1000" s="144"/>
      <c r="AC1000" s="144"/>
    </row>
    <row r="1001" spans="11:29" x14ac:dyDescent="0.25">
      <c r="K1001" s="48"/>
      <c r="L1001" s="143"/>
      <c r="M1001" s="144"/>
      <c r="N1001" s="144"/>
      <c r="O1001" s="144"/>
      <c r="P1001" s="137"/>
      <c r="Q1001" s="137"/>
      <c r="R1001" s="137"/>
      <c r="S1001" s="137"/>
      <c r="T1001" s="145"/>
      <c r="U1001" s="145"/>
      <c r="V1001" s="141"/>
      <c r="W1001" s="141"/>
      <c r="X1001" s="146"/>
      <c r="Y1001" s="146"/>
      <c r="Z1001" s="144"/>
      <c r="AA1001" s="147"/>
      <c r="AB1001" s="144"/>
      <c r="AC1001" s="144"/>
    </row>
    <row r="1002" spans="11:29" x14ac:dyDescent="0.25">
      <c r="K1002" s="48"/>
      <c r="L1002" s="143"/>
      <c r="M1002" s="144"/>
      <c r="N1002" s="144"/>
      <c r="O1002" s="144"/>
      <c r="P1002" s="137"/>
      <c r="Q1002" s="137"/>
      <c r="R1002" s="137"/>
      <c r="S1002" s="137"/>
      <c r="T1002" s="145"/>
      <c r="U1002" s="145"/>
      <c r="V1002" s="141"/>
      <c r="W1002" s="141"/>
      <c r="X1002" s="146"/>
      <c r="Y1002" s="146"/>
      <c r="Z1002" s="144"/>
      <c r="AA1002" s="147"/>
      <c r="AB1002" s="144"/>
      <c r="AC1002" s="144"/>
    </row>
    <row r="1003" spans="11:29" x14ac:dyDescent="0.25">
      <c r="Z1003" s="50"/>
      <c r="AA1003" s="50"/>
      <c r="AB1003" s="50"/>
      <c r="AC1003" s="50"/>
    </row>
  </sheetData>
  <mergeCells count="2">
    <mergeCell ref="B1:I1"/>
    <mergeCell ref="K1:R1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31</vt:i4>
      </vt:variant>
    </vt:vector>
  </HeadingPairs>
  <TitlesOfParts>
    <vt:vector size="37" baseType="lpstr">
      <vt:lpstr>Dashboard</vt:lpstr>
      <vt:lpstr>EventsList</vt:lpstr>
      <vt:lpstr>WeeklyView</vt:lpstr>
      <vt:lpstr>MonthView</vt:lpstr>
      <vt:lpstr>Calc</vt:lpstr>
      <vt:lpstr>ToU</vt:lpstr>
      <vt:lpstr>choosenMonth</vt:lpstr>
      <vt:lpstr>chosenWeek</vt:lpstr>
      <vt:lpstr>day_1</vt:lpstr>
      <vt:lpstr>day_2</vt:lpstr>
      <vt:lpstr>day_3</vt:lpstr>
      <vt:lpstr>day_4</vt:lpstr>
      <vt:lpstr>day_5</vt:lpstr>
      <vt:lpstr>day_6</vt:lpstr>
      <vt:lpstr>day_7</vt:lpstr>
      <vt:lpstr>endOfMonth</vt:lpstr>
      <vt:lpstr>firstDay</vt:lpstr>
      <vt:lpstr>hoursList</vt:lpstr>
      <vt:lpstr>importanceFilter</vt:lpstr>
      <vt:lpstr>monthFirst</vt:lpstr>
      <vt:lpstr>monthOffset</vt:lpstr>
      <vt:lpstr>monthsList</vt:lpstr>
      <vt:lpstr>monthYear</vt:lpstr>
      <vt:lpstr>parea</vt:lpstr>
      <vt:lpstr>Dashboard!Print_Area</vt:lpstr>
      <vt:lpstr>EventsList!Print_Area</vt:lpstr>
      <vt:lpstr>MonthView!Print_Area</vt:lpstr>
      <vt:lpstr>ToU!Print_Area</vt:lpstr>
      <vt:lpstr>WeeklyView!Print_Area</vt:lpstr>
      <vt:lpstr>EventsList!Print_Titles</vt:lpstr>
      <vt:lpstr>step</vt:lpstr>
      <vt:lpstr>thisWeek</vt:lpstr>
      <vt:lpstr>weekChoosen</vt:lpstr>
      <vt:lpstr>weekOffset</vt:lpstr>
      <vt:lpstr>weeksList</vt:lpstr>
      <vt:lpstr>weekYear</vt:lpstr>
      <vt:lpstr>yearsList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2023-05-17T13:01:42Z</cp:lastPrinted>
  <dcterms:created xsi:type="dcterms:W3CDTF">2018-11-13T14:01:04Z</dcterms:created>
  <dcterms:modified xsi:type="dcterms:W3CDTF">2024-07-09T14:49:14Z</dcterms:modified>
  <dc:title>Time Blocking V2 Template</dc:title>
  <dc:subject>Time Blocking V2</dc:subject>
  <dc:description>Time Blocking V2 template by Master Productivity Kit — masterproductivitykit.com</dc:description>
  <cp:keywords>Master Productivity Kit, Excel template, Google Sheets template</cp:keywords>
  <cp:category>Business Template</cp:category>
</cp:coreProperties>
</file>