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codeName="ThisWorkbook" defaultThemeVersion="166925"/>
  <xr:revisionPtr revIDLastSave="0" documentId="13_ncr:1_{7E170664-4A67-4F6F-800F-69F2D95223F0}" xr6:coauthVersionLast="47" xr6:coauthVersionMax="47" xr10:uidLastSave="{00000000-0000-0000-0000-000000000000}"/>
  <bookViews>
    <workbookView xWindow="-120" yWindow="-120" windowWidth="29040" windowHeight="15720" xr2:uid="{D0E66559-638E-40B6-8302-42D07202ADC1}"/>
  </bookViews>
  <sheets>
    <sheet name="Menu" sheetId="2" r:id="rId1"/>
    <sheet name="Sitemap" sheetId="1" r:id="rId2"/>
    <sheet name="Converter" sheetId="4" r:id="rId3"/>
    <sheet name="Cal" sheetId="3" state="hidden" r:id="rId4"/>
  </sheets>
  <definedNames>
    <definedName name="colorlist">Cal!$E$24:$E$29</definedName>
    <definedName name="headx">Cal!$F$13</definedName>
    <definedName name="home">Menu!$M$8</definedName>
    <definedName name="precedentdd">OFFSET(Cal!$C$4,,,Cal!$B$2)</definedName>
    <definedName name="_xlnm.Print_Area" localSheetId="2">OFFSET(Converter!$C$6,,,Cal!$G$34,5)</definedName>
    <definedName name="_xlnm.Print_Area" localSheetId="0">OFFSET(Menu!$C$6,,,Cal!$G$32,7)</definedName>
    <definedName name="_xlnm.Print_Area" localSheetId="1">OFFSET(Sitemap!$D$8,,,Cal!$G$33,Cal!$F$33)</definedName>
    <definedName name="sumadj">Cal!$F$18</definedName>
    <definedName name="sumfilter">Cal!$F$17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3" l="1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BB20" i="3"/>
  <c r="BB19" i="3"/>
  <c r="BB18" i="3"/>
  <c r="BB17" i="3"/>
  <c r="BB16" i="3"/>
  <c r="BB15" i="3"/>
  <c r="BB14" i="3"/>
  <c r="BB13" i="3"/>
  <c r="BB12" i="3"/>
  <c r="BB11" i="3"/>
  <c r="BB10" i="3"/>
  <c r="BB9" i="3"/>
  <c r="BB8" i="3"/>
  <c r="BB7" i="3"/>
  <c r="BB6" i="3"/>
  <c r="BB5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E6" i="1"/>
  <c r="E8" i="3"/>
  <c r="F10" i="3"/>
  <c r="E10" i="3"/>
  <c r="F9" i="3"/>
  <c r="E9" i="3"/>
  <c r="F6" i="1" l="1"/>
  <c r="E13" i="3"/>
  <c r="G6" i="1" l="1"/>
  <c r="F8" i="3"/>
  <c r="F7" i="3"/>
  <c r="F6" i="3"/>
  <c r="E7" i="3"/>
  <c r="E6" i="3"/>
  <c r="F16" i="3"/>
  <c r="F17" i="3" s="1"/>
  <c r="F18" i="3" s="1"/>
  <c r="F15" i="3"/>
  <c r="G32" i="3" l="1" a="1"/>
  <c r="G32" i="3" s="1"/>
  <c r="H6" i="1"/>
  <c r="O7" i="3"/>
  <c r="O5" i="3"/>
  <c r="AY5" i="3" s="1"/>
  <c r="O8" i="3"/>
  <c r="AX8" i="3" s="1"/>
  <c r="O16" i="3" l="1"/>
  <c r="O9" i="3"/>
  <c r="AX9" i="3" s="1"/>
  <c r="O12" i="3"/>
  <c r="AY12" i="3" s="1"/>
  <c r="O15" i="3"/>
  <c r="AX15" i="3" s="1"/>
  <c r="O20" i="3"/>
  <c r="AX20" i="3" s="1"/>
  <c r="O18" i="3"/>
  <c r="AY18" i="3" s="1"/>
  <c r="O14" i="3"/>
  <c r="O13" i="3"/>
  <c r="O11" i="3"/>
  <c r="AY11" i="3" s="1"/>
  <c r="O10" i="3"/>
  <c r="AY10" i="3" s="1"/>
  <c r="O19" i="3"/>
  <c r="AX19" i="3" s="1"/>
  <c r="AX5" i="3"/>
  <c r="I6" i="1"/>
  <c r="P5" i="3"/>
  <c r="R5" i="3" s="1"/>
  <c r="AY8" i="3"/>
  <c r="P14" i="3"/>
  <c r="P17" i="3"/>
  <c r="P20" i="3"/>
  <c r="P16" i="3"/>
  <c r="P7" i="3"/>
  <c r="P12" i="3"/>
  <c r="O17" i="3"/>
  <c r="P13" i="3"/>
  <c r="P10" i="3"/>
  <c r="P19" i="3"/>
  <c r="O6" i="3"/>
  <c r="P8" i="3"/>
  <c r="P18" i="3"/>
  <c r="P15" i="3"/>
  <c r="P9" i="3"/>
  <c r="P11" i="3"/>
  <c r="P6" i="3"/>
  <c r="AP5" i="3"/>
  <c r="AX11" i="3" l="1"/>
  <c r="AX10" i="3"/>
  <c r="AX12" i="3"/>
  <c r="AX16" i="3"/>
  <c r="AY9" i="3"/>
  <c r="AX13" i="3"/>
  <c r="AX18" i="3"/>
  <c r="AY20" i="3"/>
  <c r="AY19" i="3"/>
  <c r="J6" i="1"/>
  <c r="AX17" i="3"/>
  <c r="AY17" i="3"/>
  <c r="AY7" i="3"/>
  <c r="AX7" i="3"/>
  <c r="BJ10" i="3"/>
  <c r="E14" i="4" s="1"/>
  <c r="BJ18" i="3"/>
  <c r="E22" i="4" s="1"/>
  <c r="BJ12" i="3"/>
  <c r="E16" i="4" s="1"/>
  <c r="BJ20" i="3"/>
  <c r="E24" i="4" s="1"/>
  <c r="BJ5" i="3"/>
  <c r="E9" i="4" s="1"/>
  <c r="BJ13" i="3"/>
  <c r="E17" i="4" s="1"/>
  <c r="BJ17" i="3"/>
  <c r="E21" i="4" s="1"/>
  <c r="BJ11" i="3"/>
  <c r="E15" i="4" s="1"/>
  <c r="BJ6" i="3"/>
  <c r="E10" i="4" s="1"/>
  <c r="BJ14" i="3"/>
  <c r="E18" i="4" s="1"/>
  <c r="BJ7" i="3"/>
  <c r="E11" i="4" s="1"/>
  <c r="BJ15" i="3"/>
  <c r="E19" i="4" s="1"/>
  <c r="BJ9" i="3"/>
  <c r="E13" i="4" s="1"/>
  <c r="BJ19" i="3"/>
  <c r="E23" i="4" s="1"/>
  <c r="BJ8" i="3"/>
  <c r="E12" i="4" s="1"/>
  <c r="BJ16" i="3"/>
  <c r="E20" i="4" s="1"/>
  <c r="BB3" i="3" a="1"/>
  <c r="BB3" i="3" s="1"/>
  <c r="G34" i="3" s="1"/>
  <c r="BE20" i="3"/>
  <c r="BE6" i="3"/>
  <c r="BC9" i="3"/>
  <c r="BM9" i="3" s="1"/>
  <c r="BE11" i="3"/>
  <c r="BE15" i="3"/>
  <c r="BD17" i="3"/>
  <c r="BE19" i="3"/>
  <c r="BE7" i="3"/>
  <c r="BC12" i="3"/>
  <c r="BD16" i="3"/>
  <c r="R15" i="3"/>
  <c r="BC11" i="3"/>
  <c r="BM11" i="3" s="1"/>
  <c r="BD15" i="3"/>
  <c r="BC6" i="3"/>
  <c r="BM6" i="3" s="1"/>
  <c r="BE8" i="3"/>
  <c r="BC8" i="3"/>
  <c r="BM8" i="3" s="1"/>
  <c r="BE10" i="3"/>
  <c r="BD12" i="3"/>
  <c r="BC14" i="3"/>
  <c r="BE16" i="3"/>
  <c r="BC16" i="3"/>
  <c r="BM16" i="3" s="1"/>
  <c r="BE18" i="3"/>
  <c r="BD20" i="3"/>
  <c r="BD7" i="3"/>
  <c r="BC20" i="3"/>
  <c r="BD8" i="3"/>
  <c r="BE12" i="3"/>
  <c r="BC17" i="3"/>
  <c r="BM17" i="3" s="1"/>
  <c r="BD5" i="3"/>
  <c r="BC13" i="3"/>
  <c r="BM13" i="3" s="1"/>
  <c r="BC7" i="3"/>
  <c r="BM7" i="3" s="1"/>
  <c r="BE9" i="3"/>
  <c r="BD11" i="3"/>
  <c r="BD13" i="3"/>
  <c r="BC15" i="3"/>
  <c r="BE17" i="3"/>
  <c r="BD19" i="3"/>
  <c r="BC5" i="3"/>
  <c r="BM5" i="3" s="1"/>
  <c r="BD9" i="3"/>
  <c r="BE13" i="3"/>
  <c r="BC18" i="3"/>
  <c r="BE5" i="3"/>
  <c r="BC10" i="3"/>
  <c r="BD14" i="3"/>
  <c r="BD18" i="3"/>
  <c r="BD6" i="3"/>
  <c r="BD10" i="3"/>
  <c r="BE14" i="3"/>
  <c r="BC19" i="3"/>
  <c r="BM19" i="3" s="1"/>
  <c r="R9" i="3"/>
  <c r="R19" i="3"/>
  <c r="R8" i="3"/>
  <c r="R16" i="3"/>
  <c r="R10" i="3"/>
  <c r="R12" i="3"/>
  <c r="R13" i="3"/>
  <c r="R18" i="3"/>
  <c r="R7" i="3"/>
  <c r="R14" i="3"/>
  <c r="R20" i="3"/>
  <c r="R11" i="3"/>
  <c r="R17" i="3"/>
  <c r="K6" i="1" l="1"/>
  <c r="BI20" i="3"/>
  <c r="BG19" i="3"/>
  <c r="BI14" i="3"/>
  <c r="BI15" i="3"/>
  <c r="BM14" i="3"/>
  <c r="BI10" i="3"/>
  <c r="BI12" i="3"/>
  <c r="BI18" i="3"/>
  <c r="BI16" i="3"/>
  <c r="BI8" i="3"/>
  <c r="BI6" i="3"/>
  <c r="BM20" i="3"/>
  <c r="BM18" i="3"/>
  <c r="BM12" i="3"/>
  <c r="BM10" i="3"/>
  <c r="BI19" i="3"/>
  <c r="BM15" i="3"/>
  <c r="BI11" i="3"/>
  <c r="BI9" i="3"/>
  <c r="BI5" i="3"/>
  <c r="BI17" i="3"/>
  <c r="BI13" i="3"/>
  <c r="BI7" i="3"/>
  <c r="BG10" i="3"/>
  <c r="BF8" i="3"/>
  <c r="BH8" i="3" s="1"/>
  <c r="BG7" i="3"/>
  <c r="BF12" i="3"/>
  <c r="BH12" i="3" s="1"/>
  <c r="BG15" i="3"/>
  <c r="BF15" i="3"/>
  <c r="BH15" i="3" s="1"/>
  <c r="BG13" i="3"/>
  <c r="BG17" i="3"/>
  <c r="BF5" i="3"/>
  <c r="BH5" i="3" s="1"/>
  <c r="BF20" i="3"/>
  <c r="BH20" i="3" s="1"/>
  <c r="BG11" i="3"/>
  <c r="BF16" i="3"/>
  <c r="BH16" i="3" s="1"/>
  <c r="BG16" i="3"/>
  <c r="BF18" i="3"/>
  <c r="BH18" i="3" s="1"/>
  <c r="BG18" i="3"/>
  <c r="BG20" i="3"/>
  <c r="BF14" i="3"/>
  <c r="BH14" i="3" s="1"/>
  <c r="BG6" i="3"/>
  <c r="BF7" i="3"/>
  <c r="BH7" i="3" s="1"/>
  <c r="BG12" i="3"/>
  <c r="BF19" i="3"/>
  <c r="BF17" i="3"/>
  <c r="BH17" i="3" s="1"/>
  <c r="BF11" i="3"/>
  <c r="BH11" i="3" s="1"/>
  <c r="BF13" i="3"/>
  <c r="BH13" i="3" s="1"/>
  <c r="BG5" i="3"/>
  <c r="BG8" i="3"/>
  <c r="BF6" i="3"/>
  <c r="BH6" i="3" s="1"/>
  <c r="BF9" i="3"/>
  <c r="BH9" i="3" s="1"/>
  <c r="BG9" i="3"/>
  <c r="BG14" i="3"/>
  <c r="BF10" i="3"/>
  <c r="BH10" i="3" s="1"/>
  <c r="R6" i="3"/>
  <c r="AP6" i="3" l="1"/>
  <c r="L6" i="1"/>
  <c r="BK20" i="3"/>
  <c r="F24" i="4" s="1"/>
  <c r="BK10" i="3"/>
  <c r="F14" i="4" s="1"/>
  <c r="BK14" i="3"/>
  <c r="F18" i="4" s="1"/>
  <c r="BK15" i="3"/>
  <c r="F19" i="4" s="1"/>
  <c r="BK18" i="3"/>
  <c r="F22" i="4" s="1"/>
  <c r="BK12" i="3"/>
  <c r="F16" i="4" s="1"/>
  <c r="BK11" i="3"/>
  <c r="F15" i="4" s="1"/>
  <c r="BK19" i="3"/>
  <c r="F23" i="4" s="1"/>
  <c r="BK6" i="3"/>
  <c r="F10" i="4" s="1"/>
  <c r="BL6" i="3"/>
  <c r="G10" i="4" s="1"/>
  <c r="BK8" i="3"/>
  <c r="BK7" i="3"/>
  <c r="F11" i="4" s="1"/>
  <c r="BK13" i="3"/>
  <c r="F17" i="4" s="1"/>
  <c r="BK17" i="3"/>
  <c r="F21" i="4" s="1"/>
  <c r="BL5" i="3"/>
  <c r="G9" i="4" s="1"/>
  <c r="BK5" i="3"/>
  <c r="F9" i="4" s="1"/>
  <c r="BK9" i="3"/>
  <c r="F13" i="4" s="1"/>
  <c r="BK16" i="3"/>
  <c r="F20" i="4" s="1"/>
  <c r="BH19" i="3"/>
  <c r="AP7" i="3"/>
  <c r="BL7" i="3" l="1"/>
  <c r="G11" i="4" s="1"/>
  <c r="BL16" i="3"/>
  <c r="G20" i="4" s="1"/>
  <c r="M6" i="1"/>
  <c r="BL8" i="3"/>
  <c r="G12" i="4" s="1"/>
  <c r="BL15" i="3"/>
  <c r="G19" i="4" s="1"/>
  <c r="BL10" i="3"/>
  <c r="G14" i="4" s="1"/>
  <c r="BL17" i="3"/>
  <c r="G21" i="4" s="1"/>
  <c r="BL9" i="3"/>
  <c r="G13" i="4" s="1"/>
  <c r="BL14" i="3"/>
  <c r="G18" i="4" s="1"/>
  <c r="BL19" i="3"/>
  <c r="G23" i="4" s="1"/>
  <c r="BL13" i="3"/>
  <c r="G17" i="4" s="1"/>
  <c r="BL11" i="3"/>
  <c r="G15" i="4" s="1"/>
  <c r="BL20" i="3"/>
  <c r="G24" i="4" s="1"/>
  <c r="BL18" i="3"/>
  <c r="G22" i="4" s="1"/>
  <c r="BL12" i="3"/>
  <c r="G16" i="4" s="1"/>
  <c r="F12" i="4"/>
  <c r="B5" i="3"/>
  <c r="B13" i="3"/>
  <c r="B19" i="3"/>
  <c r="B10" i="3"/>
  <c r="B18" i="3"/>
  <c r="B20" i="3"/>
  <c r="B9" i="3"/>
  <c r="B17" i="3"/>
  <c r="B8" i="3"/>
  <c r="B16" i="3"/>
  <c r="B14" i="3"/>
  <c r="B12" i="3"/>
  <c r="B11" i="3"/>
  <c r="B6" i="3"/>
  <c r="B7" i="3"/>
  <c r="B15" i="3"/>
  <c r="N6" i="1" l="1"/>
  <c r="B2" i="3"/>
  <c r="C5" i="3"/>
  <c r="C7" i="3"/>
  <c r="C6" i="3"/>
  <c r="AP8" i="3" l="1"/>
  <c r="AP9" i="3"/>
  <c r="O6" i="1"/>
  <c r="AP10" i="3" l="1"/>
  <c r="P6" i="1"/>
  <c r="AN4" i="3"/>
  <c r="Q6" i="1" l="1"/>
  <c r="AP11" i="3" l="1"/>
  <c r="AP12" i="3"/>
  <c r="R6" i="1"/>
  <c r="C8" i="3"/>
  <c r="AP13" i="3" l="1"/>
  <c r="S6" i="1"/>
  <c r="C9" i="3"/>
  <c r="AP14" i="3" l="1"/>
  <c r="T6" i="1"/>
  <c r="C10" i="3"/>
  <c r="AP15" i="3" l="1"/>
  <c r="U6" i="1"/>
  <c r="C11" i="3"/>
  <c r="AP16" i="3" l="1"/>
  <c r="V6" i="1"/>
  <c r="C12" i="3"/>
  <c r="AP18" i="3" l="1"/>
  <c r="W6" i="1"/>
  <c r="C14" i="3"/>
  <c r="C13" i="3"/>
  <c r="AP20" i="3" l="1"/>
  <c r="AP17" i="3"/>
  <c r="X6" i="1"/>
  <c r="C16" i="3"/>
  <c r="AP19" i="3" l="1"/>
  <c r="Y6" i="1"/>
  <c r="C17" i="3"/>
  <c r="C15" i="3"/>
  <c r="Z6" i="1" l="1"/>
  <c r="C18" i="3"/>
  <c r="AA6" i="1" l="1"/>
  <c r="C19" i="3"/>
  <c r="AB6" i="1" l="1"/>
  <c r="C20" i="3"/>
  <c r="BP19" i="3"/>
  <c r="BO16" i="3" l="1"/>
  <c r="BP18" i="3"/>
  <c r="BO18" i="3"/>
  <c r="BO13" i="3"/>
  <c r="BO11" i="3"/>
  <c r="BO15" i="3"/>
  <c r="BP12" i="3"/>
  <c r="BP14" i="3"/>
  <c r="BP20" i="3"/>
  <c r="BP16" i="3"/>
  <c r="BO14" i="3"/>
  <c r="BP15" i="3"/>
  <c r="BP13" i="3"/>
  <c r="BP11" i="3"/>
  <c r="BO17" i="3"/>
  <c r="BO19" i="3"/>
  <c r="BO12" i="3"/>
  <c r="BO20" i="3"/>
  <c r="BP17" i="3"/>
  <c r="BO9" i="3"/>
  <c r="BO10" i="3"/>
  <c r="BP9" i="3"/>
  <c r="BP10" i="3"/>
  <c r="AC6" i="1"/>
  <c r="N5" i="3"/>
  <c r="AP21" i="3" s="1"/>
  <c r="BP7" i="3"/>
  <c r="BP8" i="3"/>
  <c r="BP5" i="3"/>
  <c r="BP6" i="3"/>
  <c r="BO5" i="3"/>
  <c r="BO8" i="3"/>
  <c r="BO6" i="3"/>
  <c r="BO7" i="3"/>
  <c r="AD6" i="1" l="1"/>
  <c r="BO3" i="3"/>
  <c r="BP3" i="3"/>
  <c r="AE6" i="1" l="1"/>
  <c r="AF6" i="1" l="1"/>
  <c r="AG6" i="1" l="1"/>
  <c r="I7" i="2"/>
  <c r="AH6" i="1" l="1"/>
  <c r="AY15" i="3"/>
  <c r="AI6" i="1" l="1"/>
  <c r="AJ6" i="1" l="1"/>
  <c r="AK6" i="1" l="1"/>
  <c r="AL6" i="1" l="1"/>
  <c r="AM6" i="1" l="1"/>
  <c r="AN6" i="1" l="1"/>
  <c r="AO6" i="1" l="1"/>
  <c r="Y20" i="3"/>
  <c r="Y19" i="3" s="1"/>
  <c r="AW20" i="3" l="1" a="1"/>
  <c r="AW20" i="3" s="1"/>
  <c r="AV20" i="3" s="1"/>
  <c r="Y18" i="3"/>
  <c r="Y17" i="3" s="1"/>
  <c r="AP6" i="1"/>
  <c r="Y12" i="3" l="1"/>
  <c r="AQ6" i="1"/>
  <c r="Y16" i="3"/>
  <c r="Y15" i="3" s="1"/>
  <c r="AR6" i="1" l="1"/>
  <c r="Y11" i="3"/>
  <c r="AS6" i="1" l="1"/>
  <c r="Y10" i="3"/>
  <c r="AT6" i="1" l="1"/>
  <c r="Y9" i="3"/>
  <c r="Y8" i="3" s="1"/>
  <c r="Y7" i="3" s="1"/>
  <c r="Y6" i="3" s="1"/>
  <c r="Q5" i="3"/>
  <c r="BR5" i="3" s="1"/>
  <c r="AU20" i="3"/>
  <c r="N6" i="3"/>
  <c r="AP22" i="3" s="1"/>
  <c r="Q6" i="3" l="1"/>
  <c r="BR6" i="3" s="1"/>
  <c r="N7" i="3"/>
  <c r="AP23" i="3" s="1"/>
  <c r="T5" i="3"/>
  <c r="X5" i="3"/>
  <c r="W5" i="3"/>
  <c r="V5" i="3"/>
  <c r="U5" i="3"/>
  <c r="AU6" i="1"/>
  <c r="AA5" i="3"/>
  <c r="AH5" i="3"/>
  <c r="AG5" i="3"/>
  <c r="AF5" i="3"/>
  <c r="N8" i="3"/>
  <c r="AI5" i="3"/>
  <c r="I8" i="2"/>
  <c r="Z5" i="3"/>
  <c r="AC5" i="3"/>
  <c r="AD5" i="3"/>
  <c r="AB5" i="3"/>
  <c r="Q8" i="3" l="1"/>
  <c r="BR8" i="3" s="1"/>
  <c r="Q7" i="3"/>
  <c r="BR7" i="3" s="1"/>
  <c r="W6" i="3"/>
  <c r="X6" i="3"/>
  <c r="Z6" i="3"/>
  <c r="AG6" i="3"/>
  <c r="AH6" i="3"/>
  <c r="AI6" i="3"/>
  <c r="AA6" i="3"/>
  <c r="AC6" i="3"/>
  <c r="AB6" i="3"/>
  <c r="U6" i="3"/>
  <c r="AD6" i="3"/>
  <c r="V6" i="3"/>
  <c r="I9" i="2"/>
  <c r="N13" i="3"/>
  <c r="AP29" i="3" s="1"/>
  <c r="D5" i="1"/>
  <c r="N9" i="3"/>
  <c r="AP25" i="3" s="1"/>
  <c r="AP24" i="3"/>
  <c r="AT5" i="3"/>
  <c r="AV6" i="1"/>
  <c r="AK5" i="3"/>
  <c r="AL5" i="3"/>
  <c r="N10" i="3"/>
  <c r="I10" i="2"/>
  <c r="Z8" i="3" l="1"/>
  <c r="AE8" i="3"/>
  <c r="Q9" i="3"/>
  <c r="BR9" i="3" s="1"/>
  <c r="AI7" i="3"/>
  <c r="AH7" i="3"/>
  <c r="AB7" i="3"/>
  <c r="AB8" i="3" s="1"/>
  <c r="AC8" i="3"/>
  <c r="V8" i="3"/>
  <c r="W7" i="3"/>
  <c r="AD8" i="3"/>
  <c r="X8" i="3"/>
  <c r="AC7" i="3"/>
  <c r="AG8" i="3"/>
  <c r="T8" i="3"/>
  <c r="AD7" i="3"/>
  <c r="AI8" i="3"/>
  <c r="V7" i="3"/>
  <c r="AH8" i="3"/>
  <c r="W8" i="3"/>
  <c r="Z7" i="3"/>
  <c r="Q10" i="3"/>
  <c r="BR10" i="3" s="1"/>
  <c r="X7" i="3"/>
  <c r="AA7" i="3"/>
  <c r="AL7" i="3" s="1"/>
  <c r="AL6" i="3"/>
  <c r="I15" i="2"/>
  <c r="Q20" i="3"/>
  <c r="BR20" i="3" s="1"/>
  <c r="Q19" i="3"/>
  <c r="AD19" i="3" s="1"/>
  <c r="BQ5" i="3"/>
  <c r="G7" i="2" s="1"/>
  <c r="I11" i="2"/>
  <c r="AD9" i="3"/>
  <c r="AC9" i="3"/>
  <c r="AF9" i="3"/>
  <c r="N11" i="3"/>
  <c r="I13" i="2" s="1"/>
  <c r="AP26" i="3"/>
  <c r="AI20" i="3"/>
  <c r="X9" i="3"/>
  <c r="Q11" i="3"/>
  <c r="BR11" i="3" s="1"/>
  <c r="Q12" i="3"/>
  <c r="BR12" i="3" s="1"/>
  <c r="I12" i="2"/>
  <c r="Q13" i="3"/>
  <c r="AN5" i="3"/>
  <c r="AQ21" i="3" s="1"/>
  <c r="AM5" i="3"/>
  <c r="AQ5" i="3" s="1"/>
  <c r="AE9" i="3" l="1"/>
  <c r="W9" i="3"/>
  <c r="AI9" i="3"/>
  <c r="Z9" i="3"/>
  <c r="T9" i="3"/>
  <c r="AH9" i="3"/>
  <c r="AI10" i="3"/>
  <c r="AG10" i="3"/>
  <c r="Z10" i="3"/>
  <c r="AD10" i="3"/>
  <c r="T10" i="3"/>
  <c r="W10" i="3"/>
  <c r="AE10" i="3"/>
  <c r="AB9" i="3"/>
  <c r="AB10" i="3" s="1"/>
  <c r="X10" i="3"/>
  <c r="AF10" i="3"/>
  <c r="U10" i="3"/>
  <c r="AA8" i="3"/>
  <c r="V20" i="3"/>
  <c r="AC10" i="3"/>
  <c r="AC11" i="3" s="1"/>
  <c r="X20" i="3"/>
  <c r="W20" i="3"/>
  <c r="Q18" i="3"/>
  <c r="BR13" i="3"/>
  <c r="V19" i="3"/>
  <c r="W19" i="3"/>
  <c r="AF20" i="3"/>
  <c r="Z20" i="3"/>
  <c r="AG20" i="3"/>
  <c r="AH20" i="3"/>
  <c r="AE19" i="3"/>
  <c r="Z19" i="3"/>
  <c r="AD20" i="3"/>
  <c r="AE20" i="3"/>
  <c r="AB20" i="3"/>
  <c r="AC20" i="3"/>
  <c r="BR19" i="3"/>
  <c r="AG19" i="3"/>
  <c r="N19" i="3"/>
  <c r="N20" i="3"/>
  <c r="X19" i="3"/>
  <c r="AI19" i="3"/>
  <c r="AF19" i="3"/>
  <c r="AC19" i="3"/>
  <c r="AH19" i="3"/>
  <c r="AB19" i="3"/>
  <c r="AE11" i="3"/>
  <c r="Z12" i="3"/>
  <c r="AG11" i="3"/>
  <c r="N12" i="3"/>
  <c r="AP27" i="3"/>
  <c r="AH11" i="3"/>
  <c r="AG7" i="3" s="1"/>
  <c r="AF6" i="3" s="1"/>
  <c r="AD11" i="3"/>
  <c r="Z11" i="3"/>
  <c r="AI11" i="3"/>
  <c r="AH10" i="3" s="1"/>
  <c r="AG9" i="3" s="1"/>
  <c r="AF11" i="3"/>
  <c r="X13" i="3"/>
  <c r="W13" i="3"/>
  <c r="X11" i="3"/>
  <c r="W11" i="3"/>
  <c r="U11" i="3"/>
  <c r="T11" i="3"/>
  <c r="W12" i="3"/>
  <c r="T12" i="3"/>
  <c r="X12" i="3"/>
  <c r="AH12" i="3"/>
  <c r="AI12" i="3"/>
  <c r="AG12" i="3"/>
  <c r="AC12" i="3"/>
  <c r="AE12" i="3"/>
  <c r="AF12" i="3"/>
  <c r="AD12" i="3"/>
  <c r="AC13" i="3"/>
  <c r="AH13" i="3"/>
  <c r="Z13" i="3"/>
  <c r="AF13" i="3"/>
  <c r="AI13" i="3"/>
  <c r="AD13" i="3"/>
  <c r="N18" i="3"/>
  <c r="AP34" i="3" s="1"/>
  <c r="AL8" i="3" l="1"/>
  <c r="AA9" i="3"/>
  <c r="AE18" i="3"/>
  <c r="AI18" i="3"/>
  <c r="AG18" i="3"/>
  <c r="AH18" i="3"/>
  <c r="Z18" i="3"/>
  <c r="X18" i="3"/>
  <c r="AB18" i="3"/>
  <c r="AD18" i="3"/>
  <c r="AF18" i="3"/>
  <c r="BR18" i="3"/>
  <c r="V18" i="3"/>
  <c r="AB11" i="3"/>
  <c r="AB13" i="3" s="1"/>
  <c r="AJ20" i="3"/>
  <c r="AJ19" i="3"/>
  <c r="AJ9" i="3"/>
  <c r="AP36" i="3"/>
  <c r="I22" i="2"/>
  <c r="AB12" i="3"/>
  <c r="AP35" i="3"/>
  <c r="I21" i="2"/>
  <c r="AF8" i="3"/>
  <c r="AJ8" i="3" s="1"/>
  <c r="AJ11" i="3"/>
  <c r="AJ10" i="3"/>
  <c r="AP28" i="3"/>
  <c r="I14" i="2"/>
  <c r="AJ12" i="3"/>
  <c r="I20" i="2"/>
  <c r="AA10" i="3" l="1"/>
  <c r="AL9" i="3"/>
  <c r="AJ18" i="3"/>
  <c r="AE7" i="3"/>
  <c r="AA11" i="3" l="1"/>
  <c r="AL10" i="3"/>
  <c r="T7" i="3"/>
  <c r="AT8" i="3"/>
  <c r="AT9" i="3"/>
  <c r="AA12" i="3" l="1"/>
  <c r="AL11" i="3"/>
  <c r="AY6" i="3"/>
  <c r="W18" i="3"/>
  <c r="U9" i="3"/>
  <c r="U13" i="3"/>
  <c r="AT7" i="3"/>
  <c r="AT10" i="3"/>
  <c r="AA13" i="3" l="1"/>
  <c r="AL13" i="3" s="1"/>
  <c r="AL12" i="3"/>
  <c r="V12" i="3"/>
  <c r="AT11" i="3"/>
  <c r="AT12" i="3" l="1"/>
  <c r="AY13" i="3" l="1"/>
  <c r="AY14" i="3" l="1"/>
  <c r="AX14" i="3"/>
  <c r="U20" i="3" l="1"/>
  <c r="U19" i="3"/>
  <c r="U18" i="3"/>
  <c r="AW12" i="3" l="1" a="1"/>
  <c r="AW12" i="3" s="1"/>
  <c r="AV12" i="3" s="1"/>
  <c r="AU12" i="3" s="1"/>
  <c r="AW15" i="3" a="1"/>
  <c r="AW15" i="3" s="1"/>
  <c r="AV15" i="3" s="1"/>
  <c r="AU15" i="3" s="1"/>
  <c r="AW11" i="3" l="1" a="1"/>
  <c r="AW11" i="3" s="1"/>
  <c r="AV11" i="3" s="1"/>
  <c r="AU11" i="3" s="1"/>
  <c r="AW9" i="3" a="1"/>
  <c r="AW9" i="3" s="1"/>
  <c r="AW10" i="3" a="1"/>
  <c r="AW10" i="3" s="1"/>
  <c r="AW16" i="3" a="1"/>
  <c r="AW16" i="3" s="1"/>
  <c r="AW8" i="3" a="1"/>
  <c r="AW8" i="3" s="1"/>
  <c r="AV16" i="3" l="1"/>
  <c r="AU16" i="3" s="1"/>
  <c r="AV10" i="3"/>
  <c r="AU10" i="3" s="1"/>
  <c r="AV9" i="3"/>
  <c r="AU9" i="3" s="1"/>
  <c r="AV8" i="3"/>
  <c r="AU8" i="3" s="1"/>
  <c r="AF7" i="3" l="1"/>
  <c r="AG13" i="3"/>
  <c r="AC18" i="3"/>
  <c r="N17" i="3"/>
  <c r="AP33" i="3" s="1"/>
  <c r="Q17" i="3"/>
  <c r="W17" i="3" s="1"/>
  <c r="AE6" i="3" l="1"/>
  <c r="AJ6" i="3" s="1"/>
  <c r="AF17" i="3"/>
  <c r="AE17" i="3"/>
  <c r="AG17" i="3"/>
  <c r="AH17" i="3"/>
  <c r="AI17" i="3"/>
  <c r="I19" i="2"/>
  <c r="X17" i="3"/>
  <c r="AJ7" i="3"/>
  <c r="AC17" i="3"/>
  <c r="U17" i="3"/>
  <c r="AB17" i="3"/>
  <c r="AD17" i="3"/>
  <c r="Z17" i="3"/>
  <c r="V17" i="3"/>
  <c r="BR17" i="3"/>
  <c r="AJ17" i="3" l="1"/>
  <c r="Y14" i="3" l="1"/>
  <c r="Y13" i="3" s="1"/>
  <c r="Y5" i="3" s="1"/>
  <c r="N14" i="3"/>
  <c r="N15" i="3" s="1"/>
  <c r="Q14" i="3"/>
  <c r="T14" i="3" s="1"/>
  <c r="Q16" i="3" l="1"/>
  <c r="Z16" i="3" s="1"/>
  <c r="N16" i="3"/>
  <c r="I18" i="2" s="1"/>
  <c r="Z14" i="3"/>
  <c r="AP30" i="3"/>
  <c r="AT14" i="3"/>
  <c r="Q15" i="3"/>
  <c r="I16" i="2"/>
  <c r="I17" i="2"/>
  <c r="AP31" i="3"/>
  <c r="V14" i="3"/>
  <c r="BR14" i="3"/>
  <c r="AH14" i="3"/>
  <c r="AE14" i="3"/>
  <c r="AI14" i="3"/>
  <c r="W14" i="3"/>
  <c r="AA14" i="3"/>
  <c r="AB14" i="3"/>
  <c r="AC14" i="3"/>
  <c r="X14" i="3"/>
  <c r="AG14" i="3"/>
  <c r="AD14" i="3"/>
  <c r="AL14" i="3" l="1"/>
  <c r="AI16" i="3"/>
  <c r="AD16" i="3"/>
  <c r="AG16" i="3"/>
  <c r="AH16" i="3"/>
  <c r="AE16" i="3"/>
  <c r="BR16" i="3"/>
  <c r="T16" i="3"/>
  <c r="AT16" i="3" s="1"/>
  <c r="X16" i="3"/>
  <c r="AC16" i="3"/>
  <c r="AF16" i="3"/>
  <c r="W16" i="3"/>
  <c r="AP32" i="3"/>
  <c r="AG15" i="3"/>
  <c r="AF14" i="3" s="1"/>
  <c r="T15" i="3"/>
  <c r="V15" i="3"/>
  <c r="AE15" i="3"/>
  <c r="AI15" i="3"/>
  <c r="AD15" i="3"/>
  <c r="AH15" i="3"/>
  <c r="BR15" i="3"/>
  <c r="AB15" i="3"/>
  <c r="AB16" i="3" s="1"/>
  <c r="AA15" i="3"/>
  <c r="AA16" i="3" s="1"/>
  <c r="AA17" i="3" s="1"/>
  <c r="AF15" i="3"/>
  <c r="W15" i="3"/>
  <c r="Z15" i="3"/>
  <c r="X15" i="3"/>
  <c r="AC15" i="3"/>
  <c r="V16" i="3"/>
  <c r="BR3" i="3" l="1"/>
  <c r="AA18" i="3"/>
  <c r="AL17" i="3"/>
  <c r="AJ16" i="3"/>
  <c r="AE5" i="3"/>
  <c r="AJ5" i="3" s="1"/>
  <c r="AE13" i="3"/>
  <c r="AJ13" i="3" s="1"/>
  <c r="AL16" i="3"/>
  <c r="AJ14" i="3"/>
  <c r="AL15" i="3"/>
  <c r="AT15" i="3"/>
  <c r="AJ15" i="3"/>
  <c r="T6" i="3" l="1"/>
  <c r="AA19" i="3"/>
  <c r="AL18" i="3"/>
  <c r="T17" i="3"/>
  <c r="T18" i="3" s="1"/>
  <c r="AW14" i="3" a="1"/>
  <c r="AW14" i="3" s="1"/>
  <c r="AV14" i="3" s="1"/>
  <c r="AU14" i="3" s="1"/>
  <c r="U12" i="3" l="1"/>
  <c r="AK12" i="3" s="1"/>
  <c r="U7" i="3"/>
  <c r="AK6" i="3"/>
  <c r="AT6" i="3"/>
  <c r="U8" i="3"/>
  <c r="AK8" i="3" s="1"/>
  <c r="T13" i="3"/>
  <c r="AL19" i="3"/>
  <c r="AA20" i="3"/>
  <c r="AL20" i="3" s="1"/>
  <c r="T19" i="3"/>
  <c r="AK17" i="3"/>
  <c r="BQ17" i="3" s="1"/>
  <c r="G19" i="2" s="1"/>
  <c r="AT17" i="3"/>
  <c r="AT18" i="3"/>
  <c r="AK18" i="3"/>
  <c r="AT13" i="3" l="1"/>
  <c r="U14" i="3"/>
  <c r="AK14" i="3" s="1"/>
  <c r="U16" i="3"/>
  <c r="AK16" i="3" s="1"/>
  <c r="U15" i="3"/>
  <c r="AK15" i="3" s="1"/>
  <c r="BQ8" i="3"/>
  <c r="G10" i="2" s="1"/>
  <c r="AN8" i="3"/>
  <c r="AQ24" i="3" s="1"/>
  <c r="AM8" i="3"/>
  <c r="AQ8" i="3" s="1"/>
  <c r="BQ6" i="3"/>
  <c r="G8" i="2" s="1"/>
  <c r="AN6" i="3"/>
  <c r="AQ22" i="3" s="1"/>
  <c r="AM6" i="3"/>
  <c r="AQ6" i="3" s="1"/>
  <c r="AX6" i="3"/>
  <c r="D10" i="1" s="1"/>
  <c r="V13" i="3"/>
  <c r="AK13" i="3" s="1"/>
  <c r="AK7" i="3"/>
  <c r="V9" i="3"/>
  <c r="AK9" i="3" s="1"/>
  <c r="V11" i="3"/>
  <c r="AK11" i="3" s="1"/>
  <c r="V10" i="3"/>
  <c r="AK10" i="3" s="1"/>
  <c r="BQ12" i="3"/>
  <c r="G14" i="2" s="1"/>
  <c r="AM12" i="3"/>
  <c r="AQ12" i="3" s="1"/>
  <c r="AN12" i="3"/>
  <c r="AQ28" i="3" s="1"/>
  <c r="AW13" i="3" a="1"/>
  <c r="AW13" i="3" s="1"/>
  <c r="AV13" i="3" s="1"/>
  <c r="AW6" i="3" a="1"/>
  <c r="AW6" i="3" s="1"/>
  <c r="AV6" i="3" s="1"/>
  <c r="AU6" i="3" s="1"/>
  <c r="AW7" i="3" a="1"/>
  <c r="AW7" i="3" s="1"/>
  <c r="AV7" i="3" s="1"/>
  <c r="AU7" i="3" s="1"/>
  <c r="AW18" i="3" a="1"/>
  <c r="AW18" i="3" s="1"/>
  <c r="AV18" i="3" s="1"/>
  <c r="AU18" i="3" s="1"/>
  <c r="AW17" i="3" a="1"/>
  <c r="AW17" i="3" s="1"/>
  <c r="AV17" i="3" s="1"/>
  <c r="AU17" i="3" s="1"/>
  <c r="AW19" i="3" a="1"/>
  <c r="AW19" i="3" s="1"/>
  <c r="AV19" i="3" s="1"/>
  <c r="AW5" i="3" a="1"/>
  <c r="AW5" i="3" s="1"/>
  <c r="AV5" i="3" s="1"/>
  <c r="AU5" i="3" s="1"/>
  <c r="G33" i="3"/>
  <c r="T20" i="3"/>
  <c r="AM17" i="3"/>
  <c r="AQ17" i="3" s="1"/>
  <c r="AN17" i="3"/>
  <c r="AQ33" i="3" s="1"/>
  <c r="AT19" i="3"/>
  <c r="AK19" i="3"/>
  <c r="BQ18" i="3"/>
  <c r="AM18" i="3"/>
  <c r="AQ18" i="3" s="1"/>
  <c r="AN18" i="3"/>
  <c r="AQ34" i="3" s="1"/>
  <c r="AV51" i="1"/>
  <c r="AV24" i="1"/>
  <c r="AV22" i="1"/>
  <c r="AV18" i="1"/>
  <c r="AV26" i="1"/>
  <c r="AV36" i="1"/>
  <c r="AV35" i="1"/>
  <c r="AV42" i="1"/>
  <c r="AV44" i="1"/>
  <c r="AV50" i="1"/>
  <c r="AV17" i="1"/>
  <c r="AV33" i="1"/>
  <c r="AV45" i="1"/>
  <c r="AV29" i="1"/>
  <c r="AV23" i="1"/>
  <c r="AV38" i="1"/>
  <c r="AV20" i="1"/>
  <c r="AV48" i="1"/>
  <c r="AV57" i="1"/>
  <c r="AV27" i="1"/>
  <c r="AV49" i="1"/>
  <c r="AV55" i="1"/>
  <c r="AV19" i="1"/>
  <c r="AV30" i="1"/>
  <c r="AV52" i="1"/>
  <c r="AV54" i="1"/>
  <c r="AV58" i="1"/>
  <c r="AV31" i="1"/>
  <c r="AV53" i="1"/>
  <c r="AV37" i="1"/>
  <c r="AV28" i="1"/>
  <c r="AV21" i="1"/>
  <c r="AV40" i="1"/>
  <c r="AV16" i="1"/>
  <c r="AV13" i="1"/>
  <c r="AV32" i="1"/>
  <c r="AV39" i="1"/>
  <c r="AV15" i="1"/>
  <c r="AV46" i="1"/>
  <c r="AV34" i="1"/>
  <c r="AV41" i="1"/>
  <c r="AV12" i="1"/>
  <c r="AV47" i="1"/>
  <c r="AV43" i="1"/>
  <c r="AV25" i="1"/>
  <c r="AV56" i="1"/>
  <c r="AV14" i="1"/>
  <c r="AV11" i="1"/>
  <c r="AN13" i="3" l="1"/>
  <c r="AQ29" i="3" s="1"/>
  <c r="BQ13" i="3"/>
  <c r="G15" i="2" s="1"/>
  <c r="AM13" i="3"/>
  <c r="AQ13" i="3" s="1"/>
  <c r="BQ9" i="3"/>
  <c r="G11" i="2" s="1"/>
  <c r="AM9" i="3"/>
  <c r="AQ9" i="3" s="1"/>
  <c r="AN9" i="3"/>
  <c r="AQ25" i="3" s="1"/>
  <c r="AN7" i="3"/>
  <c r="AQ23" i="3" s="1"/>
  <c r="BQ7" i="3"/>
  <c r="G9" i="2" s="1"/>
  <c r="AM7" i="3"/>
  <c r="AQ7" i="3" s="1"/>
  <c r="V5" i="1"/>
  <c r="AU13" i="3"/>
  <c r="D11" i="1"/>
  <c r="E11" i="1" s="1"/>
  <c r="AN16" i="3"/>
  <c r="AQ32" i="3" s="1"/>
  <c r="BQ16" i="3"/>
  <c r="G18" i="2" s="1"/>
  <c r="AY16" i="3"/>
  <c r="AM16" i="3"/>
  <c r="AQ16" i="3" s="1"/>
  <c r="BQ11" i="3"/>
  <c r="G13" i="2" s="1"/>
  <c r="AM11" i="3"/>
  <c r="AQ11" i="3" s="1"/>
  <c r="AN11" i="3"/>
  <c r="AQ27" i="3" s="1"/>
  <c r="AM15" i="3"/>
  <c r="AQ15" i="3" s="1"/>
  <c r="BQ15" i="3"/>
  <c r="G17" i="2" s="1"/>
  <c r="AN15" i="3"/>
  <c r="AQ31" i="3" s="1"/>
  <c r="AM14" i="3"/>
  <c r="AQ14" i="3" s="1"/>
  <c r="BQ14" i="3"/>
  <c r="G16" i="2" s="1"/>
  <c r="AN14" i="3"/>
  <c r="AQ30" i="3" s="1"/>
  <c r="BQ10" i="3"/>
  <c r="G12" i="2" s="1"/>
  <c r="AN10" i="3"/>
  <c r="AQ26" i="3" s="1"/>
  <c r="AM10" i="3"/>
  <c r="AQ10" i="3" s="1"/>
  <c r="F13" i="3"/>
  <c r="E8" i="1" s="1"/>
  <c r="G5" i="1"/>
  <c r="AQ5" i="1"/>
  <c r="S5" i="1"/>
  <c r="AN5" i="1"/>
  <c r="P5" i="1"/>
  <c r="AB5" i="1"/>
  <c r="AH5" i="1"/>
  <c r="Y5" i="1"/>
  <c r="M5" i="1"/>
  <c r="J5" i="1"/>
  <c r="AE5" i="1"/>
  <c r="AK5" i="1"/>
  <c r="AT5" i="1"/>
  <c r="AT20" i="3"/>
  <c r="AT22" i="3" s="1"/>
  <c r="AK20" i="3"/>
  <c r="BQ19" i="3"/>
  <c r="G21" i="2" s="1"/>
  <c r="AM19" i="3"/>
  <c r="AQ19" i="3" s="1"/>
  <c r="AN19" i="3"/>
  <c r="AQ35" i="3" s="1"/>
  <c r="AU19" i="3"/>
  <c r="G20" i="2"/>
  <c r="P8" i="1" l="1"/>
  <c r="L8" i="1"/>
  <c r="AJ8" i="1"/>
  <c r="AB8" i="1"/>
  <c r="AT10" i="1"/>
  <c r="I8" i="1"/>
  <c r="O8" i="1"/>
  <c r="AO8" i="1"/>
  <c r="V8" i="1"/>
  <c r="AQ8" i="1"/>
  <c r="AK8" i="1"/>
  <c r="D8" i="1"/>
  <c r="N8" i="1"/>
  <c r="AE8" i="1"/>
  <c r="F8" i="1"/>
  <c r="S8" i="1"/>
  <c r="AR8" i="1"/>
  <c r="AP8" i="1"/>
  <c r="AI8" i="1"/>
  <c r="J8" i="1"/>
  <c r="AL8" i="1"/>
  <c r="AA8" i="1"/>
  <c r="AM8" i="1"/>
  <c r="AF8" i="1"/>
  <c r="G8" i="1"/>
  <c r="AC8" i="1"/>
  <c r="AU8" i="1"/>
  <c r="X8" i="1"/>
  <c r="AH8" i="1"/>
  <c r="AV8" i="1"/>
  <c r="Z8" i="1"/>
  <c r="M8" i="1"/>
  <c r="AT8" i="1"/>
  <c r="Q8" i="1"/>
  <c r="AG8" i="1"/>
  <c r="K8" i="1"/>
  <c r="W8" i="1"/>
  <c r="AS8" i="1"/>
  <c r="H8" i="1"/>
  <c r="U8" i="1"/>
  <c r="AN8" i="1"/>
  <c r="Y8" i="1"/>
  <c r="R8" i="1"/>
  <c r="T8" i="1"/>
  <c r="AD8" i="1"/>
  <c r="M10" i="1"/>
  <c r="G10" i="1"/>
  <c r="V10" i="1"/>
  <c r="P10" i="1"/>
  <c r="J10" i="1"/>
  <c r="S10" i="1"/>
  <c r="BQ20" i="3"/>
  <c r="AM20" i="3"/>
  <c r="AQ20" i="3" s="1"/>
  <c r="AN20" i="3"/>
  <c r="AQ36" i="3" s="1"/>
  <c r="G44" i="1" s="1"/>
  <c r="AK10" i="1"/>
  <c r="Y10" i="1"/>
  <c r="AB10" i="1"/>
  <c r="AH10" i="1"/>
  <c r="AQ10" i="1"/>
  <c r="AT21" i="3"/>
  <c r="AL9" i="1" s="1"/>
  <c r="AE10" i="1"/>
  <c r="AN10" i="1"/>
  <c r="F33" i="3"/>
  <c r="G35" i="1" l="1"/>
  <c r="F35" i="1" s="1"/>
  <c r="G20" i="1"/>
  <c r="H20" i="1" s="1"/>
  <c r="G14" i="1"/>
  <c r="F44" i="1"/>
  <c r="H44" i="1"/>
  <c r="G32" i="1"/>
  <c r="G41" i="1"/>
  <c r="G29" i="1"/>
  <c r="G23" i="1"/>
  <c r="G42" i="1"/>
  <c r="F42" i="1" s="1"/>
  <c r="G38" i="1"/>
  <c r="G26" i="1"/>
  <c r="G17" i="1"/>
  <c r="P11" i="1"/>
  <c r="O11" i="1" s="1"/>
  <c r="Z9" i="1"/>
  <c r="G54" i="1"/>
  <c r="F54" i="1" s="1"/>
  <c r="AN9" i="1"/>
  <c r="E9" i="1"/>
  <c r="P9" i="1"/>
  <c r="AF9" i="1"/>
  <c r="AP9" i="1"/>
  <c r="AH9" i="1"/>
  <c r="AD9" i="1"/>
  <c r="P45" i="1"/>
  <c r="Q45" i="1" s="1"/>
  <c r="S11" i="1"/>
  <c r="T11" i="1" s="1"/>
  <c r="AE53" i="1"/>
  <c r="AF53" i="1" s="1"/>
  <c r="AQ33" i="1"/>
  <c r="AR33" i="1" s="1"/>
  <c r="AB9" i="1"/>
  <c r="K9" i="1"/>
  <c r="AK12" i="1"/>
  <c r="N9" i="1"/>
  <c r="X9" i="1"/>
  <c r="AC9" i="1"/>
  <c r="AA9" i="1"/>
  <c r="AS9" i="1"/>
  <c r="G21" i="1"/>
  <c r="H21" i="1" s="1"/>
  <c r="O9" i="1"/>
  <c r="AT9" i="1"/>
  <c r="P12" i="1"/>
  <c r="AK9" i="1"/>
  <c r="AE9" i="1"/>
  <c r="AJ9" i="1"/>
  <c r="AG9" i="1"/>
  <c r="M9" i="1"/>
  <c r="G24" i="1"/>
  <c r="F24" i="1" s="1"/>
  <c r="AK45" i="1"/>
  <c r="AJ45" i="1" s="1"/>
  <c r="D54" i="1"/>
  <c r="E54" i="1" s="1"/>
  <c r="AH49" i="1"/>
  <c r="AG49" i="1" s="1"/>
  <c r="AB21" i="1"/>
  <c r="AA21" i="1" s="1"/>
  <c r="AB46" i="1"/>
  <c r="AC46" i="1" s="1"/>
  <c r="G36" i="1"/>
  <c r="Y9" i="1"/>
  <c r="AO9" i="1"/>
  <c r="AV9" i="1"/>
  <c r="AU9" i="1"/>
  <c r="D9" i="1"/>
  <c r="AN48" i="1"/>
  <c r="AM48" i="1" s="1"/>
  <c r="V33" i="1"/>
  <c r="AH14" i="1"/>
  <c r="AI14" i="1" s="1"/>
  <c r="M12" i="1"/>
  <c r="AT40" i="1"/>
  <c r="M50" i="1"/>
  <c r="N50" i="1" s="1"/>
  <c r="AT52" i="1"/>
  <c r="AU52" i="1" s="1"/>
  <c r="G9" i="1"/>
  <c r="AM9" i="1"/>
  <c r="R9" i="1"/>
  <c r="AN53" i="1"/>
  <c r="AM53" i="1" s="1"/>
  <c r="G39" i="1"/>
  <c r="D26" i="1"/>
  <c r="E26" i="1" s="1"/>
  <c r="G56" i="1"/>
  <c r="H56" i="1" s="1"/>
  <c r="M11" i="1"/>
  <c r="V9" i="1"/>
  <c r="S9" i="1"/>
  <c r="U9" i="1"/>
  <c r="AR9" i="1"/>
  <c r="L9" i="1"/>
  <c r="F9" i="1"/>
  <c r="I9" i="1"/>
  <c r="G33" i="1"/>
  <c r="H33" i="1" s="1"/>
  <c r="Y32" i="1"/>
  <c r="X32" i="1" s="1"/>
  <c r="AN35" i="1"/>
  <c r="G45" i="1"/>
  <c r="AE23" i="1"/>
  <c r="J9" i="1"/>
  <c r="AI9" i="1"/>
  <c r="T9" i="1"/>
  <c r="H9" i="1"/>
  <c r="AQ9" i="1"/>
  <c r="Q9" i="1"/>
  <c r="W9" i="1"/>
  <c r="D42" i="1"/>
  <c r="E42" i="1" s="1"/>
  <c r="J12" i="1"/>
  <c r="G15" i="1"/>
  <c r="H15" i="1" s="1"/>
  <c r="G55" i="1"/>
  <c r="H55" i="1" s="1"/>
  <c r="AK16" i="1"/>
  <c r="AJ16" i="1" s="1"/>
  <c r="M47" i="1"/>
  <c r="AT57" i="1"/>
  <c r="AS57" i="1" s="1"/>
  <c r="V12" i="1"/>
  <c r="V11" i="1"/>
  <c r="W11" i="1" s="1"/>
  <c r="AH13" i="1"/>
  <c r="AN23" i="1"/>
  <c r="AM23" i="1" s="1"/>
  <c r="AK51" i="1"/>
  <c r="AL51" i="1" s="1"/>
  <c r="J16" i="1"/>
  <c r="K16" i="1" s="1"/>
  <c r="V41" i="1"/>
  <c r="AK43" i="1"/>
  <c r="AL43" i="1" s="1"/>
  <c r="V53" i="1"/>
  <c r="W53" i="1" s="1"/>
  <c r="P58" i="1"/>
  <c r="AT38" i="1"/>
  <c r="AU38" i="1" s="1"/>
  <c r="AB35" i="1"/>
  <c r="AA35" i="1" s="1"/>
  <c r="G46" i="1"/>
  <c r="AE25" i="1"/>
  <c r="AD25" i="1" s="1"/>
  <c r="AT45" i="1"/>
  <c r="AU45" i="1" s="1"/>
  <c r="AQ45" i="1"/>
  <c r="AR45" i="1" s="1"/>
  <c r="J48" i="1"/>
  <c r="M28" i="1"/>
  <c r="L28" i="1" s="1"/>
  <c r="AH47" i="1"/>
  <c r="AG47" i="1" s="1"/>
  <c r="J52" i="1"/>
  <c r="I52" i="1" s="1"/>
  <c r="AQ46" i="1"/>
  <c r="P33" i="1"/>
  <c r="Q33" i="1" s="1"/>
  <c r="V24" i="1"/>
  <c r="U24" i="1" s="1"/>
  <c r="Y49" i="1"/>
  <c r="X49" i="1" s="1"/>
  <c r="V25" i="1"/>
  <c r="W25" i="1" s="1"/>
  <c r="AE58" i="1"/>
  <c r="AF58" i="1" s="1"/>
  <c r="AE49" i="1"/>
  <c r="AD49" i="1" s="1"/>
  <c r="S19" i="1"/>
  <c r="AH39" i="1"/>
  <c r="AI39" i="1" s="1"/>
  <c r="J47" i="1"/>
  <c r="I47" i="1" s="1"/>
  <c r="V57" i="1"/>
  <c r="S56" i="1"/>
  <c r="R56" i="1" s="1"/>
  <c r="M48" i="1"/>
  <c r="L48" i="1" s="1"/>
  <c r="P54" i="1"/>
  <c r="AK27" i="1"/>
  <c r="AL27" i="1" s="1"/>
  <c r="AQ34" i="1"/>
  <c r="AP34" i="1" s="1"/>
  <c r="G48" i="1"/>
  <c r="H48" i="1" s="1"/>
  <c r="AK34" i="1"/>
  <c r="AJ34" i="1" s="1"/>
  <c r="AH11" i="1"/>
  <c r="AI11" i="1" s="1"/>
  <c r="AN12" i="1"/>
  <c r="AO12" i="1" s="1"/>
  <c r="V51" i="1"/>
  <c r="U51" i="1" s="1"/>
  <c r="M27" i="1"/>
  <c r="L27" i="1" s="1"/>
  <c r="AT51" i="1"/>
  <c r="AS51" i="1" s="1"/>
  <c r="M14" i="1"/>
  <c r="L14" i="1" s="1"/>
  <c r="AQ16" i="1"/>
  <c r="AR16" i="1" s="1"/>
  <c r="S45" i="1"/>
  <c r="R45" i="1" s="1"/>
  <c r="AH30" i="1"/>
  <c r="AI30" i="1" s="1"/>
  <c r="D23" i="1"/>
  <c r="E23" i="1" s="1"/>
  <c r="AQ17" i="1"/>
  <c r="AR17" i="1" s="1"/>
  <c r="P39" i="1"/>
  <c r="Q39" i="1" s="1"/>
  <c r="P22" i="1"/>
  <c r="Q22" i="1" s="1"/>
  <c r="J33" i="1"/>
  <c r="I33" i="1" s="1"/>
  <c r="AT58" i="1"/>
  <c r="P56" i="1"/>
  <c r="Q56" i="1" s="1"/>
  <c r="S31" i="1"/>
  <c r="R31" i="1" s="1"/>
  <c r="AE37" i="1"/>
  <c r="AD37" i="1" s="1"/>
  <c r="P29" i="1"/>
  <c r="Q29" i="1" s="1"/>
  <c r="Y31" i="1"/>
  <c r="S16" i="1"/>
  <c r="T16" i="1" s="1"/>
  <c r="AK24" i="1"/>
  <c r="AL24" i="1" s="1"/>
  <c r="P35" i="1"/>
  <c r="Q35" i="1" s="1"/>
  <c r="AK28" i="1"/>
  <c r="S46" i="1"/>
  <c r="R46" i="1" s="1"/>
  <c r="AK56" i="1"/>
  <c r="AL56" i="1" s="1"/>
  <c r="AK38" i="1"/>
  <c r="AJ38" i="1" s="1"/>
  <c r="AN17" i="1"/>
  <c r="AM17" i="1" s="1"/>
  <c r="AN33" i="1"/>
  <c r="AM33" i="1" s="1"/>
  <c r="AT14" i="1"/>
  <c r="AS14" i="1" s="1"/>
  <c r="AK30" i="1"/>
  <c r="AJ30" i="1" s="1"/>
  <c r="V20" i="1"/>
  <c r="U20" i="1" s="1"/>
  <c r="AK29" i="1"/>
  <c r="AJ29" i="1" s="1"/>
  <c r="P38" i="1"/>
  <c r="O38" i="1" s="1"/>
  <c r="Y41" i="1"/>
  <c r="Z41" i="1" s="1"/>
  <c r="J44" i="1"/>
  <c r="P53" i="1"/>
  <c r="M31" i="1"/>
  <c r="L31" i="1" s="1"/>
  <c r="Y34" i="1"/>
  <c r="Z34" i="1" s="1"/>
  <c r="AE17" i="1"/>
  <c r="AD17" i="1" s="1"/>
  <c r="Y27" i="1"/>
  <c r="X27" i="1" s="1"/>
  <c r="P55" i="1"/>
  <c r="O55" i="1" s="1"/>
  <c r="AH25" i="1"/>
  <c r="AG25" i="1" s="1"/>
  <c r="AQ24" i="1"/>
  <c r="AP24" i="1" s="1"/>
  <c r="AQ37" i="1"/>
  <c r="AE14" i="1"/>
  <c r="AQ12" i="1"/>
  <c r="AR12" i="1" s="1"/>
  <c r="AT34" i="1"/>
  <c r="AU34" i="1" s="1"/>
  <c r="AB42" i="1"/>
  <c r="AC42" i="1" s="1"/>
  <c r="AN43" i="1"/>
  <c r="AO43" i="1" s="1"/>
  <c r="Y23" i="1"/>
  <c r="Z23" i="1" s="1"/>
  <c r="AE13" i="1"/>
  <c r="AF13" i="1" s="1"/>
  <c r="V38" i="1"/>
  <c r="W38" i="1" s="1"/>
  <c r="S57" i="1"/>
  <c r="T57" i="1" s="1"/>
  <c r="J24" i="1"/>
  <c r="K24" i="1" s="1"/>
  <c r="AQ11" i="1"/>
  <c r="AP11" i="1" s="1"/>
  <c r="Y53" i="1"/>
  <c r="X53" i="1" s="1"/>
  <c r="AQ38" i="1"/>
  <c r="AP38" i="1" s="1"/>
  <c r="M34" i="1"/>
  <c r="N34" i="1" s="1"/>
  <c r="AQ49" i="1"/>
  <c r="AR49" i="1" s="1"/>
  <c r="P46" i="1"/>
  <c r="AE56" i="1"/>
  <c r="AH16" i="1"/>
  <c r="AI16" i="1" s="1"/>
  <c r="V47" i="1"/>
  <c r="U47" i="1" s="1"/>
  <c r="AH54" i="1"/>
  <c r="AG54" i="1" s="1"/>
  <c r="J55" i="1"/>
  <c r="K55" i="1" s="1"/>
  <c r="D20" i="1"/>
  <c r="E20" i="1" s="1"/>
  <c r="M54" i="1"/>
  <c r="N54" i="1" s="1"/>
  <c r="AT37" i="1"/>
  <c r="J20" i="1"/>
  <c r="K20" i="1" s="1"/>
  <c r="AE27" i="1"/>
  <c r="AD27" i="1" s="1"/>
  <c r="M38" i="1"/>
  <c r="N38" i="1" s="1"/>
  <c r="V32" i="1"/>
  <c r="U32" i="1" s="1"/>
  <c r="S55" i="1"/>
  <c r="AE36" i="1"/>
  <c r="AD36" i="1" s="1"/>
  <c r="P49" i="1"/>
  <c r="O49" i="1" s="1"/>
  <c r="AN54" i="1"/>
  <c r="AO54" i="1" s="1"/>
  <c r="D33" i="1"/>
  <c r="E33" i="1" s="1"/>
  <c r="AE24" i="1"/>
  <c r="AD24" i="1" s="1"/>
  <c r="AN52" i="1"/>
  <c r="AO52" i="1" s="1"/>
  <c r="AQ14" i="1"/>
  <c r="D36" i="1"/>
  <c r="E36" i="1" s="1"/>
  <c r="J28" i="1"/>
  <c r="D13" i="1"/>
  <c r="E13" i="1" s="1"/>
  <c r="Y38" i="1"/>
  <c r="Y55" i="1"/>
  <c r="AT47" i="1"/>
  <c r="M32" i="1"/>
  <c r="AN40" i="1"/>
  <c r="V17" i="1"/>
  <c r="AH21" i="1"/>
  <c r="AH17" i="1"/>
  <c r="S37" i="1"/>
  <c r="AT12" i="1"/>
  <c r="AE44" i="1"/>
  <c r="AQ22" i="1"/>
  <c r="V27" i="1"/>
  <c r="AB18" i="1"/>
  <c r="D52" i="1"/>
  <c r="E52" i="1" s="1"/>
  <c r="J51" i="1"/>
  <c r="AT16" i="1"/>
  <c r="Y50" i="1"/>
  <c r="AB44" i="1"/>
  <c r="M55" i="1"/>
  <c r="P48" i="1"/>
  <c r="AB34" i="1"/>
  <c r="P47" i="1"/>
  <c r="D31" i="1"/>
  <c r="E31" i="1" s="1"/>
  <c r="G34" i="1"/>
  <c r="P36" i="1"/>
  <c r="P51" i="1"/>
  <c r="G43" i="1"/>
  <c r="Y51" i="1"/>
  <c r="Y30" i="1"/>
  <c r="J43" i="1"/>
  <c r="AT29" i="1"/>
  <c r="AQ50" i="1"/>
  <c r="AH27" i="1"/>
  <c r="J32" i="1"/>
  <c r="V34" i="1"/>
  <c r="V45" i="1"/>
  <c r="AT39" i="1"/>
  <c r="AT18" i="1"/>
  <c r="AT41" i="1"/>
  <c r="J25" i="1"/>
  <c r="AE50" i="1"/>
  <c r="J53" i="1"/>
  <c r="AK49" i="1"/>
  <c r="AT11" i="1"/>
  <c r="AK19" i="1"/>
  <c r="AH55" i="1"/>
  <c r="AT42" i="1"/>
  <c r="J40" i="1"/>
  <c r="S58" i="1"/>
  <c r="AQ52" i="1"/>
  <c r="AB36" i="1"/>
  <c r="M40" i="1"/>
  <c r="AE57" i="1"/>
  <c r="AH51" i="1"/>
  <c r="AB58" i="1"/>
  <c r="AA58" i="1" s="1"/>
  <c r="AB55" i="1"/>
  <c r="D34" i="1"/>
  <c r="E34" i="1" s="1"/>
  <c r="AT20" i="1"/>
  <c r="D19" i="1"/>
  <c r="E19" i="1" s="1"/>
  <c r="M49" i="1"/>
  <c r="D35" i="1"/>
  <c r="E35" i="1" s="1"/>
  <c r="J50" i="1"/>
  <c r="M19" i="1"/>
  <c r="S23" i="1"/>
  <c r="M26" i="1"/>
  <c r="Y25" i="1"/>
  <c r="G47" i="1"/>
  <c r="D24" i="1"/>
  <c r="E24" i="1" s="1"/>
  <c r="S25" i="1"/>
  <c r="S44" i="1"/>
  <c r="AT43" i="1"/>
  <c r="M24" i="1"/>
  <c r="G50" i="1"/>
  <c r="AK20" i="1"/>
  <c r="AT49" i="1"/>
  <c r="AN30" i="1"/>
  <c r="AN37" i="1"/>
  <c r="J54" i="1"/>
  <c r="K54" i="1" s="1"/>
  <c r="Y39" i="1"/>
  <c r="X39" i="1" s="1"/>
  <c r="G57" i="1"/>
  <c r="AB51" i="1"/>
  <c r="Y15" i="1"/>
  <c r="Y20" i="1"/>
  <c r="M44" i="1"/>
  <c r="P21" i="1"/>
  <c r="AE19" i="1"/>
  <c r="D32" i="1"/>
  <c r="E32" i="1" s="1"/>
  <c r="Y46" i="1"/>
  <c r="AN20" i="1"/>
  <c r="AH29" i="1"/>
  <c r="M25" i="1"/>
  <c r="J39" i="1"/>
  <c r="S32" i="1"/>
  <c r="AH20" i="1"/>
  <c r="V35" i="1"/>
  <c r="AN46" i="1"/>
  <c r="P13" i="1"/>
  <c r="AQ19" i="1"/>
  <c r="AH42" i="1"/>
  <c r="AQ35" i="1"/>
  <c r="J19" i="1"/>
  <c r="P25" i="1"/>
  <c r="D18" i="1"/>
  <c r="E18" i="1" s="1"/>
  <c r="V14" i="1"/>
  <c r="AQ44" i="1"/>
  <c r="AE12" i="1"/>
  <c r="S38" i="1"/>
  <c r="P52" i="1"/>
  <c r="AB14" i="1"/>
  <c r="Y17" i="1"/>
  <c r="AK41" i="1"/>
  <c r="AN15" i="1"/>
  <c r="AO15" i="1" s="1"/>
  <c r="M36" i="1"/>
  <c r="AB45" i="1"/>
  <c r="V31" i="1"/>
  <c r="P50" i="1"/>
  <c r="S17" i="1"/>
  <c r="AE29" i="1"/>
  <c r="AK46" i="1"/>
  <c r="S52" i="1"/>
  <c r="M46" i="1"/>
  <c r="Y47" i="1"/>
  <c r="M58" i="1"/>
  <c r="AE54" i="1"/>
  <c r="AK26" i="1"/>
  <c r="J37" i="1"/>
  <c r="AH37" i="1"/>
  <c r="AH50" i="1"/>
  <c r="P18" i="1"/>
  <c r="S22" i="1"/>
  <c r="G25" i="1"/>
  <c r="AE52" i="1"/>
  <c r="D41" i="1"/>
  <c r="E41" i="1" s="1"/>
  <c r="P28" i="1"/>
  <c r="AH41" i="1"/>
  <c r="AE30" i="1"/>
  <c r="AE39" i="1"/>
  <c r="AQ57" i="1"/>
  <c r="V43" i="1"/>
  <c r="AK42" i="1"/>
  <c r="AN42" i="1"/>
  <c r="P26" i="1"/>
  <c r="S42" i="1"/>
  <c r="AE15" i="1"/>
  <c r="AN31" i="1"/>
  <c r="AB33" i="1"/>
  <c r="S13" i="1"/>
  <c r="G13" i="1"/>
  <c r="AB57" i="1"/>
  <c r="Y14" i="1"/>
  <c r="AB48" i="1"/>
  <c r="P32" i="1"/>
  <c r="AT22" i="1"/>
  <c r="AN38" i="1"/>
  <c r="Y29" i="1"/>
  <c r="D15" i="1"/>
  <c r="E15" i="1" s="1"/>
  <c r="P23" i="1"/>
  <c r="S24" i="1"/>
  <c r="G49" i="1"/>
  <c r="J42" i="1"/>
  <c r="AN58" i="1"/>
  <c r="AK53" i="1"/>
  <c r="J27" i="1"/>
  <c r="G52" i="1"/>
  <c r="S33" i="1"/>
  <c r="AB20" i="1"/>
  <c r="Y24" i="1"/>
  <c r="J34" i="1"/>
  <c r="Y44" i="1"/>
  <c r="J18" i="1"/>
  <c r="S27" i="1"/>
  <c r="AB40" i="1"/>
  <c r="AQ51" i="1"/>
  <c r="V13" i="1"/>
  <c r="AK22" i="1"/>
  <c r="Y56" i="1"/>
  <c r="P17" i="1"/>
  <c r="AN32" i="1"/>
  <c r="AE21" i="1"/>
  <c r="Y33" i="1"/>
  <c r="AK44" i="1"/>
  <c r="V55" i="1"/>
  <c r="AQ47" i="1"/>
  <c r="AB27" i="1"/>
  <c r="AE47" i="1"/>
  <c r="AT27" i="1"/>
  <c r="M41" i="1"/>
  <c r="D47" i="1"/>
  <c r="E47" i="1" s="1"/>
  <c r="J56" i="1"/>
  <c r="AB31" i="1"/>
  <c r="AQ20" i="1"/>
  <c r="AK25" i="1"/>
  <c r="M30" i="1"/>
  <c r="AE40" i="1"/>
  <c r="AQ13" i="1"/>
  <c r="AB25" i="1"/>
  <c r="AT55" i="1"/>
  <c r="AN45" i="1"/>
  <c r="AB53" i="1"/>
  <c r="AN47" i="1"/>
  <c r="Y16" i="1"/>
  <c r="AB39" i="1"/>
  <c r="AT13" i="1"/>
  <c r="AN26" i="1"/>
  <c r="Y45" i="1"/>
  <c r="AE26" i="1"/>
  <c r="AN28" i="1"/>
  <c r="AO28" i="1" s="1"/>
  <c r="AB22" i="1"/>
  <c r="AH38" i="1"/>
  <c r="P24" i="1"/>
  <c r="V22" i="1"/>
  <c r="G22" i="1"/>
  <c r="Y52" i="1"/>
  <c r="AB23" i="1"/>
  <c r="AN29" i="1"/>
  <c r="AK48" i="1"/>
  <c r="D51" i="1"/>
  <c r="E51" i="1" s="1"/>
  <c r="AT25" i="1"/>
  <c r="V26" i="1"/>
  <c r="M33" i="1"/>
  <c r="V23" i="1"/>
  <c r="S54" i="1"/>
  <c r="AE11" i="1"/>
  <c r="AT50" i="1"/>
  <c r="AN49" i="1"/>
  <c r="AN16" i="1"/>
  <c r="AE43" i="1"/>
  <c r="AE55" i="1"/>
  <c r="Y48" i="1"/>
  <c r="AT54" i="1"/>
  <c r="D44" i="1"/>
  <c r="E44" i="1" s="1"/>
  <c r="M21" i="1"/>
  <c r="AK40" i="1"/>
  <c r="S18" i="1"/>
  <c r="J13" i="1"/>
  <c r="J36" i="1"/>
  <c r="AK52" i="1"/>
  <c r="M18" i="1"/>
  <c r="AB29" i="1"/>
  <c r="V54" i="1"/>
  <c r="Y11" i="1"/>
  <c r="M29" i="1"/>
  <c r="M16" i="1"/>
  <c r="D29" i="1"/>
  <c r="E29" i="1" s="1"/>
  <c r="AQ41" i="1"/>
  <c r="P40" i="1"/>
  <c r="AH44" i="1"/>
  <c r="AE33" i="1"/>
  <c r="S35" i="1"/>
  <c r="S15" i="1"/>
  <c r="D28" i="1"/>
  <c r="E28" i="1" s="1"/>
  <c r="J45" i="1"/>
  <c r="AE35" i="1"/>
  <c r="J38" i="1"/>
  <c r="AB37" i="1"/>
  <c r="AH15" i="1"/>
  <c r="V40" i="1"/>
  <c r="V42" i="1"/>
  <c r="P31" i="1"/>
  <c r="AH32" i="1"/>
  <c r="AT31" i="1"/>
  <c r="AQ42" i="1"/>
  <c r="AB50" i="1"/>
  <c r="V46" i="1"/>
  <c r="AE42" i="1"/>
  <c r="G40" i="1"/>
  <c r="D14" i="1"/>
  <c r="E14" i="1" s="1"/>
  <c r="AT32" i="1"/>
  <c r="AT56" i="1"/>
  <c r="AT17" i="1"/>
  <c r="AH12" i="1"/>
  <c r="AH48" i="1"/>
  <c r="AH52" i="1"/>
  <c r="Y12" i="1"/>
  <c r="AT35" i="1"/>
  <c r="AN36" i="1"/>
  <c r="Y42" i="1"/>
  <c r="AB28" i="1"/>
  <c r="S53" i="1"/>
  <c r="AQ27" i="1"/>
  <c r="J49" i="1"/>
  <c r="AH28" i="1"/>
  <c r="S39" i="1"/>
  <c r="AK14" i="1"/>
  <c r="S20" i="1"/>
  <c r="AE18" i="1"/>
  <c r="J23" i="1"/>
  <c r="AH56" i="1"/>
  <c r="D43" i="1"/>
  <c r="E43" i="1" s="1"/>
  <c r="AB52" i="1"/>
  <c r="S36" i="1"/>
  <c r="Y26" i="1"/>
  <c r="AE32" i="1"/>
  <c r="S49" i="1"/>
  <c r="AH31" i="1"/>
  <c r="P27" i="1"/>
  <c r="AN44" i="1"/>
  <c r="AK17" i="1"/>
  <c r="S51" i="1"/>
  <c r="AQ15" i="1"/>
  <c r="S40" i="1"/>
  <c r="M43" i="1"/>
  <c r="AH58" i="1"/>
  <c r="AK23" i="1"/>
  <c r="AT24" i="1"/>
  <c r="V21" i="1"/>
  <c r="P37" i="1"/>
  <c r="AE16" i="1"/>
  <c r="AK39" i="1"/>
  <c r="AB13" i="1"/>
  <c r="AK11" i="1"/>
  <c r="D48" i="1"/>
  <c r="E48" i="1" s="1"/>
  <c r="P44" i="1"/>
  <c r="AB24" i="1"/>
  <c r="D38" i="1"/>
  <c r="E38" i="1" s="1"/>
  <c r="J57" i="1"/>
  <c r="AK18" i="1"/>
  <c r="AN11" i="1"/>
  <c r="AT30" i="1"/>
  <c r="AT21" i="1"/>
  <c r="S29" i="1"/>
  <c r="J26" i="1"/>
  <c r="I26" i="1" s="1"/>
  <c r="AK33" i="1"/>
  <c r="AJ33" i="1" s="1"/>
  <c r="AN13" i="1"/>
  <c r="S41" i="1"/>
  <c r="M22" i="1"/>
  <c r="M45" i="1"/>
  <c r="S43" i="1"/>
  <c r="Y13" i="1"/>
  <c r="AK58" i="1"/>
  <c r="J31" i="1"/>
  <c r="AH53" i="1"/>
  <c r="D46" i="1"/>
  <c r="E46" i="1" s="1"/>
  <c r="G31" i="1"/>
  <c r="P14" i="1"/>
  <c r="AB26" i="1"/>
  <c r="AQ32" i="1"/>
  <c r="D22" i="1"/>
  <c r="E22" i="1" s="1"/>
  <c r="AK35" i="1"/>
  <c r="Y18" i="1"/>
  <c r="D30" i="1"/>
  <c r="E30" i="1" s="1"/>
  <c r="P41" i="1"/>
  <c r="V28" i="1"/>
  <c r="G53" i="1"/>
  <c r="AH57" i="1"/>
  <c r="AE20" i="1"/>
  <c r="G51" i="1"/>
  <c r="D27" i="1"/>
  <c r="E27" i="1" s="1"/>
  <c r="AQ55" i="1"/>
  <c r="AB41" i="1"/>
  <c r="Y57" i="1"/>
  <c r="J30" i="1"/>
  <c r="S50" i="1"/>
  <c r="AQ53" i="1"/>
  <c r="V49" i="1"/>
  <c r="AH40" i="1"/>
  <c r="AT44" i="1"/>
  <c r="V15" i="1"/>
  <c r="M15" i="1"/>
  <c r="P34" i="1"/>
  <c r="AE28" i="1"/>
  <c r="V29" i="1"/>
  <c r="AE31" i="1"/>
  <c r="AN34" i="1"/>
  <c r="AQ54" i="1"/>
  <c r="D49" i="1"/>
  <c r="E49" i="1" s="1"/>
  <c r="AT48" i="1"/>
  <c r="V36" i="1"/>
  <c r="U36" i="1" s="1"/>
  <c r="AK50" i="1"/>
  <c r="AL50" i="1" s="1"/>
  <c r="AQ28" i="1"/>
  <c r="AR28" i="1" s="1"/>
  <c r="S34" i="1"/>
  <c r="D21" i="1"/>
  <c r="E21" i="1" s="1"/>
  <c r="AN51" i="1"/>
  <c r="M51" i="1"/>
  <c r="V58" i="1"/>
  <c r="U58" i="1" s="1"/>
  <c r="AN22" i="1"/>
  <c r="AO22" i="1" s="1"/>
  <c r="AK57" i="1"/>
  <c r="AQ36" i="1"/>
  <c r="AP36" i="1" s="1"/>
  <c r="AN14" i="1"/>
  <c r="AK37" i="1"/>
  <c r="AQ21" i="1"/>
  <c r="D16" i="1"/>
  <c r="E16" i="1" s="1"/>
  <c r="AN18" i="1"/>
  <c r="AM18" i="1" s="1"/>
  <c r="V16" i="1"/>
  <c r="W16" i="1" s="1"/>
  <c r="AH18" i="1"/>
  <c r="AE41" i="1"/>
  <c r="AF41" i="1" s="1"/>
  <c r="M35" i="1"/>
  <c r="N35" i="1" s="1"/>
  <c r="G12" i="1"/>
  <c r="H12" i="1" s="1"/>
  <c r="M13" i="1"/>
  <c r="N13" i="1" s="1"/>
  <c r="V56" i="1"/>
  <c r="AE34" i="1"/>
  <c r="AF34" i="1" s="1"/>
  <c r="J14" i="1"/>
  <c r="K14" i="1" s="1"/>
  <c r="AB11" i="1"/>
  <c r="AT23" i="1"/>
  <c r="AS23" i="1" s="1"/>
  <c r="AH45" i="1"/>
  <c r="G37" i="1"/>
  <c r="H37" i="1" s="1"/>
  <c r="J58" i="1"/>
  <c r="I58" i="1" s="1"/>
  <c r="AB47" i="1"/>
  <c r="M53" i="1"/>
  <c r="J11" i="1"/>
  <c r="S12" i="1"/>
  <c r="J46" i="1"/>
  <c r="Y58" i="1"/>
  <c r="AN39" i="1"/>
  <c r="AB15" i="1"/>
  <c r="AC15" i="1" s="1"/>
  <c r="S14" i="1"/>
  <c r="T14" i="1" s="1"/>
  <c r="AE45" i="1"/>
  <c r="AF45" i="1" s="1"/>
  <c r="G30" i="1"/>
  <c r="H30" i="1" s="1"/>
  <c r="D39" i="1"/>
  <c r="E39" i="1" s="1"/>
  <c r="AH34" i="1"/>
  <c r="AI34" i="1" s="1"/>
  <c r="AB38" i="1"/>
  <c r="AC38" i="1" s="1"/>
  <c r="J21" i="1"/>
  <c r="K21" i="1" s="1"/>
  <c r="D57" i="1"/>
  <c r="E57" i="1" s="1"/>
  <c r="AH22" i="1"/>
  <c r="AQ29" i="1"/>
  <c r="AB17" i="1"/>
  <c r="V18" i="1"/>
  <c r="Y22" i="1"/>
  <c r="V19" i="1"/>
  <c r="Y54" i="1"/>
  <c r="AK15" i="1"/>
  <c r="AK31" i="1"/>
  <c r="AT28" i="1"/>
  <c r="J35" i="1"/>
  <c r="V44" i="1"/>
  <c r="P30" i="1"/>
  <c r="AK13" i="1"/>
  <c r="AQ40" i="1"/>
  <c r="AQ39" i="1"/>
  <c r="AT26" i="1"/>
  <c r="Y43" i="1"/>
  <c r="AN41" i="1"/>
  <c r="P16" i="1"/>
  <c r="AN27" i="1"/>
  <c r="P15" i="1"/>
  <c r="Y35" i="1"/>
  <c r="G28" i="1"/>
  <c r="G16" i="1"/>
  <c r="AH33" i="1"/>
  <c r="AI33" i="1" s="1"/>
  <c r="S28" i="1"/>
  <c r="R28" i="1" s="1"/>
  <c r="J41" i="1"/>
  <c r="I41" i="1" s="1"/>
  <c r="AB12" i="1"/>
  <c r="AC12" i="1" s="1"/>
  <c r="AH36" i="1"/>
  <c r="AI36" i="1" s="1"/>
  <c r="J17" i="1"/>
  <c r="I17" i="1" s="1"/>
  <c r="D58" i="1"/>
  <c r="E58" i="1" s="1"/>
  <c r="M57" i="1"/>
  <c r="L57" i="1" s="1"/>
  <c r="S48" i="1"/>
  <c r="T48" i="1" s="1"/>
  <c r="AT15" i="1"/>
  <c r="AS15" i="1" s="1"/>
  <c r="Y37" i="1"/>
  <c r="X37" i="1" s="1"/>
  <c r="AT46" i="1"/>
  <c r="AU46" i="1" s="1"/>
  <c r="AN19" i="1"/>
  <c r="AM19" i="1" s="1"/>
  <c r="AB54" i="1"/>
  <c r="D55" i="1"/>
  <c r="E55" i="1" s="1"/>
  <c r="AE22" i="1"/>
  <c r="P42" i="1"/>
  <c r="AH24" i="1"/>
  <c r="V52" i="1"/>
  <c r="G22" i="2"/>
  <c r="BQ3" i="3"/>
  <c r="BT5" i="3" s="1"/>
  <c r="M5" i="2" s="1"/>
  <c r="AQ31" i="1"/>
  <c r="AE48" i="1"/>
  <c r="AK55" i="1"/>
  <c r="Y40" i="1"/>
  <c r="Y21" i="1"/>
  <c r="AK36" i="1"/>
  <c r="AQ48" i="1"/>
  <c r="AK21" i="1"/>
  <c r="D40" i="1"/>
  <c r="E40" i="1" s="1"/>
  <c r="AB32" i="1"/>
  <c r="AA32" i="1" s="1"/>
  <c r="Y28" i="1"/>
  <c r="X28" i="1" s="1"/>
  <c r="AK47" i="1"/>
  <c r="AJ47" i="1" s="1"/>
  <c r="AN21" i="1"/>
  <c r="AM21" i="1" s="1"/>
  <c r="G11" i="1"/>
  <c r="H11" i="1" s="1"/>
  <c r="M42" i="1"/>
  <c r="N42" i="1" s="1"/>
  <c r="S47" i="1"/>
  <c r="T47" i="1" s="1"/>
  <c r="AK54" i="1"/>
  <c r="Y36" i="1"/>
  <c r="AT36" i="1"/>
  <c r="AQ23" i="1"/>
  <c r="AQ25" i="1"/>
  <c r="P19" i="1"/>
  <c r="V39" i="1"/>
  <c r="M39" i="1"/>
  <c r="AQ30" i="1"/>
  <c r="AB19" i="1"/>
  <c r="M52" i="1"/>
  <c r="P20" i="1"/>
  <c r="D17" i="1"/>
  <c r="E17" i="1" s="1"/>
  <c r="AN25" i="1"/>
  <c r="AO25" i="1" s="1"/>
  <c r="AH26" i="1"/>
  <c r="AG26" i="1" s="1"/>
  <c r="AT19" i="1"/>
  <c r="AU19" i="1" s="1"/>
  <c r="P57" i="1"/>
  <c r="Q57" i="1" s="1"/>
  <c r="D53" i="1"/>
  <c r="E53" i="1" s="1"/>
  <c r="AB49" i="1"/>
  <c r="AC49" i="1" s="1"/>
  <c r="AQ43" i="1"/>
  <c r="AP43" i="1" s="1"/>
  <c r="AQ18" i="1"/>
  <c r="AR18" i="1" s="1"/>
  <c r="Y19" i="1"/>
  <c r="AH23" i="1"/>
  <c r="V50" i="1"/>
  <c r="D45" i="1"/>
  <c r="E45" i="1" s="1"/>
  <c r="AN55" i="1"/>
  <c r="AH43" i="1"/>
  <c r="M37" i="1"/>
  <c r="S30" i="1"/>
  <c r="AH35" i="1"/>
  <c r="G27" i="1"/>
  <c r="AH19" i="1"/>
  <c r="D12" i="1"/>
  <c r="E12" i="1" s="1"/>
  <c r="J15" i="1"/>
  <c r="S26" i="1"/>
  <c r="AB56" i="1"/>
  <c r="AH46" i="1"/>
  <c r="AG46" i="1" s="1"/>
  <c r="AB43" i="1"/>
  <c r="AC43" i="1" s="1"/>
  <c r="M23" i="1"/>
  <c r="L23" i="1" s="1"/>
  <c r="AQ56" i="1"/>
  <c r="AR56" i="1" s="1"/>
  <c r="P43" i="1"/>
  <c r="O43" i="1" s="1"/>
  <c r="M17" i="1"/>
  <c r="N17" i="1" s="1"/>
  <c r="G58" i="1"/>
  <c r="F58" i="1" s="1"/>
  <c r="G18" i="1"/>
  <c r="H18" i="1" s="1"/>
  <c r="D25" i="1"/>
  <c r="E25" i="1" s="1"/>
  <c r="AN56" i="1"/>
  <c r="D50" i="1"/>
  <c r="E50" i="1" s="1"/>
  <c r="V48" i="1"/>
  <c r="AQ58" i="1"/>
  <c r="AN24" i="1"/>
  <c r="AT53" i="1"/>
  <c r="AN50" i="1"/>
  <c r="AB16" i="1"/>
  <c r="AE38" i="1"/>
  <c r="AD38" i="1" s="1"/>
  <c r="D56" i="1"/>
  <c r="E56" i="1" s="1"/>
  <c r="D37" i="1"/>
  <c r="E37" i="1" s="1"/>
  <c r="M20" i="1"/>
  <c r="L20" i="1" s="1"/>
  <c r="J29" i="1"/>
  <c r="I29" i="1" s="1"/>
  <c r="AE51" i="1"/>
  <c r="AD51" i="1" s="1"/>
  <c r="AN57" i="1"/>
  <c r="AM57" i="1" s="1"/>
  <c r="S21" i="1"/>
  <c r="T21" i="1" s="1"/>
  <c r="AT33" i="1"/>
  <c r="AS33" i="1" s="1"/>
  <c r="M56" i="1"/>
  <c r="J22" i="1"/>
  <c r="AQ26" i="1"/>
  <c r="G19" i="1"/>
  <c r="AE46" i="1"/>
  <c r="AK32" i="1"/>
  <c r="AB30" i="1"/>
  <c r="V30" i="1"/>
  <c r="V37" i="1"/>
  <c r="F20" i="1" l="1"/>
  <c r="F56" i="1"/>
  <c r="AG16" i="1"/>
  <c r="F33" i="1"/>
  <c r="AS52" i="1"/>
  <c r="H35" i="1"/>
  <c r="W58" i="1"/>
  <c r="Q11" i="1"/>
  <c r="AU14" i="1"/>
  <c r="AM12" i="1"/>
  <c r="AO23" i="1"/>
  <c r="K33" i="1"/>
  <c r="AR34" i="1"/>
  <c r="Z37" i="1"/>
  <c r="T28" i="1"/>
  <c r="AG34" i="1"/>
  <c r="AI25" i="1"/>
  <c r="O29" i="1"/>
  <c r="W51" i="1"/>
  <c r="K41" i="1"/>
  <c r="F37" i="1"/>
  <c r="U25" i="1"/>
  <c r="AF36" i="1"/>
  <c r="AP45" i="1"/>
  <c r="F30" i="1"/>
  <c r="I54" i="1"/>
  <c r="X41" i="1"/>
  <c r="N48" i="1"/>
  <c r="AD45" i="1"/>
  <c r="L34" i="1"/>
  <c r="AP17" i="1"/>
  <c r="F12" i="1"/>
  <c r="F15" i="1"/>
  <c r="X23" i="1"/>
  <c r="AJ43" i="1"/>
  <c r="U53" i="1"/>
  <c r="Q38" i="1"/>
  <c r="AL38" i="1"/>
  <c r="I55" i="1"/>
  <c r="O45" i="1"/>
  <c r="AR38" i="1"/>
  <c r="T56" i="1"/>
  <c r="AU57" i="1"/>
  <c r="Z49" i="1"/>
  <c r="AM43" i="1"/>
  <c r="K26" i="1"/>
  <c r="F11" i="1"/>
  <c r="I20" i="1"/>
  <c r="AP16" i="1"/>
  <c r="AO48" i="1"/>
  <c r="R11" i="1"/>
  <c r="O57" i="1"/>
  <c r="Q55" i="1"/>
  <c r="AS34" i="1"/>
  <c r="AA38" i="1"/>
  <c r="AJ24" i="1"/>
  <c r="AO21" i="1"/>
  <c r="AF37" i="1"/>
  <c r="AC21" i="1"/>
  <c r="AJ56" i="1"/>
  <c r="AA15" i="1"/>
  <c r="AO18" i="1"/>
  <c r="R21" i="1"/>
  <c r="R57" i="1"/>
  <c r="AF24" i="1"/>
  <c r="F18" i="1"/>
  <c r="N31" i="1"/>
  <c r="N14" i="1"/>
  <c r="AC35" i="1"/>
  <c r="K52" i="1"/>
  <c r="AD53" i="1"/>
  <c r="H42" i="1"/>
  <c r="AI26" i="1"/>
  <c r="Z32" i="1"/>
  <c r="H54" i="1"/>
  <c r="H14" i="1"/>
  <c r="F14" i="1"/>
  <c r="AM52" i="1"/>
  <c r="H41" i="1"/>
  <c r="F41" i="1"/>
  <c r="F32" i="1"/>
  <c r="H32" i="1"/>
  <c r="H17" i="1"/>
  <c r="F17" i="1"/>
  <c r="H26" i="1"/>
  <c r="F26" i="1"/>
  <c r="F38" i="1"/>
  <c r="H38" i="1"/>
  <c r="F23" i="1"/>
  <c r="H23" i="1"/>
  <c r="F29" i="1"/>
  <c r="H29" i="1"/>
  <c r="L17" i="1"/>
  <c r="AP12" i="1"/>
  <c r="AL30" i="1"/>
  <c r="N57" i="1"/>
  <c r="AU23" i="1"/>
  <c r="X34" i="1"/>
  <c r="F48" i="1"/>
  <c r="I14" i="1"/>
  <c r="K29" i="1"/>
  <c r="AM22" i="1"/>
  <c r="AR43" i="1"/>
  <c r="Z28" i="1"/>
  <c r="AG39" i="1"/>
  <c r="AJ51" i="1"/>
  <c r="F55" i="1"/>
  <c r="AG14" i="1"/>
  <c r="I24" i="1"/>
  <c r="AF27" i="1"/>
  <c r="AC32" i="1"/>
  <c r="O35" i="1"/>
  <c r="AM15" i="1"/>
  <c r="H58" i="1"/>
  <c r="R47" i="1"/>
  <c r="AO19" i="1"/>
  <c r="O22" i="1"/>
  <c r="AU51" i="1"/>
  <c r="AO53" i="1"/>
  <c r="AO33" i="1"/>
  <c r="AF49" i="1"/>
  <c r="F21" i="1"/>
  <c r="AI47" i="1"/>
  <c r="AS38" i="1"/>
  <c r="AJ27" i="1"/>
  <c r="U38" i="1"/>
  <c r="R16" i="1"/>
  <c r="AG36" i="1"/>
  <c r="AA49" i="1"/>
  <c r="AL47" i="1"/>
  <c r="AD34" i="1"/>
  <c r="L35" i="1"/>
  <c r="AM54" i="1"/>
  <c r="AI49" i="1"/>
  <c r="AP33" i="1"/>
  <c r="N20" i="1"/>
  <c r="AP56" i="1"/>
  <c r="AA46" i="1"/>
  <c r="AP28" i="1"/>
  <c r="W32" i="1"/>
  <c r="N23" i="1"/>
  <c r="W24" i="1"/>
  <c r="AG11" i="1"/>
  <c r="AA42" i="1"/>
  <c r="AR36" i="1"/>
  <c r="AL29" i="1"/>
  <c r="AI54" i="1"/>
  <c r="I21" i="1"/>
  <c r="AI46" i="1"/>
  <c r="T46" i="1"/>
  <c r="AP18" i="1"/>
  <c r="Z27" i="1"/>
  <c r="L50" i="1"/>
  <c r="Q12" i="1"/>
  <c r="O12" i="1"/>
  <c r="AL12" i="1"/>
  <c r="AJ12" i="1"/>
  <c r="Z53" i="1"/>
  <c r="Q43" i="1"/>
  <c r="L42" i="1"/>
  <c r="AU15" i="1"/>
  <c r="AS45" i="1"/>
  <c r="AG30" i="1"/>
  <c r="T31" i="1"/>
  <c r="H45" i="1"/>
  <c r="F45" i="1"/>
  <c r="F39" i="1"/>
  <c r="H39" i="1"/>
  <c r="AS40" i="1"/>
  <c r="AU40" i="1"/>
  <c r="AM35" i="1"/>
  <c r="AO35" i="1"/>
  <c r="L12" i="1"/>
  <c r="N12" i="1"/>
  <c r="AF51" i="1"/>
  <c r="AO17" i="1"/>
  <c r="AC58" i="1"/>
  <c r="O39" i="1"/>
  <c r="U11" i="1"/>
  <c r="F36" i="1"/>
  <c r="H36" i="1"/>
  <c r="Z39" i="1"/>
  <c r="AM28" i="1"/>
  <c r="AD58" i="1"/>
  <c r="H24" i="1"/>
  <c r="W33" i="1"/>
  <c r="U33" i="1"/>
  <c r="K58" i="1"/>
  <c r="AD13" i="1"/>
  <c r="AP49" i="1"/>
  <c r="R48" i="1"/>
  <c r="N27" i="1"/>
  <c r="AD41" i="1"/>
  <c r="AL45" i="1"/>
  <c r="N28" i="1"/>
  <c r="I12" i="1"/>
  <c r="K12" i="1"/>
  <c r="N11" i="1"/>
  <c r="L11" i="1"/>
  <c r="L13" i="1"/>
  <c r="AR24" i="1"/>
  <c r="Q49" i="1"/>
  <c r="W36" i="1"/>
  <c r="L54" i="1"/>
  <c r="AD23" i="1"/>
  <c r="AF23" i="1"/>
  <c r="L41" i="1"/>
  <c r="N41" i="1"/>
  <c r="U34" i="1"/>
  <c r="W34" i="1"/>
  <c r="AJ28" i="1"/>
  <c r="AL28" i="1"/>
  <c r="O56" i="1"/>
  <c r="K47" i="1"/>
  <c r="O34" i="1"/>
  <c r="Q34" i="1"/>
  <c r="K30" i="1"/>
  <c r="I30" i="1"/>
  <c r="H53" i="1"/>
  <c r="F53" i="1"/>
  <c r="AA26" i="1"/>
  <c r="AC26" i="1"/>
  <c r="Z13" i="1"/>
  <c r="X13" i="1"/>
  <c r="AC24" i="1"/>
  <c r="AA24" i="1"/>
  <c r="U21" i="1"/>
  <c r="W21" i="1"/>
  <c r="AJ17" i="1"/>
  <c r="AL17" i="1"/>
  <c r="AA52" i="1"/>
  <c r="AC52" i="1"/>
  <c r="AG28" i="1"/>
  <c r="AI28" i="1"/>
  <c r="Z12" i="1"/>
  <c r="X12" i="1"/>
  <c r="H40" i="1"/>
  <c r="F40" i="1"/>
  <c r="U42" i="1"/>
  <c r="W42" i="1"/>
  <c r="T15" i="1"/>
  <c r="R15" i="1"/>
  <c r="L29" i="1"/>
  <c r="N29" i="1"/>
  <c r="T18" i="1"/>
  <c r="R18" i="1"/>
  <c r="AM16" i="1"/>
  <c r="AO16" i="1"/>
  <c r="AU25" i="1"/>
  <c r="AS25" i="1"/>
  <c r="O24" i="1"/>
  <c r="Q24" i="1"/>
  <c r="AA39" i="1"/>
  <c r="AC39" i="1"/>
  <c r="AD40" i="1"/>
  <c r="AF40" i="1"/>
  <c r="AS27" i="1"/>
  <c r="AU27" i="1"/>
  <c r="AM32" i="1"/>
  <c r="AO32" i="1"/>
  <c r="I18" i="1"/>
  <c r="K18" i="1"/>
  <c r="AL53" i="1"/>
  <c r="AJ53" i="1"/>
  <c r="AO38" i="1"/>
  <c r="AM38" i="1"/>
  <c r="AC33" i="1"/>
  <c r="AA33" i="1"/>
  <c r="AR57" i="1"/>
  <c r="AP57" i="1"/>
  <c r="T22" i="1"/>
  <c r="R22" i="1"/>
  <c r="Z47" i="1"/>
  <c r="X47" i="1"/>
  <c r="AC45" i="1"/>
  <c r="AA45" i="1"/>
  <c r="AF12" i="1"/>
  <c r="AD12" i="1"/>
  <c r="AP19" i="1"/>
  <c r="AR19" i="1"/>
  <c r="AI29" i="1"/>
  <c r="AG29" i="1"/>
  <c r="Z15" i="1"/>
  <c r="X15" i="1"/>
  <c r="AJ20" i="1"/>
  <c r="AL20" i="1"/>
  <c r="Z25" i="1"/>
  <c r="X25" i="1"/>
  <c r="AS20" i="1"/>
  <c r="AU20" i="1"/>
  <c r="AP52" i="1"/>
  <c r="AR52" i="1"/>
  <c r="K53" i="1"/>
  <c r="I53" i="1"/>
  <c r="I32" i="1"/>
  <c r="K32" i="1"/>
  <c r="O51" i="1"/>
  <c r="Q51" i="1"/>
  <c r="AC44" i="1"/>
  <c r="AA44" i="1"/>
  <c r="AF44" i="1"/>
  <c r="AD44" i="1"/>
  <c r="AU47" i="1"/>
  <c r="AS47" i="1"/>
  <c r="AS58" i="1"/>
  <c r="AU58" i="1"/>
  <c r="AP46" i="1"/>
  <c r="AR46" i="1"/>
  <c r="F46" i="1"/>
  <c r="H46" i="1"/>
  <c r="K13" i="1"/>
  <c r="I13" i="1"/>
  <c r="K27" i="1"/>
  <c r="I27" i="1"/>
  <c r="W43" i="1"/>
  <c r="U43" i="1"/>
  <c r="T38" i="1"/>
  <c r="R38" i="1"/>
  <c r="AU49" i="1"/>
  <c r="AS49" i="1"/>
  <c r="L55" i="1"/>
  <c r="N55" i="1"/>
  <c r="AU33" i="1"/>
  <c r="AF38" i="1"/>
  <c r="W47" i="1"/>
  <c r="T45" i="1"/>
  <c r="AL34" i="1"/>
  <c r="AU48" i="1"/>
  <c r="AS48" i="1"/>
  <c r="L15" i="1"/>
  <c r="N15" i="1"/>
  <c r="Z57" i="1"/>
  <c r="X57" i="1"/>
  <c r="W28" i="1"/>
  <c r="U28" i="1"/>
  <c r="O14" i="1"/>
  <c r="Q14" i="1"/>
  <c r="T43" i="1"/>
  <c r="R43" i="1"/>
  <c r="T29" i="1"/>
  <c r="R29" i="1"/>
  <c r="Q44" i="1"/>
  <c r="O44" i="1"/>
  <c r="AU24" i="1"/>
  <c r="AS24" i="1"/>
  <c r="AM44" i="1"/>
  <c r="AO44" i="1"/>
  <c r="I49" i="1"/>
  <c r="K49" i="1"/>
  <c r="AG52" i="1"/>
  <c r="AI52" i="1"/>
  <c r="AF42" i="1"/>
  <c r="AD42" i="1"/>
  <c r="U40" i="1"/>
  <c r="W40" i="1"/>
  <c r="T35" i="1"/>
  <c r="R35" i="1"/>
  <c r="X11" i="1"/>
  <c r="Z11" i="1"/>
  <c r="AL40" i="1"/>
  <c r="AJ40" i="1"/>
  <c r="AO49" i="1"/>
  <c r="AM49" i="1"/>
  <c r="AI38" i="1"/>
  <c r="AG38" i="1"/>
  <c r="Z16" i="1"/>
  <c r="X16" i="1"/>
  <c r="N30" i="1"/>
  <c r="L30" i="1"/>
  <c r="AD47" i="1"/>
  <c r="AF47" i="1"/>
  <c r="Q17" i="1"/>
  <c r="O17" i="1"/>
  <c r="X44" i="1"/>
  <c r="Z44" i="1"/>
  <c r="AO58" i="1"/>
  <c r="AM58" i="1"/>
  <c r="AS22" i="1"/>
  <c r="AU22" i="1"/>
  <c r="AM31" i="1"/>
  <c r="AO31" i="1"/>
  <c r="AD39" i="1"/>
  <c r="AF39" i="1"/>
  <c r="Q18" i="1"/>
  <c r="O18" i="1"/>
  <c r="N46" i="1"/>
  <c r="L46" i="1"/>
  <c r="N36" i="1"/>
  <c r="L36" i="1"/>
  <c r="AP44" i="1"/>
  <c r="AR44" i="1"/>
  <c r="O13" i="1"/>
  <c r="Q13" i="1"/>
  <c r="AM20" i="1"/>
  <c r="AO20" i="1"/>
  <c r="AA51" i="1"/>
  <c r="AC51" i="1"/>
  <c r="H50" i="1"/>
  <c r="F50" i="1"/>
  <c r="L26" i="1"/>
  <c r="N26" i="1"/>
  <c r="T58" i="1"/>
  <c r="R58" i="1"/>
  <c r="AD50" i="1"/>
  <c r="AF50" i="1"/>
  <c r="AI27" i="1"/>
  <c r="AG27" i="1"/>
  <c r="O36" i="1"/>
  <c r="Q36" i="1"/>
  <c r="X50" i="1"/>
  <c r="Z50" i="1"/>
  <c r="AU12" i="1"/>
  <c r="AS12" i="1"/>
  <c r="Z55" i="1"/>
  <c r="X55" i="1"/>
  <c r="AF56" i="1"/>
  <c r="AD56" i="1"/>
  <c r="AD14" i="1"/>
  <c r="AF14" i="1"/>
  <c r="R19" i="1"/>
  <c r="T19" i="1"/>
  <c r="T36" i="1"/>
  <c r="R36" i="1"/>
  <c r="O31" i="1"/>
  <c r="Q31" i="1"/>
  <c r="AD43" i="1"/>
  <c r="AF43" i="1"/>
  <c r="H25" i="1"/>
  <c r="F25" i="1"/>
  <c r="H43" i="1"/>
  <c r="F43" i="1"/>
  <c r="AP22" i="1"/>
  <c r="AR22" i="1"/>
  <c r="AR11" i="1"/>
  <c r="AL33" i="1"/>
  <c r="AF25" i="1"/>
  <c r="AJ50" i="1"/>
  <c r="U56" i="1"/>
  <c r="W56" i="1"/>
  <c r="L51" i="1"/>
  <c r="N51" i="1"/>
  <c r="U15" i="1"/>
  <c r="W15" i="1"/>
  <c r="AC41" i="1"/>
  <c r="AA41" i="1"/>
  <c r="O41" i="1"/>
  <c r="Q41" i="1"/>
  <c r="F31" i="1"/>
  <c r="H31" i="1"/>
  <c r="L45" i="1"/>
  <c r="N45" i="1"/>
  <c r="AU21" i="1"/>
  <c r="AS21" i="1"/>
  <c r="AJ23" i="1"/>
  <c r="AL23" i="1"/>
  <c r="Q27" i="1"/>
  <c r="O27" i="1"/>
  <c r="AI56" i="1"/>
  <c r="AG56" i="1"/>
  <c r="AR27" i="1"/>
  <c r="AP27" i="1"/>
  <c r="AI48" i="1"/>
  <c r="AG48" i="1"/>
  <c r="W46" i="1"/>
  <c r="U46" i="1"/>
  <c r="AI15" i="1"/>
  <c r="AG15" i="1"/>
  <c r="AD33" i="1"/>
  <c r="AF33" i="1"/>
  <c r="U54" i="1"/>
  <c r="W54" i="1"/>
  <c r="L21" i="1"/>
  <c r="N21" i="1"/>
  <c r="AS50" i="1"/>
  <c r="AU50" i="1"/>
  <c r="AL48" i="1"/>
  <c r="AJ48" i="1"/>
  <c r="AC22" i="1"/>
  <c r="AA22" i="1"/>
  <c r="AM47" i="1"/>
  <c r="AO47" i="1"/>
  <c r="AL25" i="1"/>
  <c r="AJ25" i="1"/>
  <c r="AC27" i="1"/>
  <c r="AA27" i="1"/>
  <c r="X56" i="1"/>
  <c r="Z56" i="1"/>
  <c r="I34" i="1"/>
  <c r="K34" i="1"/>
  <c r="I42" i="1"/>
  <c r="K42" i="1"/>
  <c r="Q32" i="1"/>
  <c r="O32" i="1"/>
  <c r="AD15" i="1"/>
  <c r="AF15" i="1"/>
  <c r="AD30" i="1"/>
  <c r="AF30" i="1"/>
  <c r="AG50" i="1"/>
  <c r="AI50" i="1"/>
  <c r="T52" i="1"/>
  <c r="R52" i="1"/>
  <c r="W14" i="1"/>
  <c r="U14" i="1"/>
  <c r="AM46" i="1"/>
  <c r="AO46" i="1"/>
  <c r="X46" i="1"/>
  <c r="Z46" i="1"/>
  <c r="H57" i="1"/>
  <c r="F57" i="1"/>
  <c r="L24" i="1"/>
  <c r="N24" i="1"/>
  <c r="T23" i="1"/>
  <c r="R23" i="1"/>
  <c r="AA55" i="1"/>
  <c r="AC55" i="1"/>
  <c r="I40" i="1"/>
  <c r="K40" i="1"/>
  <c r="K25" i="1"/>
  <c r="I25" i="1"/>
  <c r="AP50" i="1"/>
  <c r="AR50" i="1"/>
  <c r="H34" i="1"/>
  <c r="F34" i="1"/>
  <c r="AU16" i="1"/>
  <c r="AS16" i="1"/>
  <c r="R37" i="1"/>
  <c r="T37" i="1"/>
  <c r="Z38" i="1"/>
  <c r="X38" i="1"/>
  <c r="AU37" i="1"/>
  <c r="AS37" i="1"/>
  <c r="O46" i="1"/>
  <c r="Q46" i="1"/>
  <c r="AP37" i="1"/>
  <c r="AR37" i="1"/>
  <c r="O53" i="1"/>
  <c r="Q53" i="1"/>
  <c r="AI13" i="1"/>
  <c r="AG13" i="1"/>
  <c r="AJ57" i="1"/>
  <c r="AL57" i="1"/>
  <c r="U26" i="1"/>
  <c r="W26" i="1"/>
  <c r="AD21" i="1"/>
  <c r="AF21" i="1"/>
  <c r="N58" i="1"/>
  <c r="L58" i="1"/>
  <c r="AI42" i="1"/>
  <c r="AG42" i="1"/>
  <c r="AJ49" i="1"/>
  <c r="AL49" i="1"/>
  <c r="W20" i="1"/>
  <c r="U16" i="1"/>
  <c r="AR21" i="1"/>
  <c r="AP21" i="1"/>
  <c r="AM51" i="1"/>
  <c r="AO51" i="1"/>
  <c r="AR54" i="1"/>
  <c r="AP54" i="1"/>
  <c r="AU44" i="1"/>
  <c r="AS44" i="1"/>
  <c r="AR55" i="1"/>
  <c r="AP55" i="1"/>
  <c r="N22" i="1"/>
  <c r="L22" i="1"/>
  <c r="AU30" i="1"/>
  <c r="AS30" i="1"/>
  <c r="AJ11" i="1"/>
  <c r="AL11" i="1"/>
  <c r="AI58" i="1"/>
  <c r="AG58" i="1"/>
  <c r="AG31" i="1"/>
  <c r="AI31" i="1"/>
  <c r="K23" i="1"/>
  <c r="I23" i="1"/>
  <c r="R53" i="1"/>
  <c r="T53" i="1"/>
  <c r="AI12" i="1"/>
  <c r="AG12" i="1"/>
  <c r="AC50" i="1"/>
  <c r="AA50" i="1"/>
  <c r="AC37" i="1"/>
  <c r="AA37" i="1"/>
  <c r="AG44" i="1"/>
  <c r="AI44" i="1"/>
  <c r="AC29" i="1"/>
  <c r="AA29" i="1"/>
  <c r="AF11" i="1"/>
  <c r="AD11" i="1"/>
  <c r="AO29" i="1"/>
  <c r="AM29" i="1"/>
  <c r="AC53" i="1"/>
  <c r="AA53" i="1"/>
  <c r="AR20" i="1"/>
  <c r="AP20" i="1"/>
  <c r="AP47" i="1"/>
  <c r="AR47" i="1"/>
  <c r="AL22" i="1"/>
  <c r="AJ22" i="1"/>
  <c r="X24" i="1"/>
  <c r="Z24" i="1"/>
  <c r="F49" i="1"/>
  <c r="H49" i="1"/>
  <c r="AA48" i="1"/>
  <c r="AC48" i="1"/>
  <c r="T42" i="1"/>
  <c r="R42" i="1"/>
  <c r="AI41" i="1"/>
  <c r="AG41" i="1"/>
  <c r="AG37" i="1"/>
  <c r="AI37" i="1"/>
  <c r="AL46" i="1"/>
  <c r="AJ46" i="1"/>
  <c r="AJ41" i="1"/>
  <c r="AL41" i="1"/>
  <c r="W35" i="1"/>
  <c r="U35" i="1"/>
  <c r="AU43" i="1"/>
  <c r="AS43" i="1"/>
  <c r="L19" i="1"/>
  <c r="N19" i="1"/>
  <c r="AS42" i="1"/>
  <c r="AU42" i="1"/>
  <c r="AU41" i="1"/>
  <c r="AS41" i="1"/>
  <c r="AS29" i="1"/>
  <c r="AU29" i="1"/>
  <c r="K51" i="1"/>
  <c r="I51" i="1"/>
  <c r="AG17" i="1"/>
  <c r="AI17" i="1"/>
  <c r="K44" i="1"/>
  <c r="I44" i="1"/>
  <c r="Z31" i="1"/>
  <c r="X31" i="1"/>
  <c r="Q54" i="1"/>
  <c r="O54" i="1"/>
  <c r="O58" i="1"/>
  <c r="Q58" i="1"/>
  <c r="AI18" i="1"/>
  <c r="AG18" i="1"/>
  <c r="R50" i="1"/>
  <c r="T50" i="1"/>
  <c r="AJ58" i="1"/>
  <c r="AL58" i="1"/>
  <c r="O37" i="1"/>
  <c r="Q37" i="1"/>
  <c r="R39" i="1"/>
  <c r="T39" i="1"/>
  <c r="AU13" i="1"/>
  <c r="AS13" i="1"/>
  <c r="T27" i="1"/>
  <c r="R27" i="1"/>
  <c r="H47" i="1"/>
  <c r="F47" i="1"/>
  <c r="K17" i="1"/>
  <c r="AL37" i="1"/>
  <c r="AJ37" i="1"/>
  <c r="AM34" i="1"/>
  <c r="AO34" i="1"/>
  <c r="AI40" i="1"/>
  <c r="AG40" i="1"/>
  <c r="X18" i="1"/>
  <c r="Z18" i="1"/>
  <c r="T41" i="1"/>
  <c r="R41" i="1"/>
  <c r="AO11" i="1"/>
  <c r="AM11" i="1"/>
  <c r="AA13" i="1"/>
  <c r="AC13" i="1"/>
  <c r="N43" i="1"/>
  <c r="L43" i="1"/>
  <c r="R49" i="1"/>
  <c r="T49" i="1"/>
  <c r="AF18" i="1"/>
  <c r="AD18" i="1"/>
  <c r="AA28" i="1"/>
  <c r="AC28" i="1"/>
  <c r="AS17" i="1"/>
  <c r="AU17" i="1"/>
  <c r="AR42" i="1"/>
  <c r="AP42" i="1"/>
  <c r="K38" i="1"/>
  <c r="I38" i="1"/>
  <c r="Q40" i="1"/>
  <c r="O40" i="1"/>
  <c r="L18" i="1"/>
  <c r="N18" i="1"/>
  <c r="AS54" i="1"/>
  <c r="AU54" i="1"/>
  <c r="R54" i="1"/>
  <c r="T54" i="1"/>
  <c r="AA23" i="1"/>
  <c r="AC23" i="1"/>
  <c r="AF26" i="1"/>
  <c r="AD26" i="1"/>
  <c r="AM45" i="1"/>
  <c r="AO45" i="1"/>
  <c r="AA31" i="1"/>
  <c r="AC31" i="1"/>
  <c r="W55" i="1"/>
  <c r="U55" i="1"/>
  <c r="U13" i="1"/>
  <c r="W13" i="1"/>
  <c r="AA20" i="1"/>
  <c r="AC20" i="1"/>
  <c r="T24" i="1"/>
  <c r="R24" i="1"/>
  <c r="Z14" i="1"/>
  <c r="X14" i="1"/>
  <c r="O26" i="1"/>
  <c r="Q26" i="1"/>
  <c r="Q28" i="1"/>
  <c r="O28" i="1"/>
  <c r="I37" i="1"/>
  <c r="K37" i="1"/>
  <c r="AF29" i="1"/>
  <c r="AD29" i="1"/>
  <c r="Z17" i="1"/>
  <c r="X17" i="1"/>
  <c r="O25" i="1"/>
  <c r="Q25" i="1"/>
  <c r="AG20" i="1"/>
  <c r="AI20" i="1"/>
  <c r="AD19" i="1"/>
  <c r="AF19" i="1"/>
  <c r="R44" i="1"/>
  <c r="T44" i="1"/>
  <c r="K50" i="1"/>
  <c r="I50" i="1"/>
  <c r="AI51" i="1"/>
  <c r="AG51" i="1"/>
  <c r="AG55" i="1"/>
  <c r="AI55" i="1"/>
  <c r="AS18" i="1"/>
  <c r="AU18" i="1"/>
  <c r="K43" i="1"/>
  <c r="I43" i="1"/>
  <c r="O47" i="1"/>
  <c r="Q47" i="1"/>
  <c r="AI21" i="1"/>
  <c r="AG21" i="1"/>
  <c r="K28" i="1"/>
  <c r="I28" i="1"/>
  <c r="K48" i="1"/>
  <c r="I48" i="1"/>
  <c r="U12" i="1"/>
  <c r="W12" i="1"/>
  <c r="AG57" i="1"/>
  <c r="AI57" i="1"/>
  <c r="N16" i="1"/>
  <c r="L16" i="1"/>
  <c r="W22" i="1"/>
  <c r="U22" i="1"/>
  <c r="R13" i="1"/>
  <c r="T13" i="1"/>
  <c r="U31" i="1"/>
  <c r="W31" i="1"/>
  <c r="X20" i="1"/>
  <c r="Z20" i="1"/>
  <c r="AA36" i="1"/>
  <c r="AC36" i="1"/>
  <c r="L32" i="1"/>
  <c r="N32" i="1"/>
  <c r="R14" i="1"/>
  <c r="L38" i="1"/>
  <c r="AS19" i="1"/>
  <c r="AF17" i="1"/>
  <c r="I16" i="1"/>
  <c r="AM14" i="1"/>
  <c r="AO14" i="1"/>
  <c r="T34" i="1"/>
  <c r="R34" i="1"/>
  <c r="AD31" i="1"/>
  <c r="AF31" i="1"/>
  <c r="W49" i="1"/>
  <c r="U49" i="1"/>
  <c r="F51" i="1"/>
  <c r="H51" i="1"/>
  <c r="AL35" i="1"/>
  <c r="AJ35" i="1"/>
  <c r="AG53" i="1"/>
  <c r="AI53" i="1"/>
  <c r="AM13" i="1"/>
  <c r="AO13" i="1"/>
  <c r="AL18" i="1"/>
  <c r="AJ18" i="1"/>
  <c r="AL39" i="1"/>
  <c r="AJ39" i="1"/>
  <c r="T40" i="1"/>
  <c r="R40" i="1"/>
  <c r="AF32" i="1"/>
  <c r="AD32" i="1"/>
  <c r="R20" i="1"/>
  <c r="T20" i="1"/>
  <c r="Z42" i="1"/>
  <c r="X42" i="1"/>
  <c r="AU56" i="1"/>
  <c r="AS56" i="1"/>
  <c r="AU31" i="1"/>
  <c r="AS31" i="1"/>
  <c r="AD35" i="1"/>
  <c r="AF35" i="1"/>
  <c r="AP41" i="1"/>
  <c r="AR41" i="1"/>
  <c r="AL52" i="1"/>
  <c r="AJ52" i="1"/>
  <c r="Z48" i="1"/>
  <c r="X48" i="1"/>
  <c r="W23" i="1"/>
  <c r="U23" i="1"/>
  <c r="X52" i="1"/>
  <c r="Z52" i="1"/>
  <c r="X45" i="1"/>
  <c r="Z45" i="1"/>
  <c r="AU55" i="1"/>
  <c r="AS55" i="1"/>
  <c r="I56" i="1"/>
  <c r="K56" i="1"/>
  <c r="AJ44" i="1"/>
  <c r="AL44" i="1"/>
  <c r="AP51" i="1"/>
  <c r="AR51" i="1"/>
  <c r="T33" i="1"/>
  <c r="R33" i="1"/>
  <c r="O23" i="1"/>
  <c r="Q23" i="1"/>
  <c r="AC57" i="1"/>
  <c r="AA57" i="1"/>
  <c r="AM42" i="1"/>
  <c r="AO42" i="1"/>
  <c r="AJ26" i="1"/>
  <c r="AL26" i="1"/>
  <c r="T17" i="1"/>
  <c r="R17" i="1"/>
  <c r="AA14" i="1"/>
  <c r="AC14" i="1"/>
  <c r="K19" i="1"/>
  <c r="I19" i="1"/>
  <c r="R32" i="1"/>
  <c r="T32" i="1"/>
  <c r="Q21" i="1"/>
  <c r="O21" i="1"/>
  <c r="AO37" i="1"/>
  <c r="AM37" i="1"/>
  <c r="R25" i="1"/>
  <c r="T25" i="1"/>
  <c r="AD57" i="1"/>
  <c r="AF57" i="1"/>
  <c r="AL19" i="1"/>
  <c r="AJ19" i="1"/>
  <c r="AS39" i="1"/>
  <c r="AU39" i="1"/>
  <c r="Z30" i="1"/>
  <c r="X30" i="1"/>
  <c r="AC34" i="1"/>
  <c r="AA34" i="1"/>
  <c r="AA18" i="1"/>
  <c r="AC18" i="1"/>
  <c r="U17" i="1"/>
  <c r="W17" i="1"/>
  <c r="R55" i="1"/>
  <c r="T55" i="1"/>
  <c r="AD28" i="1"/>
  <c r="AF28" i="1"/>
  <c r="AR32" i="1"/>
  <c r="AP32" i="1"/>
  <c r="T51" i="1"/>
  <c r="R51" i="1"/>
  <c r="AS35" i="1"/>
  <c r="AU35" i="1"/>
  <c r="AP13" i="1"/>
  <c r="AR13" i="1"/>
  <c r="Z29" i="1"/>
  <c r="X29" i="1"/>
  <c r="L25" i="1"/>
  <c r="N25" i="1"/>
  <c r="O33" i="1"/>
  <c r="AL16" i="1"/>
  <c r="W29" i="1"/>
  <c r="U29" i="1"/>
  <c r="AP53" i="1"/>
  <c r="AR53" i="1"/>
  <c r="AD20" i="1"/>
  <c r="AF20" i="1"/>
  <c r="K31" i="1"/>
  <c r="I31" i="1"/>
  <c r="I57" i="1"/>
  <c r="K57" i="1"/>
  <c r="AF16" i="1"/>
  <c r="AD16" i="1"/>
  <c r="AR15" i="1"/>
  <c r="AP15" i="1"/>
  <c r="X26" i="1"/>
  <c r="Z26" i="1"/>
  <c r="AJ14" i="1"/>
  <c r="AL14" i="1"/>
  <c r="AM36" i="1"/>
  <c r="AO36" i="1"/>
  <c r="AU32" i="1"/>
  <c r="AS32" i="1"/>
  <c r="AI32" i="1"/>
  <c r="AG32" i="1"/>
  <c r="K45" i="1"/>
  <c r="I45" i="1"/>
  <c r="I36" i="1"/>
  <c r="K36" i="1"/>
  <c r="AF55" i="1"/>
  <c r="AD55" i="1"/>
  <c r="N33" i="1"/>
  <c r="L33" i="1"/>
  <c r="H22" i="1"/>
  <c r="F22" i="1"/>
  <c r="AO26" i="1"/>
  <c r="AM26" i="1"/>
  <c r="AC25" i="1"/>
  <c r="AA25" i="1"/>
  <c r="Z33" i="1"/>
  <c r="X33" i="1"/>
  <c r="AC40" i="1"/>
  <c r="AA40" i="1"/>
  <c r="H52" i="1"/>
  <c r="F52" i="1"/>
  <c r="H13" i="1"/>
  <c r="F13" i="1"/>
  <c r="AL42" i="1"/>
  <c r="AJ42" i="1"/>
  <c r="AF52" i="1"/>
  <c r="AD52" i="1"/>
  <c r="AD54" i="1"/>
  <c r="AF54" i="1"/>
  <c r="O50" i="1"/>
  <c r="Q50" i="1"/>
  <c r="O52" i="1"/>
  <c r="Q52" i="1"/>
  <c r="AR35" i="1"/>
  <c r="AP35" i="1"/>
  <c r="I39" i="1"/>
  <c r="K39" i="1"/>
  <c r="N44" i="1"/>
  <c r="L44" i="1"/>
  <c r="AO30" i="1"/>
  <c r="AM30" i="1"/>
  <c r="N49" i="1"/>
  <c r="L49" i="1"/>
  <c r="L40" i="1"/>
  <c r="N40" i="1"/>
  <c r="AS11" i="1"/>
  <c r="AU11" i="1"/>
  <c r="U45" i="1"/>
  <c r="W45" i="1"/>
  <c r="Z51" i="1"/>
  <c r="X51" i="1"/>
  <c r="O48" i="1"/>
  <c r="Q48" i="1"/>
  <c r="W27" i="1"/>
  <c r="U27" i="1"/>
  <c r="AM40" i="1"/>
  <c r="AO40" i="1"/>
  <c r="AR14" i="1"/>
  <c r="AP14" i="1"/>
  <c r="W57" i="1"/>
  <c r="U57" i="1"/>
  <c r="W41" i="1"/>
  <c r="U41" i="1"/>
  <c r="L47" i="1"/>
  <c r="N47" i="1"/>
  <c r="AO57" i="1"/>
  <c r="AA43" i="1"/>
  <c r="AS46" i="1"/>
  <c r="AC11" i="1"/>
  <c r="AA11" i="1"/>
  <c r="AM25" i="1"/>
  <c r="AI45" i="1"/>
  <c r="AG45" i="1"/>
  <c r="AC47" i="1"/>
  <c r="AA47" i="1"/>
  <c r="K11" i="1"/>
  <c r="I11" i="1"/>
  <c r="AA12" i="1"/>
  <c r="N53" i="1"/>
  <c r="L53" i="1"/>
  <c r="AG33" i="1"/>
  <c r="U30" i="1"/>
  <c r="W30" i="1"/>
  <c r="U48" i="1"/>
  <c r="W48" i="1"/>
  <c r="AI19" i="1"/>
  <c r="AG19" i="1"/>
  <c r="U50" i="1"/>
  <c r="W50" i="1"/>
  <c r="L39" i="1"/>
  <c r="N39" i="1"/>
  <c r="AL54" i="1"/>
  <c r="AJ54" i="1"/>
  <c r="AR31" i="1"/>
  <c r="AP31" i="1"/>
  <c r="AA54" i="1"/>
  <c r="AC54" i="1"/>
  <c r="X35" i="1"/>
  <c r="Z35" i="1"/>
  <c r="AP40" i="1"/>
  <c r="AR40" i="1"/>
  <c r="Z54" i="1"/>
  <c r="X54" i="1"/>
  <c r="AI22" i="1"/>
  <c r="AG22" i="1"/>
  <c r="AA30" i="1"/>
  <c r="AC30" i="1"/>
  <c r="AC16" i="1"/>
  <c r="AA16" i="1"/>
  <c r="F27" i="1"/>
  <c r="H27" i="1"/>
  <c r="AI23" i="1"/>
  <c r="AG23" i="1"/>
  <c r="U39" i="1"/>
  <c r="W39" i="1"/>
  <c r="AJ21" i="1"/>
  <c r="AL21" i="1"/>
  <c r="Q15" i="1"/>
  <c r="O15" i="1"/>
  <c r="AL13" i="1"/>
  <c r="AJ13" i="1"/>
  <c r="W19" i="1"/>
  <c r="U19" i="1"/>
  <c r="AJ32" i="1"/>
  <c r="AL32" i="1"/>
  <c r="AO50" i="1"/>
  <c r="AM50" i="1"/>
  <c r="AO56" i="1"/>
  <c r="AM56" i="1"/>
  <c r="AI35" i="1"/>
  <c r="AG35" i="1"/>
  <c r="X19" i="1"/>
  <c r="Z19" i="1"/>
  <c r="AP48" i="1"/>
  <c r="AR48" i="1"/>
  <c r="AO27" i="1"/>
  <c r="AM27" i="1"/>
  <c r="Q30" i="1"/>
  <c r="O30" i="1"/>
  <c r="X22" i="1"/>
  <c r="Z22" i="1"/>
  <c r="AO39" i="1"/>
  <c r="AM39" i="1"/>
  <c r="AF46" i="1"/>
  <c r="AD46" i="1"/>
  <c r="R30" i="1"/>
  <c r="T30" i="1"/>
  <c r="Q19" i="1"/>
  <c r="O19" i="1"/>
  <c r="AJ36" i="1"/>
  <c r="AL36" i="1"/>
  <c r="U52" i="1"/>
  <c r="W52" i="1"/>
  <c r="O16" i="1"/>
  <c r="Q16" i="1"/>
  <c r="W44" i="1"/>
  <c r="U44" i="1"/>
  <c r="U18" i="1"/>
  <c r="W18" i="1"/>
  <c r="Z58" i="1"/>
  <c r="X58" i="1"/>
  <c r="F19" i="1"/>
  <c r="H19" i="1"/>
  <c r="AC56" i="1"/>
  <c r="AA56" i="1"/>
  <c r="L37" i="1"/>
  <c r="N37" i="1"/>
  <c r="O20" i="1"/>
  <c r="Q20" i="1"/>
  <c r="AP25" i="1"/>
  <c r="AR25" i="1"/>
  <c r="X21" i="1"/>
  <c r="Z21" i="1"/>
  <c r="AI24" i="1"/>
  <c r="AG24" i="1"/>
  <c r="AO41" i="1"/>
  <c r="AM41" i="1"/>
  <c r="K35" i="1"/>
  <c r="I35" i="1"/>
  <c r="AA17" i="1"/>
  <c r="AC17" i="1"/>
  <c r="K46" i="1"/>
  <c r="I46" i="1"/>
  <c r="AR26" i="1"/>
  <c r="AP26" i="1"/>
  <c r="AU53" i="1"/>
  <c r="AS53" i="1"/>
  <c r="T26" i="1"/>
  <c r="R26" i="1"/>
  <c r="AI43" i="1"/>
  <c r="AG43" i="1"/>
  <c r="N52" i="1"/>
  <c r="L52" i="1"/>
  <c r="AR23" i="1"/>
  <c r="AP23" i="1"/>
  <c r="Z40" i="1"/>
  <c r="X40" i="1"/>
  <c r="O42" i="1"/>
  <c r="Q42" i="1"/>
  <c r="Z43" i="1"/>
  <c r="X43" i="1"/>
  <c r="AU28" i="1"/>
  <c r="AS28" i="1"/>
  <c r="T12" i="1"/>
  <c r="R12" i="1"/>
  <c r="K22" i="1"/>
  <c r="I22" i="1"/>
  <c r="AM24" i="1"/>
  <c r="AO24" i="1"/>
  <c r="I15" i="1"/>
  <c r="K15" i="1"/>
  <c r="AM55" i="1"/>
  <c r="AO55" i="1"/>
  <c r="AA19" i="1"/>
  <c r="AC19" i="1"/>
  <c r="AS36" i="1"/>
  <c r="AU36" i="1"/>
  <c r="AL55" i="1"/>
  <c r="AJ55" i="1"/>
  <c r="AF22" i="1"/>
  <c r="AD22" i="1"/>
  <c r="H16" i="1"/>
  <c r="F16" i="1"/>
  <c r="AS26" i="1"/>
  <c r="AU26" i="1"/>
  <c r="AL31" i="1"/>
  <c r="AJ31" i="1"/>
  <c r="U37" i="1"/>
  <c r="W37" i="1"/>
  <c r="N56" i="1"/>
  <c r="L56" i="1"/>
  <c r="AP58" i="1"/>
  <c r="AR58" i="1"/>
  <c r="AP30" i="1"/>
  <c r="AR30" i="1"/>
  <c r="X36" i="1"/>
  <c r="Z36" i="1"/>
  <c r="AD48" i="1"/>
  <c r="AF48" i="1"/>
  <c r="H28" i="1"/>
  <c r="F28" i="1"/>
  <c r="AR39" i="1"/>
  <c r="AP39" i="1"/>
  <c r="AJ15" i="1"/>
  <c r="AL15" i="1"/>
  <c r="AR29" i="1"/>
  <c r="AP29" i="1"/>
</calcChain>
</file>

<file path=xl/sharedStrings.xml><?xml version="1.0" encoding="utf-8"?>
<sst xmlns="http://schemas.openxmlformats.org/spreadsheetml/2006/main" count="162" uniqueCount="122">
  <si>
    <t>ID</t>
  </si>
  <si>
    <t>Name</t>
  </si>
  <si>
    <t>Precedent</t>
  </si>
  <si>
    <t>URL</t>
  </si>
  <si>
    <t>Show URL</t>
  </si>
  <si>
    <t>Red</t>
  </si>
  <si>
    <t>Show ID</t>
  </si>
  <si>
    <t>Data Validation</t>
  </si>
  <si>
    <t>Main Page</t>
  </si>
  <si>
    <t>Settings</t>
  </si>
  <si>
    <t>Sum</t>
  </si>
  <si>
    <t>Show</t>
  </si>
  <si>
    <t>Position</t>
  </si>
  <si>
    <t>x</t>
  </si>
  <si>
    <t>y</t>
  </si>
  <si>
    <t>Adj</t>
  </si>
  <si>
    <t>Count</t>
  </si>
  <si>
    <t>x1</t>
  </si>
  <si>
    <t>sumadj</t>
  </si>
  <si>
    <t>n of successor</t>
  </si>
  <si>
    <t>border beg</t>
  </si>
  <si>
    <t>border end</t>
  </si>
  <si>
    <t>border x</t>
  </si>
  <si>
    <t>50514f</t>
  </si>
  <si>
    <t>f25f5c</t>
  </si>
  <si>
    <t>ffe066</t>
  </si>
  <si>
    <t>247ba0</t>
  </si>
  <si>
    <t>Gray</t>
  </si>
  <si>
    <t>Yellow</t>
  </si>
  <si>
    <t>Blue</t>
  </si>
  <si>
    <t>Green</t>
  </si>
  <si>
    <t>70c1b3</t>
  </si>
  <si>
    <t>Pink</t>
  </si>
  <si>
    <t>f15bb5</t>
  </si>
  <si>
    <t>Color</t>
  </si>
  <si>
    <t>Category</t>
  </si>
  <si>
    <t>Section</t>
  </si>
  <si>
    <t>Show/Hide</t>
  </si>
  <si>
    <t>DATA INPUT</t>
  </si>
  <si>
    <t>Index</t>
  </si>
  <si>
    <t>Connect</t>
  </si>
  <si>
    <t>N of 2. Step</t>
  </si>
  <si>
    <t>N of 3. Step</t>
  </si>
  <si>
    <t>Count step</t>
  </si>
  <si>
    <t>Index For Condition</t>
  </si>
  <si>
    <t>Current page?</t>
  </si>
  <si>
    <t>https://www.example.com/home</t>
  </si>
  <si>
    <t>https://www.example.com/services</t>
  </si>
  <si>
    <t>https://www.example.com/services/seo</t>
  </si>
  <si>
    <t>https://www.example.com/services/marketing/ppc</t>
  </si>
  <si>
    <t>https://www.example.com/services/marketing/social-media</t>
  </si>
  <si>
    <t>https://www.example.com/services/marketing/content</t>
  </si>
  <si>
    <t>https://www.example.com/services/emailing</t>
  </si>
  <si>
    <t>https://www.example.com/services/affiliate</t>
  </si>
  <si>
    <t>https://www.example.com/services/marketing/influencer</t>
  </si>
  <si>
    <t>https://www.example.com/blog</t>
  </si>
  <si>
    <t>https://www.example.com/blog/seo-tips</t>
  </si>
  <si>
    <t>https://www.example.com/blog/ppc-tips</t>
  </si>
  <si>
    <t>https://www.example.com/blog/social-media-tips</t>
  </si>
  <si>
    <t>https://www.example.com/services/marketing</t>
  </si>
  <si>
    <t>Converter</t>
  </si>
  <si>
    <t>services</t>
  </si>
  <si>
    <t>marketing</t>
  </si>
  <si>
    <t>seo</t>
  </si>
  <si>
    <t>ppc</t>
  </si>
  <si>
    <t>social-media</t>
  </si>
  <si>
    <t>content</t>
  </si>
  <si>
    <t>emailing</t>
  </si>
  <si>
    <t>blog</t>
  </si>
  <si>
    <t>seo-tips</t>
  </si>
  <si>
    <t>ppc-tips</t>
  </si>
  <si>
    <t>social-media-tips</t>
  </si>
  <si>
    <t>DATA OUTPUT</t>
  </si>
  <si>
    <t>URL CONVERTER</t>
  </si>
  <si>
    <t>MENU</t>
  </si>
  <si>
    <t>SITE MAP</t>
  </si>
  <si>
    <t>SITE MAP GENERATOR TEMPLATE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</si>
  <si>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</si>
  <si>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</si>
  <si>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</si>
  <si>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</si>
  <si>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</si>
  <si>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</si>
  <si>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</si>
  <si>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</si>
  <si>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</si>
  <si>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Print Area</t>
  </si>
  <si>
    <t>Menu</t>
  </si>
  <si>
    <t>Sitemap</t>
  </si>
  <si>
    <t>Row</t>
  </si>
  <si>
    <t>Column</t>
  </si>
  <si>
    <t>-</t>
  </si>
  <si>
    <r>
      <t xml:space="preserve">Error Check </t>
    </r>
    <r>
      <rPr>
        <b/>
        <sz val="10"/>
        <color theme="0"/>
        <rFont val="Arial"/>
        <family val="2"/>
        <charset val="162"/>
      </rPr>
      <t>→</t>
    </r>
  </si>
  <si>
    <t>N of 4. Step</t>
  </si>
  <si>
    <t>N of 5. Step</t>
  </si>
  <si>
    <t>Last</t>
  </si>
  <si>
    <t>Level</t>
  </si>
  <si>
    <t>1.Level</t>
  </si>
  <si>
    <t>2.Level</t>
  </si>
  <si>
    <t>3.Level</t>
  </si>
  <si>
    <t>4.Level</t>
  </si>
  <si>
    <t>5.Level</t>
  </si>
  <si>
    <t>Main Page URL</t>
  </si>
  <si>
    <t>https://www.example.com</t>
  </si>
  <si>
    <t>ID Duplicate</t>
  </si>
  <si>
    <t>Precedent Check</t>
  </si>
  <si>
    <t>Limit Check</t>
  </si>
  <si>
    <t xml:space="preserve">There are duplicate IDs. </t>
  </si>
  <si>
    <t>Currently your sitemap is above the limits.</t>
  </si>
  <si>
    <t>home</t>
  </si>
  <si>
    <t>No</t>
  </si>
  <si>
    <t>Level Check</t>
  </si>
  <si>
    <t>Precedent ID does not exist.</t>
  </si>
  <si>
    <t>Maximum level limit exceeded.</t>
  </si>
  <si>
    <t>Error Check</t>
  </si>
  <si>
    <t>Max</t>
  </si>
  <si>
    <t>Min</t>
  </si>
  <si>
    <t>Exist? (Optional)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</si>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</sst>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4" x14ac:knownFonts="1">
    <font>
      <sz val="11"/>
      <color theme="1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1"/>
      <name val="Arial"/>
      <family val="2"/>
      <scheme val="minor"/>
    </font>
    <font>
      <sz val="13"/>
      <name val="Arial"/>
      <family val="2"/>
      <scheme val="minor"/>
    </font>
    <font>
      <b/>
      <i/>
      <sz val="11"/>
      <color theme="0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0"/>
      <color theme="0"/>
      <name val="Arial"/>
      <family val="2"/>
      <charset val="162"/>
    </font>
    <font>
      <sz val="10"/>
      <name val="Arial"/>
      <family val="2"/>
      <charset val="162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6"/>
      <name val="Arial"/>
      <family val="2"/>
      <charset val="162"/>
      <scheme val="minor"/>
    </font>
    <font>
      <i/>
      <sz val="11"/>
      <color theme="4" tint="-0.249977111117893"/>
      <name val="Arial"/>
      <family val="2"/>
      <scheme val="minor"/>
    </font>
    <font>
      <b/>
      <sz val="10"/>
      <color rgb="FF2E86AB"/>
      <name val="Arial"/>
      <family val="2"/>
      <charset val="162"/>
      <scheme val="minor"/>
    </font>
    <font>
      <sz val="11"/>
      <color rgb="FFFFC000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sz val="10"/>
      <color theme="0" tint="-4.9989318521683403E-2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0514F"/>
        <bgColor indexed="64"/>
      </patternFill>
    </fill>
    <fill>
      <patternFill patternType="solid">
        <fgColor rgb="FF8C8D8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0" fillId="0" borderId="0"/>
    <xf numFmtId="0" fontId="2" fillId="0" borderId="0"/>
  </cellStyleXfs>
  <cellXfs count="159">
    <xf numFmtId="0" fontId="0" fillId="0" borderId="0" xfId="0"/>
    <xf numFmtId="0" fontId="3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9" fontId="8" fillId="5" borderId="0" xfId="0" applyNumberFormat="1" applyFont="1" applyFill="1" applyAlignment="1">
      <alignment horizontal="left" vertical="center" indent="1"/>
    </xf>
    <xf numFmtId="0" fontId="8" fillId="5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10" fillId="7" borderId="8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2" borderId="0" xfId="0" applyFill="1"/>
    <xf numFmtId="0" fontId="0" fillId="0" borderId="2" xfId="0" applyBorder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10" borderId="2" xfId="0" applyFill="1" applyBorder="1" applyAlignment="1">
      <alignment horizontal="center" vertical="center" shrinkToFit="1"/>
    </xf>
    <xf numFmtId="0" fontId="0" fillId="10" borderId="7" xfId="0" applyFill="1" applyBorder="1" applyAlignment="1">
      <alignment horizontal="center" vertical="center" shrinkToFit="1"/>
    </xf>
    <xf numFmtId="0" fontId="0" fillId="10" borderId="0" xfId="0" applyFill="1" applyAlignment="1">
      <alignment horizontal="center" vertical="center" shrinkToFit="1"/>
    </xf>
    <xf numFmtId="0" fontId="11" fillId="10" borderId="0" xfId="0" applyFont="1" applyFill="1" applyAlignment="1">
      <alignment horizontal="centerContinuous" vertical="center" shrinkToFit="1"/>
    </xf>
    <xf numFmtId="0" fontId="0" fillId="10" borderId="0" xfId="0" applyFill="1" applyAlignment="1">
      <alignment horizontal="centerContinuous" vertical="center" shrinkToFit="1"/>
    </xf>
    <xf numFmtId="0" fontId="0" fillId="0" borderId="2" xfId="0" applyBorder="1" applyAlignment="1" applyProtection="1">
      <alignment horizontal="center" vertical="center" shrinkToFit="1"/>
      <protection hidden="1"/>
    </xf>
    <xf numFmtId="0" fontId="0" fillId="10" borderId="0" xfId="0" applyFill="1" applyAlignment="1" applyProtection="1">
      <alignment horizontal="center" vertical="center" shrinkToFit="1"/>
      <protection hidden="1"/>
    </xf>
    <xf numFmtId="14" fontId="0" fillId="0" borderId="2" xfId="0" applyNumberFormat="1" applyBorder="1" applyAlignment="1" applyProtection="1">
      <alignment horizontal="center" vertical="center" shrinkToFit="1"/>
      <protection hidden="1"/>
    </xf>
    <xf numFmtId="0" fontId="0" fillId="0" borderId="3" xfId="0" applyBorder="1" applyAlignment="1" applyProtection="1">
      <alignment horizontal="center" vertical="center" shrinkToFit="1"/>
      <protection hidden="1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4" fillId="2" borderId="0" xfId="0" applyFont="1" applyFill="1"/>
    <xf numFmtId="0" fontId="10" fillId="7" borderId="15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49" fontId="8" fillId="5" borderId="0" xfId="0" applyNumberFormat="1" applyFont="1" applyFill="1" applyAlignment="1">
      <alignment horizontal="left" vertical="center" indent="8"/>
    </xf>
    <xf numFmtId="0" fontId="10" fillId="7" borderId="1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2" applyFill="1" applyAlignment="1">
      <alignment vertical="center"/>
    </xf>
    <xf numFmtId="49" fontId="3" fillId="2" borderId="0" xfId="2" applyNumberFormat="1" applyFill="1" applyAlignment="1">
      <alignment horizontal="center" vertical="center"/>
    </xf>
    <xf numFmtId="0" fontId="4" fillId="2" borderId="0" xfId="2" applyFont="1" applyFill="1" applyAlignment="1">
      <alignment vertical="center"/>
    </xf>
    <xf numFmtId="49" fontId="5" fillId="3" borderId="0" xfId="2" applyNumberFormat="1" applyFont="1" applyFill="1" applyAlignment="1">
      <alignment horizontal="left" vertical="center" indent="2"/>
    </xf>
    <xf numFmtId="0" fontId="6" fillId="2" borderId="0" xfId="2" applyFont="1" applyFill="1" applyAlignment="1">
      <alignment horizontal="right" vertical="center"/>
    </xf>
    <xf numFmtId="0" fontId="4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vertical="center"/>
    </xf>
    <xf numFmtId="49" fontId="8" fillId="5" borderId="0" xfId="2" applyNumberFormat="1" applyFont="1" applyFill="1" applyAlignment="1">
      <alignment horizontal="left" vertical="center" indent="2"/>
    </xf>
    <xf numFmtId="0" fontId="9" fillId="2" borderId="0" xfId="2" applyFont="1" applyFill="1" applyAlignment="1">
      <alignment horizontal="right" vertical="center"/>
    </xf>
    <xf numFmtId="0" fontId="8" fillId="2" borderId="0" xfId="2" applyFont="1" applyFill="1" applyAlignment="1">
      <alignment horizontal="center" vertical="center"/>
    </xf>
    <xf numFmtId="0" fontId="3" fillId="2" borderId="0" xfId="2" applyFill="1"/>
    <xf numFmtId="0" fontId="11" fillId="2" borderId="0" xfId="3" applyFont="1" applyFill="1" applyAlignment="1">
      <alignment vertical="center"/>
    </xf>
    <xf numFmtId="0" fontId="2" fillId="0" borderId="6" xfId="4" applyBorder="1" applyAlignment="1">
      <alignment horizontal="left" wrapText="1" indent="1"/>
    </xf>
    <xf numFmtId="0" fontId="2" fillId="2" borderId="0" xfId="4" applyFill="1"/>
    <xf numFmtId="0" fontId="21" fillId="2" borderId="0" xfId="3" applyFont="1" applyFill="1" applyAlignment="1">
      <alignment vertical="center"/>
    </xf>
    <xf numFmtId="0" fontId="2" fillId="0" borderId="7" xfId="4" applyBorder="1" applyAlignment="1">
      <alignment horizontal="left" indent="1"/>
    </xf>
    <xf numFmtId="0" fontId="2" fillId="0" borderId="7" xfId="4" applyBorder="1" applyAlignment="1">
      <alignment horizontal="left" vertical="center" wrapText="1" indent="1"/>
    </xf>
    <xf numFmtId="0" fontId="2" fillId="0" borderId="7" xfId="4" applyBorder="1" applyAlignment="1">
      <alignment horizontal="left" vertical="top" wrapText="1" indent="2"/>
    </xf>
    <xf numFmtId="0" fontId="22" fillId="2" borderId="0" xfId="3" applyFont="1" applyFill="1" applyAlignment="1">
      <alignment vertical="center"/>
    </xf>
    <xf numFmtId="0" fontId="18" fillId="0" borderId="7" xfId="4" applyFont="1" applyBorder="1" applyAlignment="1">
      <alignment horizontal="left" indent="1"/>
    </xf>
    <xf numFmtId="0" fontId="2" fillId="0" borderId="17" xfId="4" applyBorder="1" applyAlignment="1">
      <alignment horizontal="left" indent="1"/>
    </xf>
    <xf numFmtId="0" fontId="25" fillId="2" borderId="0" xfId="0" applyFont="1" applyFill="1" applyAlignment="1">
      <alignment vertical="center"/>
    </xf>
    <xf numFmtId="49" fontId="26" fillId="3" borderId="0" xfId="0" applyNumberFormat="1" applyFont="1" applyFill="1" applyAlignment="1">
      <alignment horizontal="left" vertical="center" indent="1"/>
    </xf>
    <xf numFmtId="0" fontId="25" fillId="3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right" vertical="center"/>
    </xf>
    <xf numFmtId="0" fontId="25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vertical="center"/>
    </xf>
    <xf numFmtId="49" fontId="26" fillId="3" borderId="0" xfId="0" applyNumberFormat="1" applyFont="1" applyFill="1" applyAlignment="1">
      <alignment horizontal="left" vertical="center" indent="8"/>
    </xf>
    <xf numFmtId="0" fontId="4" fillId="0" borderId="2" xfId="0" applyFont="1" applyBorder="1" applyAlignment="1" applyProtection="1">
      <alignment horizontal="center" vertical="center" shrinkToFit="1"/>
      <protection hidden="1"/>
    </xf>
    <xf numFmtId="0" fontId="4" fillId="2" borderId="0" xfId="0" applyFont="1" applyFill="1" applyAlignment="1">
      <alignment horizontal="center" vertical="center" shrinkToFit="1"/>
    </xf>
    <xf numFmtId="0" fontId="7" fillId="10" borderId="1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10" borderId="2" xfId="0" applyFont="1" applyFill="1" applyBorder="1" applyAlignment="1">
      <alignment horizontal="center" vertical="center" shrinkToFit="1"/>
    </xf>
    <xf numFmtId="0" fontId="7" fillId="10" borderId="3" xfId="0" applyFont="1" applyFill="1" applyBorder="1" applyAlignment="1">
      <alignment horizontal="centerContinuous" vertical="center" shrinkToFit="1"/>
    </xf>
    <xf numFmtId="0" fontId="7" fillId="10" borderId="4" xfId="0" applyFont="1" applyFill="1" applyBorder="1" applyAlignment="1">
      <alignment horizontal="centerContinuous" vertical="center" shrinkToFit="1"/>
    </xf>
    <xf numFmtId="0" fontId="7" fillId="10" borderId="5" xfId="0" applyFont="1" applyFill="1" applyBorder="1" applyAlignment="1">
      <alignment horizontal="centerContinuous" vertical="center" shrinkToFit="1"/>
    </xf>
    <xf numFmtId="0" fontId="7" fillId="2" borderId="0" xfId="0" applyFont="1" applyFill="1" applyAlignment="1" applyProtection="1">
      <alignment horizontal="center" vertical="center" shrinkToFit="1"/>
      <protection hidden="1"/>
    </xf>
    <xf numFmtId="0" fontId="10" fillId="0" borderId="0" xfId="0" applyFont="1" applyAlignment="1">
      <alignment horizontal="center" vertical="center"/>
    </xf>
    <xf numFmtId="0" fontId="7" fillId="10" borderId="0" xfId="0" applyFont="1" applyFill="1" applyAlignment="1">
      <alignment horizontal="centerContinuous" vertical="center" shrinkToFit="1"/>
    </xf>
    <xf numFmtId="0" fontId="0" fillId="2" borderId="0" xfId="0" applyFill="1" applyAlignment="1" applyProtection="1">
      <alignment horizontal="center" vertical="center" shrinkToFit="1"/>
      <protection hidden="1"/>
    </xf>
    <xf numFmtId="0" fontId="11" fillId="2" borderId="0" xfId="0" applyFont="1" applyFill="1"/>
    <xf numFmtId="0" fontId="29" fillId="2" borderId="18" xfId="0" applyFont="1" applyFill="1" applyBorder="1" applyAlignment="1" applyProtection="1">
      <alignment vertical="center" shrinkToFit="1"/>
      <protection hidden="1"/>
    </xf>
    <xf numFmtId="0" fontId="10" fillId="7" borderId="14" xfId="0" applyFont="1" applyFill="1" applyBorder="1" applyAlignment="1" applyProtection="1">
      <alignment horizontal="center" vertical="center"/>
      <protection hidden="1"/>
    </xf>
    <xf numFmtId="0" fontId="0" fillId="14" borderId="0" xfId="0" applyFill="1" applyAlignment="1">
      <alignment horizontal="center" vertical="center" shrinkToFit="1"/>
    </xf>
    <xf numFmtId="0" fontId="0" fillId="0" borderId="0" xfId="0" applyAlignment="1" applyProtection="1">
      <alignment horizontal="center" vertical="center"/>
      <protection hidden="1"/>
    </xf>
    <xf numFmtId="0" fontId="2" fillId="0" borderId="0" xfId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49" fontId="3" fillId="2" borderId="0" xfId="0" applyNumberFormat="1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49" fontId="5" fillId="3" borderId="0" xfId="0" applyNumberFormat="1" applyFont="1" applyFill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8" fillId="5" borderId="0" xfId="0" applyFont="1" applyFill="1" applyAlignment="1" applyProtection="1">
      <alignment horizontal="center" vertical="center"/>
      <protection hidden="1"/>
    </xf>
    <xf numFmtId="49" fontId="8" fillId="5" borderId="0" xfId="0" applyNumberFormat="1" applyFont="1" applyFill="1" applyAlignment="1" applyProtection="1">
      <alignment horizontal="center" vertical="center"/>
      <protection hidden="1"/>
    </xf>
    <xf numFmtId="0" fontId="2" fillId="2" borderId="0" xfId="1" applyFill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 shrinkToFit="1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27" xfId="0" applyFont="1" applyBorder="1" applyAlignment="1">
      <alignment horizontal="center" vertical="center" wrapText="1" shrinkToFit="1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49" fontId="5" fillId="3" borderId="0" xfId="0" applyNumberFormat="1" applyFont="1" applyFill="1" applyAlignment="1" applyProtection="1">
      <alignment horizontal="left" vertical="center" indent="5"/>
      <protection hidden="1"/>
    </xf>
    <xf numFmtId="49" fontId="8" fillId="5" borderId="0" xfId="0" applyNumberFormat="1" applyFont="1" applyFill="1" applyAlignment="1" applyProtection="1">
      <alignment horizontal="left" vertical="center" indent="5"/>
      <protection hidden="1"/>
    </xf>
    <xf numFmtId="0" fontId="0" fillId="0" borderId="0" xfId="0" applyAlignment="1" applyProtection="1">
      <alignment horizontal="center" vertical="center" shrinkToFit="1"/>
      <protection hidden="1"/>
    </xf>
    <xf numFmtId="0" fontId="32" fillId="2" borderId="0" xfId="0" applyFont="1" applyFill="1" applyAlignment="1" applyProtection="1">
      <alignment horizontal="center" vertical="center" shrinkToFit="1"/>
      <protection hidden="1"/>
    </xf>
    <xf numFmtId="0" fontId="32" fillId="2" borderId="0" xfId="1" applyFont="1" applyFill="1" applyAlignment="1" applyProtection="1">
      <alignment horizontal="center" vertical="center"/>
      <protection hidden="1"/>
    </xf>
    <xf numFmtId="0" fontId="33" fillId="2" borderId="0" xfId="0" applyFont="1" applyFill="1" applyAlignment="1" applyProtection="1">
      <alignment horizontal="center" vertical="center" shrinkToFit="1"/>
      <protection hidden="1"/>
    </xf>
    <xf numFmtId="0" fontId="32" fillId="2" borderId="0" xfId="0" applyFont="1" applyFill="1" applyAlignment="1" applyProtection="1">
      <alignment horizontal="center" vertical="center"/>
      <protection hidden="1"/>
    </xf>
    <xf numFmtId="0" fontId="32" fillId="2" borderId="0" xfId="1" applyFont="1" applyFill="1" applyAlignment="1" applyProtection="1">
      <alignment horizontal="center" vertical="center" shrinkToFit="1"/>
      <protection hidden="1"/>
    </xf>
    <xf numFmtId="0" fontId="29" fillId="2" borderId="18" xfId="0" applyFont="1" applyFill="1" applyBorder="1" applyAlignment="1" applyProtection="1">
      <alignment horizontal="center" vertical="center"/>
      <protection hidden="1"/>
    </xf>
    <xf numFmtId="0" fontId="29" fillId="2" borderId="18" xfId="0" applyFont="1" applyFill="1" applyBorder="1" applyAlignment="1" applyProtection="1">
      <alignment horizontal="left" vertical="center"/>
      <protection hidden="1"/>
    </xf>
    <xf numFmtId="0" fontId="2" fillId="0" borderId="30" xfId="1" applyBorder="1" applyAlignment="1">
      <alignment vertical="center"/>
    </xf>
    <xf numFmtId="0" fontId="2" fillId="0" borderId="31" xfId="1" applyBorder="1" applyAlignment="1">
      <alignment vertical="center"/>
    </xf>
    <xf numFmtId="0" fontId="14" fillId="0" borderId="32" xfId="0" applyFont="1" applyBorder="1"/>
    <xf numFmtId="0" fontId="2" fillId="0" borderId="1" xfId="1" applyBorder="1" applyAlignment="1">
      <alignment vertical="center"/>
    </xf>
    <xf numFmtId="0" fontId="12" fillId="9" borderId="0" xfId="0" applyFont="1" applyFill="1" applyAlignment="1">
      <alignment horizontal="centerContinuous" vertical="center" shrinkToFit="1"/>
    </xf>
    <xf numFmtId="0" fontId="12" fillId="11" borderId="0" xfId="0" applyFont="1" applyFill="1" applyAlignment="1">
      <alignment horizontal="centerContinuous" vertical="center" shrinkToFit="1"/>
    </xf>
    <xf numFmtId="0" fontId="2" fillId="11" borderId="0" xfId="1" applyFill="1" applyAlignment="1">
      <alignment horizontal="centerContinuous" vertical="center" shrinkToFit="1"/>
    </xf>
    <xf numFmtId="0" fontId="14" fillId="0" borderId="29" xfId="0" applyFont="1" applyBorder="1"/>
    <xf numFmtId="0" fontId="2" fillId="0" borderId="0" xfId="1" applyAlignment="1">
      <alignment vertical="center"/>
    </xf>
    <xf numFmtId="0" fontId="0" fillId="0" borderId="1" xfId="0" applyBorder="1"/>
    <xf numFmtId="0" fontId="10" fillId="0" borderId="0" xfId="0" applyFont="1" applyAlignment="1" applyProtection="1">
      <alignment horizontal="center" vertical="center"/>
      <protection hidden="1"/>
    </xf>
    <xf numFmtId="0" fontId="0" fillId="0" borderId="29" xfId="0" applyBorder="1"/>
    <xf numFmtId="49" fontId="11" fillId="0" borderId="0" xfId="0" applyNumberFormat="1" applyFont="1" applyAlignment="1" applyProtection="1">
      <alignment horizontal="left" vertical="center" shrinkToFit="1"/>
      <protection locked="0"/>
    </xf>
    <xf numFmtId="0" fontId="11" fillId="0" borderId="0" xfId="0" applyFont="1"/>
    <xf numFmtId="0" fontId="0" fillId="0" borderId="33" xfId="0" applyBorder="1"/>
    <xf numFmtId="0" fontId="11" fillId="0" borderId="28" xfId="0" applyFont="1" applyBorder="1"/>
    <xf numFmtId="0" fontId="0" fillId="0" borderId="34" xfId="0" applyBorder="1"/>
    <xf numFmtId="0" fontId="10" fillId="13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center" vertical="center"/>
    </xf>
    <xf numFmtId="49" fontId="0" fillId="0" borderId="0" xfId="0" applyNumberFormat="1" applyAlignment="1" applyProtection="1">
      <alignment horizontal="left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31" fillId="2" borderId="0" xfId="0" applyFont="1" applyFill="1" applyAlignment="1" applyProtection="1">
      <alignment horizontal="center" vertical="center" shrinkToFit="1"/>
      <protection hidden="1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28" xfId="0" applyBorder="1"/>
    <xf numFmtId="0" fontId="0" fillId="0" borderId="29" xfId="0" applyBorder="1" applyAlignment="1">
      <alignment horizontal="center" vertical="center"/>
    </xf>
    <xf numFmtId="0" fontId="29" fillId="15" borderId="35" xfId="0" applyFont="1" applyFill="1" applyBorder="1" applyAlignment="1" applyProtection="1">
      <alignment vertical="center" shrinkToFit="1"/>
      <protection hidden="1"/>
    </xf>
    <xf numFmtId="49" fontId="11" fillId="15" borderId="35" xfId="0" applyNumberFormat="1" applyFont="1" applyFill="1" applyBorder="1" applyAlignment="1" applyProtection="1">
      <alignment horizontal="center" vertical="center" shrinkToFit="1"/>
      <protection hidden="1"/>
    </xf>
    <xf numFmtId="49" fontId="0" fillId="15" borderId="35" xfId="0" applyNumberFormat="1" applyFill="1" applyBorder="1" applyAlignment="1" applyProtection="1">
      <alignment horizontal="left" vertical="center" shrinkToFit="1"/>
      <protection hidden="1"/>
    </xf>
    <xf numFmtId="0" fontId="0" fillId="15" borderId="35" xfId="0" applyFill="1" applyBorder="1" applyAlignment="1" applyProtection="1">
      <alignment horizontal="center" vertical="center" shrinkToFit="1"/>
      <protection hidden="1"/>
    </xf>
    <xf numFmtId="49" fontId="0" fillId="15" borderId="35" xfId="0" applyNumberFormat="1" applyFill="1" applyBorder="1" applyAlignment="1" applyProtection="1">
      <alignment horizontal="center" vertical="center" shrinkToFit="1"/>
      <protection hidden="1"/>
    </xf>
    <xf numFmtId="0" fontId="31" fillId="15" borderId="35" xfId="0" applyFont="1" applyFill="1" applyBorder="1" applyAlignment="1" applyProtection="1">
      <alignment horizontal="center" vertical="center" shrinkToFit="1"/>
      <protection hidden="1"/>
    </xf>
    <xf numFmtId="0" fontId="11" fillId="0" borderId="0" xfId="0" applyFont="1" applyAlignment="1" applyProtection="1">
      <alignment horizontal="center" vertical="center" shrinkToFit="1"/>
      <protection locked="0"/>
    </xf>
    <xf numFmtId="0" fontId="16" fillId="12" borderId="25" xfId="0" applyFont="1" applyFill="1" applyBorder="1" applyAlignment="1">
      <alignment horizontal="center" vertical="center" wrapText="1"/>
    </xf>
    <xf numFmtId="0" fontId="16" fillId="12" borderId="26" xfId="0" applyFont="1" applyFill="1" applyBorder="1" applyAlignment="1">
      <alignment horizontal="center" vertical="center" wrapText="1"/>
    </xf>
    <xf numFmtId="0" fontId="30" fillId="0" borderId="20" xfId="0" applyFont="1" applyBorder="1" applyAlignment="1" applyProtection="1">
      <alignment horizontal="center" vertical="center" wrapText="1"/>
      <protection hidden="1"/>
    </xf>
    <xf numFmtId="0" fontId="30" fillId="0" borderId="19" xfId="0" applyFont="1" applyBorder="1" applyAlignment="1" applyProtection="1">
      <alignment horizontal="center" vertical="center" wrapText="1"/>
      <protection hidden="1"/>
    </xf>
    <xf numFmtId="0" fontId="30" fillId="0" borderId="21" xfId="0" applyFont="1" applyBorder="1" applyAlignment="1" applyProtection="1">
      <alignment horizontal="center" vertical="center" wrapText="1"/>
      <protection hidden="1"/>
    </xf>
    <xf numFmtId="0" fontId="30" fillId="0" borderId="22" xfId="0" applyFont="1" applyBorder="1" applyAlignment="1" applyProtection="1">
      <alignment horizontal="center" vertical="center" wrapText="1"/>
      <protection hidden="1"/>
    </xf>
    <xf numFmtId="0" fontId="30" fillId="0" borderId="23" xfId="0" applyFont="1" applyBorder="1" applyAlignment="1" applyProtection="1">
      <alignment horizontal="center" vertical="center" wrapText="1"/>
      <protection hidden="1"/>
    </xf>
    <xf numFmtId="0" fontId="30" fillId="0" borderId="24" xfId="0" applyFont="1" applyBorder="1" applyAlignment="1" applyProtection="1">
      <alignment horizontal="center" vertical="center" wrapText="1"/>
      <protection hidden="1"/>
    </xf>
    <xf numFmtId="49" fontId="0" fillId="0" borderId="20" xfId="0" applyNumberFormat="1" applyBorder="1" applyAlignment="1" applyProtection="1">
      <alignment horizontal="center" vertical="center" wrapText="1" shrinkToFit="1"/>
      <protection locked="0"/>
    </xf>
    <xf numFmtId="49" fontId="0" fillId="0" borderId="19" xfId="0" applyNumberFormat="1" applyBorder="1" applyAlignment="1" applyProtection="1">
      <alignment horizontal="center" vertical="center" wrapText="1" shrinkToFit="1"/>
      <protection locked="0"/>
    </xf>
    <xf numFmtId="49" fontId="0" fillId="0" borderId="21" xfId="0" applyNumberFormat="1" applyBorder="1" applyAlignment="1" applyProtection="1">
      <alignment horizontal="center" vertical="center" wrapText="1" shrinkToFit="1"/>
      <protection locked="0"/>
    </xf>
    <xf numFmtId="49" fontId="0" fillId="0" borderId="22" xfId="0" applyNumberFormat="1" applyBorder="1" applyAlignment="1" applyProtection="1">
      <alignment horizontal="center" vertical="center" wrapText="1" shrinkToFit="1"/>
      <protection locked="0"/>
    </xf>
    <xf numFmtId="49" fontId="0" fillId="0" borderId="23" xfId="0" applyNumberFormat="1" applyBorder="1" applyAlignment="1" applyProtection="1">
      <alignment horizontal="center" vertical="center" wrapText="1" shrinkToFit="1"/>
      <protection locked="0"/>
    </xf>
    <xf numFmtId="49" fontId="0" fillId="0" borderId="24" xfId="0" applyNumberFormat="1" applyBorder="1" applyAlignment="1" applyProtection="1">
      <alignment horizontal="center" vertical="center" wrapText="1" shrinkToFit="1"/>
      <protection locked="0"/>
    </xf>
    <xf numFmtId="0" fontId="10" fillId="7" borderId="25" xfId="0" applyFont="1" applyFill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</cellXfs>
  <cellStyles count="5">
    <cellStyle name="Normal" xfId="0" builtinId="0"/>
    <cellStyle name="Normal 2" xfId="1" xr:uid="{0A48C7EA-3ECE-4B6D-BA38-3EC2C7A89354}"/>
    <cellStyle name="Normal 2 2" xfId="3" xr:uid="{22F89B96-71BA-4E68-9B6B-8F3F029D777D}"/>
    <cellStyle name="Normal 3" xfId="2" xr:uid="{F1E33A76-B0B4-4B6E-BF75-EC641F118BE6}"/>
    <cellStyle name="Normal 3 2" xfId="4" xr:uid="{7FB46297-BE5C-4285-935E-5867D97B46C4}"/>
  </cellStyles>
  <dxfs count="39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1" hidden="1"/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color theme="0"/>
      </font>
      <fill>
        <patternFill patternType="none">
          <bgColor auto="1"/>
        </patternFill>
      </fill>
      <border>
        <right style="thin">
          <color auto="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bottom style="dotted">
          <color auto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bottom style="thin">
          <color auto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 style="thin">
          <color auto="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bottom style="dotted">
          <color auto="1"/>
        </bottom>
        <vertical/>
        <horizontal/>
      </border>
    </dxf>
    <dxf>
      <font>
        <color theme="0"/>
      </font>
      <fill>
        <patternFill>
          <bgColor rgb="FF50514F"/>
        </patternFill>
      </fill>
    </dxf>
    <dxf>
      <font>
        <color theme="0"/>
      </font>
      <fill>
        <patternFill patternType="none">
          <bgColor auto="1"/>
        </patternFill>
      </fill>
      <border>
        <bottom style="thin">
          <color auto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 style="dotted">
          <color auto="1"/>
        </left>
        <vertical/>
        <horizontal/>
      </border>
    </dxf>
    <dxf>
      <font>
        <color theme="0"/>
      </font>
      <fill>
        <patternFill>
          <bgColor rgb="FF247BA0"/>
        </patternFill>
      </fill>
    </dxf>
    <dxf>
      <font>
        <color theme="0"/>
      </font>
      <fill>
        <patternFill>
          <bgColor rgb="FF50514F"/>
        </patternFill>
      </fill>
    </dxf>
    <dxf>
      <font>
        <color theme="0"/>
      </font>
      <fill>
        <patternFill>
          <bgColor rgb="FF70C1B3"/>
        </patternFill>
      </fill>
    </dxf>
    <dxf>
      <font>
        <color theme="0"/>
      </font>
      <fill>
        <patternFill>
          <bgColor rgb="FFF15BB5"/>
        </patternFill>
      </fill>
    </dxf>
    <dxf>
      <font>
        <color theme="0"/>
      </font>
      <fill>
        <patternFill>
          <bgColor rgb="FFF25F5C"/>
        </patternFill>
      </fill>
    </dxf>
    <dxf>
      <font>
        <color auto="1"/>
      </font>
      <fill>
        <patternFill>
          <bgColor rgb="FFFFE066"/>
        </patternFill>
      </fill>
    </dxf>
    <dxf>
      <font>
        <color theme="0"/>
      </font>
      <fill>
        <patternFill patternType="none">
          <bgColor auto="1"/>
        </patternFill>
      </fill>
      <border>
        <bottom style="thin">
          <color auto="1"/>
        </bottom>
        <vertical/>
        <horizontal/>
      </border>
    </dxf>
    <dxf>
      <font>
        <i/>
        <strike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ont>
        <i/>
        <strike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rgb="FF588B8B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25F5C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vertical="center" textRotation="0" wrapText="0" justifyLastLine="0" shrinkToFit="1" readingOrder="0"/>
      <protection locked="1" hidden="1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fill>
        <patternFill patternType="none">
          <fgColor indexed="64"/>
          <bgColor auto="1"/>
        </patternFill>
      </fill>
      <alignment vertical="center" textRotation="0" wrapText="0" justifyLastLine="0" shrinkToFit="1" readingOrder="0"/>
      <protection locked="0" hidden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color rgb="FF588B8B"/>
      </font>
    </dxf>
    <dxf>
      <fill>
        <patternFill>
          <bgColor rgb="FF588B8B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>
          <bgColor rgb="FF92D050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>
          <bgColor rgb="FF92D050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3" defaultTableStyle="TableStyleMedium2" defaultPivotStyle="PivotStyleLight16">
    <tableStyle name="Table Style 1" pivot="0" count="1" xr9:uid="{E5FC8321-9530-4E16-9E53-77730B7963F2}">
      <tableStyleElement type="firstRowStripe" dxfId="38"/>
    </tableStyle>
    <tableStyle name="Table Style 2" pivot="0" count="2" xr9:uid="{072C018D-2A7E-4898-82D8-D676B571615D}">
      <tableStyleElement type="wholeTable" dxfId="37"/>
      <tableStyleElement type="headerRow" dxfId="36"/>
    </tableStyle>
    <tableStyle name="Table Style 2 2" pivot="0" count="2" xr9:uid="{B6F4AAB5-DCA9-415F-B5B1-05BCCDF25E34}">
      <tableStyleElement type="wholeTable" dxfId="35"/>
      <tableStyleElement type="headerRow" dxfId="34"/>
    </tableStyle>
  </tableStyles>
  <colors>
    <mruColors>
      <color rgb="FFA6A6A6"/>
      <color rgb="FFCCCCCC"/>
      <color rgb="FF50514F"/>
      <color rgb="FF588B8B"/>
      <color rgb="FF70C1B3"/>
      <color rgb="FFF25F5C"/>
      <color rgb="FF9B9B9B"/>
      <color rgb="FFFFE066"/>
      <color rgb="FFF15BB5"/>
      <color rgb="FF247B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12" Type="http://schemas.openxmlformats.org/officeDocument/2006/relationships/image" Target="../media/image5.png"/><Relationship Id="rId2" Type="http://schemas.openxmlformats.org/officeDocument/2006/relationships/hyperlink" Target="#Sitemap!A7"/><Relationship Id="rId1" Type="http://schemas.openxmlformats.org/officeDocument/2006/relationships/hyperlink" Target="#Converter!A9"/><Relationship Id="rId6" Type="http://schemas.microsoft.com/office/2007/relationships/hdphoto" Target="../media/hdphoto1.wdp"/><Relationship Id="rId11" Type="http://schemas.openxmlformats.org/officeDocument/2006/relationships/image" Target="../media/image4.png"/><Relationship Id="rId5" Type="http://schemas.openxmlformats.org/officeDocument/2006/relationships/image" Target="../media/image2.png"/><Relationship Id="rId9" Type="http://schemas.openxmlformats.org/officeDocument/2006/relationships/image" Target="../media/image3.png"/><Relationship Id="rId13" Type="http://schemas.openxmlformats.org/officeDocument/2006/relationships/image" Target="../media/image7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5.png"/><Relationship Id="rId2" Type="http://schemas.openxmlformats.org/officeDocument/2006/relationships/hyperlink" Target="#Menu!A7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8" Type="http://schemas.openxmlformats.org/officeDocument/2006/relationships/image" Target="../media/image8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Menu!A7"/><Relationship Id="rId5" Type="http://schemas.openxmlformats.org/officeDocument/2006/relationships/image" Target="../media/image3.png"/><Relationship Id="rId9" Type="http://schemas.openxmlformats.org/officeDocument/2006/relationships/image" Target="../media/image9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Menu!A7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2129550</xdr:colOff>
      <xdr:row>1</xdr:row>
      <xdr:rowOff>114299</xdr:rowOff>
    </xdr:from>
    <xdr:to>
      <xdr:col>8</xdr:col>
      <xdr:colOff>3105150</xdr:colOff>
      <xdr:row>2</xdr:row>
      <xdr:rowOff>190649</xdr:rowOff>
    </xdr:to>
    <xdr:sp macro="" textlink="">
      <xdr:nvSpPr>
        <xdr:cNvPr id="3" name="Rectangle: Rounded Corners 2">
          <a:hlinkClick xmlns:r="http://schemas.openxmlformats.org/officeDocument/2006/relationships" r:id="rId1" tooltip="URL Converter"/>
          <a:extLst>
            <a:ext uri="{FF2B5EF4-FFF2-40B4-BE49-F238E27FC236}">
              <a16:creationId xmlns:a16="http://schemas.microsoft.com/office/drawing/2014/main" id="{2B42C6FC-2FF1-485B-A77A-57E0F8B78D04}"/>
            </a:ext>
          </a:extLst>
        </xdr:cNvPr>
        <xdr:cNvSpPr/>
      </xdr:nvSpPr>
      <xdr:spPr>
        <a:xfrm>
          <a:off x="7701675" y="200024"/>
          <a:ext cx="975600" cy="324000"/>
        </a:xfrm>
        <a:prstGeom prst="roundRect">
          <a:avLst/>
        </a:prstGeom>
        <a:solidFill>
          <a:srgbClr val="50514F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URL Converter</a:t>
          </a:r>
        </a:p>
      </xdr:txBody>
    </xdr:sp>
    <xdr:clientData fPrintsWithSheet="0"/>
  </xdr:twoCellAnchor>
  <xdr:twoCellAnchor editAs="oneCell">
    <xdr:from>
      <xdr:col>8</xdr:col>
      <xdr:colOff>933450</xdr:colOff>
      <xdr:row>1</xdr:row>
      <xdr:rowOff>114299</xdr:rowOff>
    </xdr:from>
    <xdr:to>
      <xdr:col>8</xdr:col>
      <xdr:colOff>1909050</xdr:colOff>
      <xdr:row>2</xdr:row>
      <xdr:rowOff>200025</xdr:rowOff>
    </xdr:to>
    <xdr:sp macro="" textlink="">
      <xdr:nvSpPr>
        <xdr:cNvPr id="14" name="Rectangle: Rounded Corners 13">
          <a:hlinkClick xmlns:r="http://schemas.openxmlformats.org/officeDocument/2006/relationships" r:id="rId2" tooltip="Site Map"/>
          <a:extLst>
            <a:ext uri="{FF2B5EF4-FFF2-40B4-BE49-F238E27FC236}">
              <a16:creationId xmlns:a16="http://schemas.microsoft.com/office/drawing/2014/main" id="{C13E1CE7-A5AC-4F9E-B495-8C882A0EC2C5}"/>
            </a:ext>
          </a:extLst>
        </xdr:cNvPr>
        <xdr:cNvSpPr/>
      </xdr:nvSpPr>
      <xdr:spPr>
        <a:xfrm>
          <a:off x="6505575" y="200024"/>
          <a:ext cx="975600" cy="333376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Site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Map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155762</xdr:colOff>
      <xdr:row>1</xdr:row>
      <xdr:rowOff>56590</xdr:rowOff>
    </xdr:from>
    <xdr:to>
      <xdr:col>2</xdr:col>
      <xdr:colOff>340112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480DCC9B-FBEE-43DA-AD64-0ECB34A3F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412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13</xdr:col>
      <xdr:colOff>133350</xdr:colOff>
      <xdr:row>1</xdr:row>
      <xdr:rowOff>104775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127187</xdr:colOff>
      <xdr:row>1</xdr:row>
      <xdr:rowOff>56590</xdr:rowOff>
    </xdr:from>
    <xdr:ext cx="432000" cy="432000"/>
    <xdr:pic>
      <xdr:nvPicPr>
        <xdr:cNvPr id="3" name="mainicon">
          <a:extLst>
            <a:ext uri="{FF2B5EF4-FFF2-40B4-BE49-F238E27FC236}">
              <a16:creationId xmlns:a16="http://schemas.microsoft.com/office/drawing/2014/main" id="{96460B90-627C-4B0B-B9CB-2DF836935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483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24</xdr:col>
      <xdr:colOff>375225</xdr:colOff>
      <xdr:row>1</xdr:row>
      <xdr:rowOff>51225</xdr:rowOff>
    </xdr:from>
    <xdr:ext cx="1044000" cy="450000"/>
    <xdr:grpSp>
      <xdr:nvGrpSpPr>
        <xdr:cNvPr id="11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193C487E-A10C-4034-83B4-34D585ABE993}"/>
            </a:ext>
          </a:extLst>
        </xdr:cNvPr>
        <xdr:cNvGrpSpPr/>
      </xdr:nvGrpSpPr>
      <xdr:grpSpPr>
        <a:xfrm>
          <a:off x="13138725" y="136950"/>
          <a:ext cx="1044000" cy="450000"/>
          <a:chOff x="6972831" y="127063"/>
          <a:chExt cx="1044000" cy="450000"/>
        </a:xfrm>
      </xdr:grpSpPr>
      <xdr:sp macro="" textlink="">
        <xdr:nvSpPr>
          <xdr:cNvPr id="12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E45F637-6722-71A5-EC7E-58CD328938E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3" name="Picture 12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5E370A0-DE9B-C147-FE60-27BD1F8381E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oneCellAnchor>
  <xdr:oneCellAnchor>
    <xdr:from>
      <xdr:col>21</xdr:col>
      <xdr:colOff>278270</xdr:colOff>
      <xdr:row>1</xdr:row>
      <xdr:rowOff>104775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51225</xdr:rowOff>
    </xdr:from>
    <xdr:to>
      <xdr:col>10</xdr:col>
      <xdr:colOff>434400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BB36430-06FB-44D4-A45A-EF14068E04F8}"/>
            </a:ext>
          </a:extLst>
        </xdr:cNvPr>
        <xdr:cNvGrpSpPr/>
      </xdr:nvGrpSpPr>
      <xdr:grpSpPr>
        <a:xfrm>
          <a:off x="9639300" y="136950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D6F6D80C-37EF-36EB-F027-153EAF0C80D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3D69A4F-5BC3-CA9D-5B70-30553D02F64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2</xdr:col>
      <xdr:colOff>127187</xdr:colOff>
      <xdr:row>1</xdr:row>
      <xdr:rowOff>56590</xdr:rowOff>
    </xdr:from>
    <xdr:to>
      <xdr:col>2</xdr:col>
      <xdr:colOff>559187</xdr:colOff>
      <xdr:row>2</xdr:row>
      <xdr:rowOff>240940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E35DA5B6-F358-47EC-A6D0-B80F13BBE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483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</xdr:col>
      <xdr:colOff>214312</xdr:colOff>
      <xdr:row>7</xdr:row>
      <xdr:rowOff>44053</xdr:rowOff>
    </xdr:from>
    <xdr:ext cx="419100" cy="342121"/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AFEBBE47-7E5F-4C5A-229B-28B89A660AAC}"/>
            </a:ext>
          </a:extLst>
        </xdr:cNvPr>
        <xdr:cNvSpPr/>
      </xdr:nvSpPr>
      <xdr:spPr>
        <a:xfrm>
          <a:off x="4691062" y="1301353"/>
          <a:ext cx="419100" cy="342121"/>
        </a:xfrm>
        <a:prstGeom prst="rightArrow">
          <a:avLst/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spAutoFit/>
        </a:bodyPr>
        <a:lstStyle/>
        <a:p>
          <a:pPr algn="l"/>
          <a:endParaRPr lang="tr-TR" sz="1100"/>
        </a:p>
      </xdr:txBody>
    </xdr:sp>
    <xdr:clientData/>
  </xdr:oneCellAnchor>
  <xdr:oneCellAnchor>
    <xdr:from>
      <xdr:col>5</xdr:col>
      <xdr:colOff>1868945</xdr:colOff>
      <xdr:row>1</xdr:row>
      <xdr:rowOff>104775</xdr:rowOff>
    </xdr:from>
    <xdr:ext cx="1014221" cy="291600"/>
    <xdr:pic>
      <xdr:nvPicPr>
        <xdr:cNvPr id="1006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30ADDB8B-323B-458B-9672-E4AD03584CCA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51369-70CE-9931-C5A9-2C94892160C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6D8B29A-2E1D-21C6-6CA6-9168B33745A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6DE4EC-E30B-473E-8401-FD8E66EE8DFD}" name="Table1" displayName="Table1" ref="C6:G206" totalsRowShown="0" headerRowDxfId="32" dataDxfId="31">
  <tableColumns count="5">
    <tableColumn id="1" xr3:uid="{09F3757F-24F0-4825-A74B-480678F4FA0D}" name="ID" dataDxfId="30"/>
    <tableColumn id="2" xr3:uid="{C17785FF-D1AE-49F7-996C-F82E13A09E1A}" name="Name" dataDxfId="29"/>
    <tableColumn id="3" xr3:uid="{FFE8F92F-C8B1-43ED-BCD5-2066D20BF027}" name="Precedent" dataDxfId="28"/>
    <tableColumn id="4" xr3:uid="{D550D495-E5D8-4058-958F-BD6198860DF5}" name="Exist? (Optional)" dataDxfId="27"/>
    <tableColumn id="5" xr3:uid="{BEF41C98-D010-4EF0-9713-B36B949ABF0D}" name="Error Check" dataDxfId="26">
      <calculatedColumnFormula>IF(SUM(Cal!BO5:BR5)&gt;0,"!","")</calculatedColumnFormula>
    </tableColumn>
  </tableColumns>
  <tableStyleInfo name="Table Style 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AAF1DD-A32E-4D33-AA19-71D8E94211C1}" name="Table2" displayName="Table2" ref="I6:I206" totalsRowShown="0" headerRowDxfId="25" dataDxfId="24">
  <tableColumns count="1">
    <tableColumn id="1" xr3:uid="{197EA55E-349C-4799-A590-FB466565F57E}" name="URL" dataDxfId="23">
      <calculatedColumnFormula>IFERROR(IF(LEN(D7)=0,"",INDEX(Cal!$N$5:$N$20,ROW(A7)-ROW($A$6))),"")</calculatedColumnFormula>
    </tableColumn>
  </tableColumns>
  <tableStyleInfo name="Table Style 2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AEB67BE-153F-4485-8B66-DB6EF83FA5EC}" name="Table3" displayName="Table3" ref="C8:C208" totalsRowShown="0" headerRowDxfId="6" dataDxfId="5">
  <tableColumns count="1">
    <tableColumn id="1" xr3:uid="{B55E9640-7ADA-44C0-BD9E-7DFA9202A8FE}" name="URL" dataDxfId="4"/>
  </tableColumns>
  <tableStyleInfo name="Table Style 2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30400A6-ECC2-49AE-B527-02A17E8942DF}" name="Table4" displayName="Table4" ref="E8:G208" totalsRowShown="0" headerRowDxfId="3">
  <tableColumns count="3">
    <tableColumn id="1" xr3:uid="{C821F143-658B-4602-9597-B6B3292841D7}" name="ID" dataDxfId="2">
      <calculatedColumnFormula>IFERROR(IF(LEN(INDEX(Cal!$BB$5:$BB$20,Cal!$BA5))=0,"",INDEX(Cal!BJ$5:BJ$20,Cal!$BA5)),"-")</calculatedColumnFormula>
    </tableColumn>
    <tableColumn id="2" xr3:uid="{B9DE2E24-B9D7-4AB7-9B35-2C4AC9888919}" name="Name" dataDxfId="1">
      <calculatedColumnFormula>IFERROR(IF(LEN(INDEX(Cal!$BB$5:$BB$20,Cal!$BA5))=0,"",INDEX(Cal!BK$5:BK$20,Cal!$BA5)),"-")</calculatedColumnFormula>
    </tableColumn>
    <tableColumn id="3" xr3:uid="{5C93D6A2-CE0B-4A09-B8DE-F01B00F8DF7C}" name="Precedent" dataDxfId="0">
      <calculatedColumnFormula>IFERROR(IF(LEN(INDEX(Cal!$BB$5:$BB$20,Cal!$BA5))=0,"",INDEX(Cal!BL$5:BL$20,Cal!$BA5)),"-")</calculatedColumnFormula>
    </tableColumn>
  </tableColumns>
  <tableStyleInfo name="Table Style 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3118B-145D-48CB-8E06-69C731A54E3D}">
  <sheetPr codeName="Sheet1">
    <pageSetUpPr autoPageBreaks="0" fitToPage="1"/>
  </sheetPr>
  <dimension ref="A1:Q207"/>
  <sheetViews>
    <sheetView showGridLines="0" showRowColHeaders="0" tabSelected="1" zoomScaleNormal="100" workbookViewId="0">
      <pane ySplit="6" topLeftCell="A7" activePane="bottomLeft" state="frozen"/>
      <selection activeCell="A4" sqref="A4"/>
      <selection pane="bottomLeft" activeCell="A7" sqref="A7"/>
    </sheetView>
  </sheetViews>
  <sheetFormatPr defaultRowHeight="15" x14ac:dyDescent="0.25"/>
  <cols>
    <col min="1" max="2" width="3.7109375" style="13" customWidth="1"/>
    <col min="3" max="3" width="5.7109375" style="13" customWidth="1"/>
    <col min="4" max="4" width="31.85546875" style="13" customWidth="1"/>
    <col min="5" max="5" width="18.42578125" style="13" customWidth="1"/>
    <col min="6" max="6" width="10.140625" style="13" bestFit="1" customWidth="1"/>
    <col min="7" max="7" width="6.28515625" style="13" bestFit="1" customWidth="1"/>
    <col min="8" max="8" width="3.7109375" style="13" customWidth="1"/>
    <col min="9" max="9" width="60.7109375" style="13" customWidth="1"/>
    <col min="10" max="11" width="3.7109375" style="13" customWidth="1"/>
    <col min="12" max="12" width="11.28515625" style="13" customWidth="1"/>
    <col min="13" max="13" width="10.7109375" style="13" customWidth="1"/>
    <col min="14" max="14" width="2.7109375" style="13" customWidth="1"/>
    <col min="15" max="15" width="12.7109375" style="13" customWidth="1"/>
    <col min="16" max="16" width="10.7109375" style="13" customWidth="1"/>
    <col min="17" max="17" width="2.7109375" style="13" customWidth="1"/>
    <col min="18" max="16384" width="9.140625" style="27"/>
  </cols>
  <sheetData>
    <row r="1" spans="1:17" s="25" customFormat="1" ht="6.75" customHeight="1" x14ac:dyDescent="0.25">
      <c r="A1" s="1"/>
      <c r="B1" s="1"/>
      <c r="C1" s="2"/>
      <c r="D1" s="1"/>
      <c r="E1" s="1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26" customFormat="1" ht="20.100000000000001" customHeight="1" x14ac:dyDescent="0.25">
      <c r="A2" s="56"/>
      <c r="B2" s="58"/>
      <c r="C2" s="57"/>
      <c r="D2" s="57" t="s">
        <v>76</v>
      </c>
      <c r="E2" s="58"/>
      <c r="F2" s="58"/>
      <c r="G2" s="58"/>
      <c r="H2" s="58"/>
      <c r="I2" s="58"/>
      <c r="J2" s="58"/>
      <c r="K2" s="58"/>
      <c r="L2" s="59"/>
      <c r="M2" s="59"/>
      <c r="N2" s="59"/>
      <c r="O2" s="58"/>
      <c r="P2" s="58"/>
      <c r="Q2" s="60"/>
    </row>
    <row r="3" spans="1:17" s="61" customFormat="1" ht="24" customHeight="1" x14ac:dyDescent="0.25">
      <c r="A3" s="4"/>
      <c r="B3" s="6"/>
      <c r="C3" s="5"/>
      <c r="D3" s="5" t="s">
        <v>74</v>
      </c>
      <c r="E3" s="6"/>
      <c r="F3" s="6"/>
      <c r="G3" s="6"/>
      <c r="H3" s="6"/>
      <c r="I3" s="6"/>
      <c r="J3" s="6"/>
      <c r="K3" s="6"/>
      <c r="L3" s="7"/>
      <c r="M3" s="7"/>
      <c r="N3" s="7"/>
      <c r="O3" s="6"/>
      <c r="P3" s="6"/>
      <c r="Q3" s="33"/>
    </row>
    <row r="4" spans="1:17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8" customHeight="1" x14ac:dyDescent="0.25">
      <c r="B5" s="130"/>
      <c r="C5" s="131"/>
      <c r="D5" s="131"/>
      <c r="E5" s="131"/>
      <c r="F5" s="131"/>
      <c r="G5" s="131"/>
      <c r="H5" s="131"/>
      <c r="I5" s="131"/>
      <c r="J5" s="132"/>
      <c r="L5" s="142" t="s">
        <v>92</v>
      </c>
      <c r="M5" s="144" t="str">
        <f>Cal!BT5</f>
        <v>All is ok!
You can check the sitemap</v>
      </c>
      <c r="N5" s="145"/>
      <c r="O5" s="145"/>
      <c r="P5" s="146"/>
    </row>
    <row r="6" spans="1:17" ht="36" customHeight="1" x14ac:dyDescent="0.25">
      <c r="B6" s="116"/>
      <c r="C6" s="72" t="s">
        <v>0</v>
      </c>
      <c r="D6" s="72" t="s">
        <v>1</v>
      </c>
      <c r="E6" s="72" t="s">
        <v>2</v>
      </c>
      <c r="F6" s="124" t="s">
        <v>117</v>
      </c>
      <c r="G6" s="93" t="s">
        <v>114</v>
      </c>
      <c r="H6" s="72"/>
      <c r="I6" s="125" t="s">
        <v>3</v>
      </c>
      <c r="J6" s="118"/>
      <c r="L6" s="143"/>
      <c r="M6" s="147"/>
      <c r="N6" s="148"/>
      <c r="O6" s="148"/>
      <c r="P6" s="149"/>
    </row>
    <row r="7" spans="1:17" ht="18" customHeight="1" x14ac:dyDescent="0.25">
      <c r="B7" s="116"/>
      <c r="C7" s="141">
        <v>1</v>
      </c>
      <c r="D7" s="126" t="s">
        <v>109</v>
      </c>
      <c r="E7" s="127" t="s">
        <v>8</v>
      </c>
      <c r="F7" s="128"/>
      <c r="G7" s="129" t="str">
        <f>IF(SUM(Cal!BO5:BR5)&gt;0,"!","")</f>
        <v/>
      </c>
      <c r="H7" s="127"/>
      <c r="I7" s="76" t="str">
        <f>IFERROR(IF(LEN(D7)=0,"",INDEX(Cal!$N$5:$N$20,ROW(A7)-ROW($A$6))),"")</f>
        <v>/home</v>
      </c>
      <c r="J7" s="118"/>
    </row>
    <row r="8" spans="1:17" ht="18" customHeight="1" x14ac:dyDescent="0.25">
      <c r="B8" s="116"/>
      <c r="C8" s="141">
        <v>2</v>
      </c>
      <c r="D8" s="126" t="s">
        <v>61</v>
      </c>
      <c r="E8" s="127" t="s">
        <v>8</v>
      </c>
      <c r="F8" s="128" t="s">
        <v>110</v>
      </c>
      <c r="G8" s="129" t="str">
        <f>IF(SUM(Cal!BO6:BR6)&gt;0,"!","")</f>
        <v/>
      </c>
      <c r="H8" s="127"/>
      <c r="I8" s="76" t="str">
        <f>IFERROR(IF(LEN(D8)=0,"",INDEX(Cal!$N$5:$N$20,ROW(A8)-ROW($A$6))),"")</f>
        <v>/services</v>
      </c>
      <c r="J8" s="118"/>
      <c r="L8" s="156" t="s">
        <v>102</v>
      </c>
      <c r="M8" s="150" t="s">
        <v>103</v>
      </c>
      <c r="N8" s="151"/>
      <c r="O8" s="151"/>
      <c r="P8" s="152"/>
    </row>
    <row r="9" spans="1:17" ht="18" customHeight="1" x14ac:dyDescent="0.25">
      <c r="B9" s="116"/>
      <c r="C9" s="141">
        <v>3</v>
      </c>
      <c r="D9" s="126" t="s">
        <v>62</v>
      </c>
      <c r="E9" s="127">
        <v>2</v>
      </c>
      <c r="F9" s="128"/>
      <c r="G9" s="129" t="str">
        <f>IF(SUM(Cal!BO7:BR7)&gt;0,"!","")</f>
        <v/>
      </c>
      <c r="H9" s="127"/>
      <c r="I9" s="76" t="str">
        <f>IFERROR(IF(LEN(D9)=0,"",INDEX(Cal!$N$5:$N$20,ROW(A9)-ROW($A$6))),"")</f>
        <v>/services/marketing</v>
      </c>
      <c r="J9" s="118"/>
      <c r="L9" s="157"/>
      <c r="M9" s="153"/>
      <c r="N9" s="154"/>
      <c r="O9" s="154"/>
      <c r="P9" s="155"/>
    </row>
    <row r="10" spans="1:17" ht="18" customHeight="1" x14ac:dyDescent="0.25">
      <c r="B10" s="116"/>
      <c r="C10" s="141">
        <v>4</v>
      </c>
      <c r="D10" s="126" t="s">
        <v>63</v>
      </c>
      <c r="E10" s="127">
        <v>2</v>
      </c>
      <c r="F10" s="128"/>
      <c r="G10" s="129" t="str">
        <f>IF(SUM(Cal!BO8:BR8)&gt;0,"!","")</f>
        <v/>
      </c>
      <c r="H10" s="127"/>
      <c r="I10" s="76" t="str">
        <f>IFERROR(IF(LEN(D10)=0,"",INDEX(Cal!$N$5:$N$20,ROW(A10)-ROW($A$6))),"")</f>
        <v>/services/seo</v>
      </c>
      <c r="J10" s="118"/>
    </row>
    <row r="11" spans="1:17" ht="18" customHeight="1" x14ac:dyDescent="0.25">
      <c r="B11" s="116"/>
      <c r="C11" s="141">
        <v>5</v>
      </c>
      <c r="D11" s="126" t="s">
        <v>64</v>
      </c>
      <c r="E11" s="127">
        <v>3</v>
      </c>
      <c r="F11" s="128"/>
      <c r="G11" s="129" t="str">
        <f>IF(SUM(Cal!BO9:BR9)&gt;0,"!","")</f>
        <v/>
      </c>
      <c r="H11" s="127"/>
      <c r="I11" s="76" t="str">
        <f>IFERROR(IF(LEN(D11)=0,"",INDEX(Cal!$N$5:$N$20,ROW(A11)-ROW($A$6))),"")</f>
        <v>/services/marketing/ppc</v>
      </c>
      <c r="J11" s="118"/>
      <c r="L11" s="28" t="s">
        <v>36</v>
      </c>
      <c r="M11" s="29" t="s">
        <v>37</v>
      </c>
      <c r="N11" s="34"/>
      <c r="O11" s="9" t="s">
        <v>35</v>
      </c>
      <c r="P11" s="10" t="s">
        <v>34</v>
      </c>
    </row>
    <row r="12" spans="1:17" ht="18" customHeight="1" x14ac:dyDescent="0.25">
      <c r="B12" s="116"/>
      <c r="C12" s="141">
        <v>6</v>
      </c>
      <c r="D12" s="126" t="s">
        <v>65</v>
      </c>
      <c r="E12" s="127">
        <v>3</v>
      </c>
      <c r="F12" s="128"/>
      <c r="G12" s="129" t="str">
        <f>IF(SUM(Cal!BO10:BR10)&gt;0,"!","")</f>
        <v/>
      </c>
      <c r="H12" s="127"/>
      <c r="I12" s="76" t="str">
        <f>IFERROR(IF(LEN(D12)=0,"",INDEX(Cal!$N$5:$N$20,ROW(A12)-ROW($A$6))),"")</f>
        <v>/services/marketing/social-media</v>
      </c>
      <c r="J12" s="118"/>
      <c r="L12" s="30" t="s">
        <v>6</v>
      </c>
      <c r="M12" s="96" t="s">
        <v>11</v>
      </c>
      <c r="N12" s="34"/>
      <c r="O12" s="11" t="s">
        <v>97</v>
      </c>
      <c r="P12" s="94" t="s">
        <v>29</v>
      </c>
    </row>
    <row r="13" spans="1:17" ht="18" customHeight="1" x14ac:dyDescent="0.25">
      <c r="B13" s="116"/>
      <c r="C13" s="141">
        <v>7</v>
      </c>
      <c r="D13" s="126" t="s">
        <v>66</v>
      </c>
      <c r="E13" s="127">
        <v>3</v>
      </c>
      <c r="F13" s="128"/>
      <c r="G13" s="129" t="str">
        <f>IF(SUM(Cal!BO11:BR11)&gt;0,"!","")</f>
        <v/>
      </c>
      <c r="H13" s="127"/>
      <c r="I13" s="76" t="str">
        <f>IFERROR(IF(LEN(D13)=0,"",INDEX(Cal!$N$5:$N$20,ROW(A13)-ROW($A$6))),"")</f>
        <v>/services/marketing/content</v>
      </c>
      <c r="J13" s="118"/>
      <c r="L13" s="12" t="s">
        <v>4</v>
      </c>
      <c r="M13" s="95" t="s">
        <v>11</v>
      </c>
      <c r="N13" s="34"/>
      <c r="O13" s="11" t="s">
        <v>98</v>
      </c>
      <c r="P13" s="94" t="s">
        <v>5</v>
      </c>
    </row>
    <row r="14" spans="1:17" ht="18" customHeight="1" x14ac:dyDescent="0.25">
      <c r="B14" s="116"/>
      <c r="C14" s="141">
        <v>8</v>
      </c>
      <c r="D14" s="126" t="s">
        <v>67</v>
      </c>
      <c r="E14" s="127">
        <v>2</v>
      </c>
      <c r="F14" s="128"/>
      <c r="G14" s="129" t="str">
        <f>IF(SUM(Cal!BO12:BR12)&gt;0,"!","")</f>
        <v/>
      </c>
      <c r="H14" s="127"/>
      <c r="I14" s="76" t="str">
        <f>IFERROR(IF(LEN(D14)=0,"",INDEX(Cal!$N$5:$N$20,ROW(A14)-ROW($A$6))),"")</f>
        <v>/services/emailing</v>
      </c>
      <c r="J14" s="118"/>
      <c r="N14" s="34"/>
      <c r="O14" s="11" t="s">
        <v>99</v>
      </c>
      <c r="P14" s="94" t="s">
        <v>30</v>
      </c>
    </row>
    <row r="15" spans="1:17" ht="18" customHeight="1" x14ac:dyDescent="0.25">
      <c r="B15" s="116"/>
      <c r="C15" s="141" t="s">
        <v>118</v>
      </c>
      <c r="D15" s="126" t="s">
        <v>68</v>
      </c>
      <c r="E15" s="127" t="s">
        <v>8</v>
      </c>
      <c r="F15" s="128"/>
      <c r="G15" s="129" t="str">
        <f>IF(SUM(Cal!BO13:BR13)&gt;0,"!","")</f>
        <v/>
      </c>
      <c r="H15" s="127"/>
      <c r="I15" s="76" t="str">
        <f>IFERROR(IF(LEN(D15)=0,"",INDEX(Cal!$N$5:$N$20,ROW(A15)-ROW($A$6))),"")</f>
        <v>/blog</v>
      </c>
      <c r="J15" s="118"/>
      <c r="N15" s="34"/>
      <c r="O15" s="11" t="s">
        <v>100</v>
      </c>
      <c r="P15" s="94" t="s">
        <v>27</v>
      </c>
    </row>
    <row r="16" spans="1:17" ht="18" customHeight="1" x14ac:dyDescent="0.25">
      <c r="B16" s="116"/>
      <c r="C16" s="141" t="s">
        <v>119</v>
      </c>
      <c r="D16" s="126" t="s">
        <v>69</v>
      </c>
      <c r="E16" s="127" t="s">
        <v>118</v>
      </c>
      <c r="F16" s="128"/>
      <c r="G16" s="129" t="str">
        <f>IF(SUM(Cal!BO14:BR14)&gt;0,"!","")</f>
        <v/>
      </c>
      <c r="H16" s="127"/>
      <c r="I16" s="76" t="str">
        <f>IFERROR(IF(LEN(D16)=0,"",INDEX(Cal!$N$5:$N$20,ROW(A16)-ROW($A$6))),"")</f>
        <v>/blog/seo-tips</v>
      </c>
      <c r="J16" s="118"/>
      <c r="N16" s="34"/>
      <c r="O16" s="12" t="s">
        <v>101</v>
      </c>
      <c r="P16" s="95" t="s">
        <v>28</v>
      </c>
    </row>
    <row r="17" spans="2:16" ht="18" customHeight="1" x14ac:dyDescent="0.25">
      <c r="B17" s="116"/>
      <c r="C17" s="141" t="s">
        <v>120</v>
      </c>
      <c r="D17" s="126" t="s">
        <v>70</v>
      </c>
      <c r="E17" s="127" t="s">
        <v>118</v>
      </c>
      <c r="F17" s="128"/>
      <c r="G17" s="129" t="str">
        <f>IF(SUM(Cal!BO15:BR15)&gt;0,"!","")</f>
        <v/>
      </c>
      <c r="H17" s="127"/>
      <c r="I17" s="76" t="str">
        <f>IFERROR(IF(LEN(D17)=0,"",INDEX(Cal!$N$5:$N$20,ROW(A17)-ROW($A$6))),"")</f>
        <v>/blog/ppc-tips</v>
      </c>
      <c r="J17" s="134"/>
      <c r="K17" s="34"/>
    </row>
    <row r="18" spans="2:16" ht="18" customHeight="1" x14ac:dyDescent="0.25">
      <c r="B18" s="116"/>
      <c r="C18" s="141" t="s">
        <v>121</v>
      </c>
      <c r="D18" s="126" t="s">
        <v>71</v>
      </c>
      <c r="E18" s="127" t="s">
        <v>118</v>
      </c>
      <c r="F18" s="128" t="s">
        <v>110</v>
      </c>
      <c r="G18" s="129" t="str">
        <f>IF(SUM(Cal!BO16:BR16)&gt;0,"!","")</f>
        <v/>
      </c>
      <c r="H18" s="127"/>
      <c r="I18" s="76" t="str">
        <f>IFERROR(IF(LEN(D18)=0,"",INDEX(Cal!$N$5:$N$20,ROW(A18)-ROW($A$6))),"")</f>
        <v>/blog/social-media-tips</v>
      </c>
      <c r="J18" s="134"/>
      <c r="K18" s="34"/>
    </row>
    <row r="19" spans="2:16" ht="18" customHeight="1" x14ac:dyDescent="0.25">
      <c r="B19" s="116"/>
      <c r="C19" s="141"/>
      <c r="D19" s="126"/>
      <c r="E19" s="127"/>
      <c r="F19" s="128"/>
      <c r="G19" s="129" t="str">
        <f>IF(SUM(Cal!BO17:BR17)&gt;0,"!","")</f>
        <v/>
      </c>
      <c r="H19" s="127"/>
      <c r="I19" s="76" t="str">
        <f>IFERROR(IF(LEN(D19)=0,"",INDEX(Cal!$N$5:$N$20,ROW(A19)-ROW($A$6))),"")</f>
        <v/>
      </c>
      <c r="J19" s="134"/>
      <c r="K19" s="34"/>
    </row>
    <row r="20" spans="2:16" ht="18" customHeight="1" x14ac:dyDescent="0.25">
      <c r="B20" s="116"/>
      <c r="C20" s="141"/>
      <c r="D20" s="126"/>
      <c r="E20" s="127"/>
      <c r="F20" s="128"/>
      <c r="G20" s="129" t="str">
        <f>IF(SUM(Cal!BO18:BR18)&gt;0,"!","")</f>
        <v/>
      </c>
      <c r="H20" s="127"/>
      <c r="I20" s="76" t="str">
        <f>IFERROR(IF(LEN(D20)=0,"",INDEX(Cal!$N$5:$N$20,ROW(A20)-ROW($A$6))),"")</f>
        <v/>
      </c>
      <c r="J20" s="134"/>
      <c r="K20" s="34"/>
      <c r="N20" s="34"/>
    </row>
    <row r="21" spans="2:16" ht="18" customHeight="1" x14ac:dyDescent="0.25">
      <c r="B21" s="116"/>
      <c r="C21" s="141"/>
      <c r="D21" s="126"/>
      <c r="E21" s="127"/>
      <c r="F21" s="128"/>
      <c r="G21" s="129" t="str">
        <f>IF(SUM(Cal!BO19:BR19)&gt;0,"!","")</f>
        <v/>
      </c>
      <c r="H21" s="127"/>
      <c r="I21" s="76" t="str">
        <f>IFERROR(IF(LEN(D21)=0,"",INDEX(Cal!$N$5:$N$20,ROW(A21)-ROW($A$6))),"")</f>
        <v/>
      </c>
      <c r="J21" s="134"/>
      <c r="K21" s="34"/>
    </row>
    <row r="22" spans="2:16" ht="18" customHeight="1" x14ac:dyDescent="0.25">
      <c r="B22" s="116"/>
      <c r="C22" s="141"/>
      <c r="D22" s="126"/>
      <c r="E22" s="127"/>
      <c r="F22" s="128"/>
      <c r="G22" s="129" t="str">
        <f>IF(SUM(Cal!BO20:BR20)&gt;0,"!","")</f>
        <v/>
      </c>
      <c r="H22" s="127"/>
      <c r="I22" s="76" t="str">
        <f>IFERROR(IF(LEN(D22)=0,"",INDEX(Cal!$N$5:$N$20,ROW(A22)-ROW($A$6))),"")</f>
        <v/>
      </c>
      <c r="J22" s="134"/>
      <c r="K22" s="34"/>
      <c r="N22" s="34"/>
    </row>
    <row r="23" spans="2:16" ht="18" customHeight="1" x14ac:dyDescent="0.25">
      <c r="B23" s="116"/>
      <c r="C23" s="136"/>
      <c r="D23" s="137"/>
      <c r="E23" s="138"/>
      <c r="F23" s="139"/>
      <c r="G23" s="140"/>
      <c r="H23" s="127"/>
      <c r="I23" s="135"/>
      <c r="J23" s="134"/>
      <c r="K23" s="34"/>
      <c r="N23" s="34"/>
    </row>
    <row r="24" spans="2:16" ht="18" customHeight="1" x14ac:dyDescent="0.25">
      <c r="B24" s="116"/>
      <c r="C24" s="136"/>
      <c r="D24" s="137"/>
      <c r="E24" s="138"/>
      <c r="F24" s="139"/>
      <c r="G24" s="140"/>
      <c r="H24" s="127"/>
      <c r="I24" s="135"/>
      <c r="J24" s="134"/>
      <c r="K24" s="34"/>
      <c r="N24" s="34"/>
    </row>
    <row r="25" spans="2:16" ht="18" customHeight="1" x14ac:dyDescent="0.25">
      <c r="B25" s="116"/>
      <c r="C25" s="136"/>
      <c r="D25" s="137"/>
      <c r="E25" s="138"/>
      <c r="F25" s="139"/>
      <c r="G25" s="140"/>
      <c r="H25" s="127"/>
      <c r="I25" s="135"/>
      <c r="J25" s="134"/>
      <c r="K25" s="34"/>
      <c r="N25" s="34"/>
    </row>
    <row r="26" spans="2:16" ht="18" customHeight="1" x14ac:dyDescent="0.25">
      <c r="B26" s="116"/>
      <c r="C26" s="136"/>
      <c r="D26" s="137"/>
      <c r="E26" s="138"/>
      <c r="F26" s="139"/>
      <c r="G26" s="140"/>
      <c r="H26" s="127"/>
      <c r="I26" s="135"/>
      <c r="J26" s="134"/>
      <c r="K26" s="34"/>
      <c r="L26" s="34"/>
      <c r="M26" s="34"/>
      <c r="N26" s="34"/>
      <c r="O26" s="27"/>
      <c r="P26" s="27"/>
    </row>
    <row r="27" spans="2:16" ht="18" customHeight="1" x14ac:dyDescent="0.25">
      <c r="B27" s="116"/>
      <c r="C27" s="136"/>
      <c r="D27" s="137"/>
      <c r="E27" s="138"/>
      <c r="F27" s="139"/>
      <c r="G27" s="140"/>
      <c r="H27" s="99"/>
      <c r="I27" s="135"/>
      <c r="J27" s="134"/>
      <c r="K27" s="34"/>
      <c r="L27" s="34"/>
      <c r="M27" s="34"/>
      <c r="N27" s="34"/>
      <c r="O27" s="34"/>
      <c r="P27" s="34"/>
    </row>
    <row r="28" spans="2:16" ht="18" customHeight="1" x14ac:dyDescent="0.25">
      <c r="B28" s="116"/>
      <c r="C28" s="136"/>
      <c r="D28" s="137"/>
      <c r="E28" s="138"/>
      <c r="F28" s="139"/>
      <c r="G28" s="140"/>
      <c r="H28" s="99"/>
      <c r="I28" s="135"/>
      <c r="J28" s="134"/>
      <c r="K28" s="34"/>
      <c r="L28" s="34"/>
      <c r="M28" s="34"/>
      <c r="N28" s="34"/>
      <c r="O28" s="34"/>
      <c r="P28" s="34"/>
    </row>
    <row r="29" spans="2:16" ht="18" customHeight="1" x14ac:dyDescent="0.25">
      <c r="B29" s="116"/>
      <c r="C29" s="136"/>
      <c r="D29" s="137"/>
      <c r="E29" s="138"/>
      <c r="F29" s="139"/>
      <c r="G29" s="140"/>
      <c r="H29" s="99"/>
      <c r="I29" s="135"/>
      <c r="J29" s="134"/>
      <c r="K29" s="34"/>
      <c r="L29" s="34"/>
      <c r="M29" s="34"/>
      <c r="N29" s="34"/>
      <c r="O29" s="34"/>
      <c r="P29" s="34"/>
    </row>
    <row r="30" spans="2:16" ht="18" customHeight="1" x14ac:dyDescent="0.25">
      <c r="B30" s="116"/>
      <c r="C30" s="136"/>
      <c r="D30" s="137"/>
      <c r="E30" s="138"/>
      <c r="F30" s="139"/>
      <c r="G30" s="140"/>
      <c r="H30" s="99"/>
      <c r="I30" s="135"/>
      <c r="J30" s="134"/>
      <c r="K30" s="34"/>
      <c r="L30" s="34"/>
      <c r="M30" s="34"/>
      <c r="N30" s="34"/>
      <c r="O30" s="27"/>
      <c r="P30" s="27"/>
    </row>
    <row r="31" spans="2:16" ht="18" customHeight="1" x14ac:dyDescent="0.25">
      <c r="B31" s="116"/>
      <c r="C31" s="136"/>
      <c r="D31" s="137"/>
      <c r="E31" s="138"/>
      <c r="F31" s="139"/>
      <c r="G31" s="140"/>
      <c r="H31" s="99"/>
      <c r="I31" s="135"/>
      <c r="J31" s="134"/>
      <c r="K31" s="34"/>
      <c r="L31" s="34"/>
      <c r="M31" s="34"/>
      <c r="N31" s="34"/>
      <c r="O31" s="27"/>
      <c r="P31" s="27"/>
    </row>
    <row r="32" spans="2:16" ht="18" customHeight="1" x14ac:dyDescent="0.25">
      <c r="B32" s="116"/>
      <c r="C32" s="136"/>
      <c r="D32" s="137"/>
      <c r="E32" s="138"/>
      <c r="F32" s="139"/>
      <c r="G32" s="140"/>
      <c r="H32" s="99"/>
      <c r="I32" s="135"/>
      <c r="J32" s="134"/>
      <c r="K32" s="34"/>
      <c r="L32" s="34"/>
      <c r="M32" s="34"/>
      <c r="N32" s="34"/>
      <c r="O32" s="27"/>
      <c r="P32" s="27"/>
    </row>
    <row r="33" spans="2:16" ht="18" customHeight="1" x14ac:dyDescent="0.25">
      <c r="B33" s="116"/>
      <c r="C33" s="136"/>
      <c r="D33" s="137"/>
      <c r="E33" s="138"/>
      <c r="F33" s="139"/>
      <c r="G33" s="140"/>
      <c r="H33" s="99"/>
      <c r="I33" s="135"/>
      <c r="J33" s="134"/>
      <c r="K33" s="34"/>
      <c r="L33" s="34"/>
      <c r="M33" s="34"/>
      <c r="N33" s="34"/>
      <c r="O33" s="27"/>
      <c r="P33" s="27"/>
    </row>
    <row r="34" spans="2:16" ht="18" customHeight="1" x14ac:dyDescent="0.25">
      <c r="B34" s="116"/>
      <c r="C34" s="136"/>
      <c r="D34" s="137"/>
      <c r="E34" s="138"/>
      <c r="F34" s="139"/>
      <c r="G34" s="140"/>
      <c r="H34" s="99"/>
      <c r="I34" s="135"/>
      <c r="J34" s="134"/>
      <c r="K34" s="34"/>
      <c r="L34" s="34"/>
      <c r="M34" s="34"/>
      <c r="N34" s="34"/>
      <c r="O34" s="27"/>
      <c r="P34" s="27"/>
    </row>
    <row r="35" spans="2:16" ht="18" customHeight="1" x14ac:dyDescent="0.25">
      <c r="B35" s="116"/>
      <c r="C35" s="136"/>
      <c r="D35" s="137"/>
      <c r="E35" s="138"/>
      <c r="F35" s="139"/>
      <c r="G35" s="140"/>
      <c r="H35" s="99"/>
      <c r="I35" s="135"/>
      <c r="J35" s="134"/>
      <c r="K35" s="34"/>
      <c r="O35" s="27"/>
      <c r="P35" s="27"/>
    </row>
    <row r="36" spans="2:16" ht="18" customHeight="1" x14ac:dyDescent="0.25">
      <c r="B36" s="116"/>
      <c r="C36" s="136"/>
      <c r="D36" s="137"/>
      <c r="E36" s="138"/>
      <c r="F36" s="139"/>
      <c r="G36" s="140"/>
      <c r="H36" s="99"/>
      <c r="I36" s="135"/>
      <c r="J36" s="134"/>
      <c r="K36" s="34"/>
      <c r="O36" s="27"/>
      <c r="P36" s="27"/>
    </row>
    <row r="37" spans="2:16" ht="18" customHeight="1" x14ac:dyDescent="0.25">
      <c r="B37" s="116"/>
      <c r="C37" s="136"/>
      <c r="D37" s="137"/>
      <c r="E37" s="138"/>
      <c r="F37" s="139"/>
      <c r="G37" s="140"/>
      <c r="H37" s="99"/>
      <c r="I37" s="135"/>
      <c r="J37" s="134"/>
      <c r="K37" s="34"/>
      <c r="O37" s="27"/>
      <c r="P37" s="27"/>
    </row>
    <row r="38" spans="2:16" ht="18" customHeight="1" x14ac:dyDescent="0.25">
      <c r="B38" s="116"/>
      <c r="C38" s="136"/>
      <c r="D38" s="137"/>
      <c r="E38" s="138"/>
      <c r="F38" s="139"/>
      <c r="G38" s="140"/>
      <c r="H38" s="99"/>
      <c r="I38" s="135"/>
      <c r="J38" s="134"/>
      <c r="K38" s="34"/>
      <c r="O38" s="27"/>
      <c r="P38" s="27"/>
    </row>
    <row r="39" spans="2:16" ht="18" customHeight="1" x14ac:dyDescent="0.25">
      <c r="B39" s="116"/>
      <c r="C39" s="136"/>
      <c r="D39" s="137"/>
      <c r="E39" s="138"/>
      <c r="F39" s="139"/>
      <c r="G39" s="140"/>
      <c r="H39" s="99"/>
      <c r="I39" s="135"/>
      <c r="J39" s="134"/>
      <c r="K39" s="34"/>
      <c r="O39" s="27"/>
      <c r="P39" s="27"/>
    </row>
    <row r="40" spans="2:16" ht="18" customHeight="1" x14ac:dyDescent="0.25">
      <c r="B40" s="116"/>
      <c r="C40" s="136"/>
      <c r="D40" s="137"/>
      <c r="E40" s="138"/>
      <c r="F40" s="139"/>
      <c r="G40" s="140"/>
      <c r="H40" s="99"/>
      <c r="I40" s="135"/>
      <c r="J40" s="134"/>
      <c r="K40" s="34"/>
      <c r="O40" s="27"/>
      <c r="P40" s="27"/>
    </row>
    <row r="41" spans="2:16" ht="18" customHeight="1" x14ac:dyDescent="0.25">
      <c r="B41" s="116"/>
      <c r="C41" s="136"/>
      <c r="D41" s="137"/>
      <c r="E41" s="138"/>
      <c r="F41" s="139"/>
      <c r="G41" s="140"/>
      <c r="H41" s="99"/>
      <c r="I41" s="135"/>
      <c r="J41" s="134"/>
      <c r="K41" s="34"/>
      <c r="O41" s="27"/>
      <c r="P41" s="27"/>
    </row>
    <row r="42" spans="2:16" ht="18" customHeight="1" x14ac:dyDescent="0.25">
      <c r="B42" s="116"/>
      <c r="C42" s="136"/>
      <c r="D42" s="137"/>
      <c r="E42" s="138"/>
      <c r="F42" s="139"/>
      <c r="G42" s="140"/>
      <c r="H42" s="99"/>
      <c r="I42" s="135"/>
      <c r="J42" s="134"/>
      <c r="K42" s="34"/>
      <c r="O42" s="27"/>
      <c r="P42" s="27"/>
    </row>
    <row r="43" spans="2:16" ht="18" customHeight="1" x14ac:dyDescent="0.25">
      <c r="B43" s="116"/>
      <c r="C43" s="136"/>
      <c r="D43" s="137"/>
      <c r="E43" s="138"/>
      <c r="F43" s="139"/>
      <c r="G43" s="140"/>
      <c r="H43" s="99"/>
      <c r="I43" s="135"/>
      <c r="J43" s="134"/>
      <c r="K43" s="34"/>
      <c r="O43" s="27"/>
      <c r="P43" s="27"/>
    </row>
    <row r="44" spans="2:16" ht="18" customHeight="1" x14ac:dyDescent="0.25">
      <c r="B44" s="116"/>
      <c r="C44" s="136"/>
      <c r="D44" s="137"/>
      <c r="E44" s="138"/>
      <c r="F44" s="139"/>
      <c r="G44" s="140"/>
      <c r="H44" s="99"/>
      <c r="I44" s="135"/>
      <c r="J44" s="134"/>
      <c r="K44" s="34"/>
    </row>
    <row r="45" spans="2:16" ht="18" customHeight="1" x14ac:dyDescent="0.25">
      <c r="B45" s="116"/>
      <c r="C45" s="136"/>
      <c r="D45" s="137"/>
      <c r="E45" s="138"/>
      <c r="F45" s="139"/>
      <c r="G45" s="140"/>
      <c r="H45" s="99"/>
      <c r="I45" s="135"/>
      <c r="J45" s="134"/>
      <c r="K45" s="34"/>
    </row>
    <row r="46" spans="2:16" ht="18" customHeight="1" x14ac:dyDescent="0.25">
      <c r="B46" s="116"/>
      <c r="C46" s="136"/>
      <c r="D46" s="137"/>
      <c r="E46" s="138"/>
      <c r="F46" s="139"/>
      <c r="G46" s="140"/>
      <c r="H46" s="99"/>
      <c r="I46" s="135"/>
      <c r="J46" s="134"/>
      <c r="K46" s="34"/>
    </row>
    <row r="47" spans="2:16" ht="18" customHeight="1" x14ac:dyDescent="0.25">
      <c r="B47" s="116"/>
      <c r="C47" s="136"/>
      <c r="D47" s="137"/>
      <c r="E47" s="138"/>
      <c r="F47" s="139"/>
      <c r="G47" s="140"/>
      <c r="H47" s="99"/>
      <c r="I47" s="135"/>
      <c r="J47" s="134"/>
      <c r="K47" s="34"/>
    </row>
    <row r="48" spans="2:16" ht="18" customHeight="1" x14ac:dyDescent="0.25">
      <c r="B48" s="116"/>
      <c r="C48" s="136"/>
      <c r="D48" s="137"/>
      <c r="E48" s="138"/>
      <c r="F48" s="139"/>
      <c r="G48" s="140"/>
      <c r="H48" s="99"/>
      <c r="I48" s="135"/>
      <c r="J48" s="134"/>
      <c r="K48" s="34"/>
    </row>
    <row r="49" spans="2:11" ht="18" customHeight="1" x14ac:dyDescent="0.25">
      <c r="B49" s="116"/>
      <c r="C49" s="136"/>
      <c r="D49" s="137"/>
      <c r="E49" s="138"/>
      <c r="F49" s="139"/>
      <c r="G49" s="140"/>
      <c r="H49" s="99"/>
      <c r="I49" s="135"/>
      <c r="J49" s="134"/>
      <c r="K49" s="34"/>
    </row>
    <row r="50" spans="2:11" ht="18" customHeight="1" x14ac:dyDescent="0.25">
      <c r="B50" s="116"/>
      <c r="C50" s="136"/>
      <c r="D50" s="137"/>
      <c r="E50" s="138"/>
      <c r="F50" s="139"/>
      <c r="G50" s="140"/>
      <c r="H50" s="99"/>
      <c r="I50" s="135"/>
      <c r="J50" s="134"/>
      <c r="K50" s="34"/>
    </row>
    <row r="51" spans="2:11" ht="18" customHeight="1" x14ac:dyDescent="0.25">
      <c r="B51" s="116"/>
      <c r="C51" s="136"/>
      <c r="D51" s="137"/>
      <c r="E51" s="138"/>
      <c r="F51" s="139"/>
      <c r="G51" s="140"/>
      <c r="H51" s="99"/>
      <c r="I51" s="135"/>
      <c r="J51" s="134"/>
      <c r="K51" s="34"/>
    </row>
    <row r="52" spans="2:11" ht="18" customHeight="1" x14ac:dyDescent="0.25">
      <c r="B52" s="116"/>
      <c r="C52" s="136"/>
      <c r="D52" s="137"/>
      <c r="E52" s="138"/>
      <c r="F52" s="139"/>
      <c r="G52" s="140"/>
      <c r="H52" s="99"/>
      <c r="I52" s="135"/>
      <c r="J52" s="134"/>
      <c r="K52" s="34"/>
    </row>
    <row r="53" spans="2:11" ht="18" customHeight="1" x14ac:dyDescent="0.25">
      <c r="B53" s="116"/>
      <c r="C53" s="136"/>
      <c r="D53" s="137"/>
      <c r="E53" s="138"/>
      <c r="F53" s="139"/>
      <c r="G53" s="140"/>
      <c r="H53" s="99"/>
      <c r="I53" s="135"/>
      <c r="J53" s="134"/>
      <c r="K53" s="34"/>
    </row>
    <row r="54" spans="2:11" ht="18" customHeight="1" x14ac:dyDescent="0.25">
      <c r="B54" s="116"/>
      <c r="C54" s="136"/>
      <c r="D54" s="137"/>
      <c r="E54" s="138"/>
      <c r="F54" s="139"/>
      <c r="G54" s="140"/>
      <c r="H54" s="99"/>
      <c r="I54" s="135"/>
      <c r="J54" s="134"/>
      <c r="K54" s="34"/>
    </row>
    <row r="55" spans="2:11" ht="18" customHeight="1" x14ac:dyDescent="0.25">
      <c r="B55" s="116"/>
      <c r="C55" s="136"/>
      <c r="D55" s="137"/>
      <c r="E55" s="138"/>
      <c r="F55" s="139"/>
      <c r="G55" s="140"/>
      <c r="H55" s="99"/>
      <c r="I55" s="135"/>
      <c r="J55" s="134"/>
      <c r="K55" s="34"/>
    </row>
    <row r="56" spans="2:11" ht="18" customHeight="1" x14ac:dyDescent="0.25">
      <c r="B56" s="116"/>
      <c r="C56" s="136"/>
      <c r="D56" s="137"/>
      <c r="E56" s="138"/>
      <c r="F56" s="139"/>
      <c r="G56" s="140"/>
      <c r="H56" s="99"/>
      <c r="I56" s="135"/>
      <c r="J56" s="134"/>
      <c r="K56" s="34"/>
    </row>
    <row r="57" spans="2:11" ht="18" customHeight="1" x14ac:dyDescent="0.25">
      <c r="B57" s="116"/>
      <c r="C57" s="136"/>
      <c r="D57" s="137"/>
      <c r="E57" s="138"/>
      <c r="F57" s="139"/>
      <c r="G57" s="140"/>
      <c r="H57" s="99"/>
      <c r="I57" s="135"/>
      <c r="J57" s="134"/>
      <c r="K57" s="34"/>
    </row>
    <row r="58" spans="2:11" ht="18" customHeight="1" x14ac:dyDescent="0.25">
      <c r="B58" s="116"/>
      <c r="C58" s="136"/>
      <c r="D58" s="137"/>
      <c r="E58" s="138"/>
      <c r="F58" s="139"/>
      <c r="G58" s="140"/>
      <c r="H58" s="99"/>
      <c r="I58" s="135"/>
      <c r="J58" s="134"/>
      <c r="K58" s="34"/>
    </row>
    <row r="59" spans="2:11" ht="18" customHeight="1" x14ac:dyDescent="0.25">
      <c r="B59" s="116"/>
      <c r="C59" s="136"/>
      <c r="D59" s="137"/>
      <c r="E59" s="138"/>
      <c r="F59" s="139"/>
      <c r="G59" s="140"/>
      <c r="H59" s="99"/>
      <c r="I59" s="135"/>
      <c r="J59" s="134"/>
      <c r="K59" s="34"/>
    </row>
    <row r="60" spans="2:11" ht="18" customHeight="1" x14ac:dyDescent="0.25">
      <c r="B60" s="116"/>
      <c r="C60" s="136"/>
      <c r="D60" s="137"/>
      <c r="E60" s="138"/>
      <c r="F60" s="139"/>
      <c r="G60" s="140"/>
      <c r="H60" s="99"/>
      <c r="I60" s="135"/>
      <c r="J60" s="134"/>
      <c r="K60" s="34"/>
    </row>
    <row r="61" spans="2:11" ht="18" customHeight="1" x14ac:dyDescent="0.25">
      <c r="B61" s="116"/>
      <c r="C61" s="136"/>
      <c r="D61" s="137"/>
      <c r="E61" s="138"/>
      <c r="F61" s="139"/>
      <c r="G61" s="140"/>
      <c r="H61" s="99"/>
      <c r="I61" s="135"/>
      <c r="J61" s="134"/>
      <c r="K61" s="34"/>
    </row>
    <row r="62" spans="2:11" ht="18" customHeight="1" x14ac:dyDescent="0.25">
      <c r="B62" s="116"/>
      <c r="C62" s="136"/>
      <c r="D62" s="137"/>
      <c r="E62" s="138"/>
      <c r="F62" s="139"/>
      <c r="G62" s="140"/>
      <c r="H62" s="99"/>
      <c r="I62" s="135"/>
      <c r="J62" s="134"/>
      <c r="K62" s="34"/>
    </row>
    <row r="63" spans="2:11" ht="18" customHeight="1" x14ac:dyDescent="0.25">
      <c r="B63" s="116"/>
      <c r="C63" s="136"/>
      <c r="D63" s="137"/>
      <c r="E63" s="138"/>
      <c r="F63" s="139"/>
      <c r="G63" s="140"/>
      <c r="H63" s="99"/>
      <c r="I63" s="135"/>
      <c r="J63" s="134"/>
      <c r="K63" s="34"/>
    </row>
    <row r="64" spans="2:11" ht="18" customHeight="1" x14ac:dyDescent="0.25">
      <c r="B64" s="116"/>
      <c r="C64" s="136"/>
      <c r="D64" s="137"/>
      <c r="E64" s="138"/>
      <c r="F64" s="139"/>
      <c r="G64" s="140"/>
      <c r="H64" s="99"/>
      <c r="I64" s="135"/>
      <c r="J64" s="134"/>
      <c r="K64" s="34"/>
    </row>
    <row r="65" spans="2:11" ht="18" customHeight="1" x14ac:dyDescent="0.25">
      <c r="B65" s="116"/>
      <c r="C65" s="136"/>
      <c r="D65" s="137"/>
      <c r="E65" s="138"/>
      <c r="F65" s="139"/>
      <c r="G65" s="140"/>
      <c r="H65" s="99"/>
      <c r="I65" s="135"/>
      <c r="J65" s="134"/>
      <c r="K65" s="34"/>
    </row>
    <row r="66" spans="2:11" ht="18" customHeight="1" x14ac:dyDescent="0.25">
      <c r="B66" s="116"/>
      <c r="C66" s="136"/>
      <c r="D66" s="137"/>
      <c r="E66" s="138"/>
      <c r="F66" s="139"/>
      <c r="G66" s="140"/>
      <c r="H66" s="99"/>
      <c r="I66" s="135"/>
      <c r="J66" s="134"/>
      <c r="K66" s="34"/>
    </row>
    <row r="67" spans="2:11" ht="18" customHeight="1" x14ac:dyDescent="0.25">
      <c r="B67" s="116"/>
      <c r="C67" s="136"/>
      <c r="D67" s="137"/>
      <c r="E67" s="138"/>
      <c r="F67" s="139"/>
      <c r="G67" s="140"/>
      <c r="H67" s="99"/>
      <c r="I67" s="135"/>
      <c r="J67" s="134"/>
      <c r="K67" s="34"/>
    </row>
    <row r="68" spans="2:11" ht="18" customHeight="1" x14ac:dyDescent="0.25">
      <c r="B68" s="116"/>
      <c r="C68" s="136"/>
      <c r="D68" s="137"/>
      <c r="E68" s="138"/>
      <c r="F68" s="139"/>
      <c r="G68" s="140"/>
      <c r="H68" s="99"/>
      <c r="I68" s="135"/>
      <c r="J68" s="134"/>
      <c r="K68" s="34"/>
    </row>
    <row r="69" spans="2:11" ht="18" customHeight="1" x14ac:dyDescent="0.25">
      <c r="B69" s="116"/>
      <c r="C69" s="136"/>
      <c r="D69" s="137"/>
      <c r="E69" s="138"/>
      <c r="F69" s="139"/>
      <c r="G69" s="140"/>
      <c r="H69" s="99"/>
      <c r="I69" s="135"/>
      <c r="J69" s="134"/>
      <c r="K69" s="34"/>
    </row>
    <row r="70" spans="2:11" ht="18" customHeight="1" x14ac:dyDescent="0.25">
      <c r="B70" s="116"/>
      <c r="C70" s="136"/>
      <c r="D70" s="137"/>
      <c r="E70" s="138"/>
      <c r="F70" s="139"/>
      <c r="G70" s="140"/>
      <c r="H70" s="99"/>
      <c r="I70" s="135"/>
      <c r="J70" s="134"/>
      <c r="K70" s="34"/>
    </row>
    <row r="71" spans="2:11" ht="18" customHeight="1" x14ac:dyDescent="0.25">
      <c r="B71" s="116"/>
      <c r="C71" s="136"/>
      <c r="D71" s="137"/>
      <c r="E71" s="138"/>
      <c r="F71" s="139"/>
      <c r="G71" s="140"/>
      <c r="H71" s="99"/>
      <c r="I71" s="135"/>
      <c r="J71" s="134"/>
      <c r="K71" s="34"/>
    </row>
    <row r="72" spans="2:11" ht="18" customHeight="1" x14ac:dyDescent="0.25">
      <c r="B72" s="116"/>
      <c r="C72" s="136"/>
      <c r="D72" s="137"/>
      <c r="E72" s="138"/>
      <c r="F72" s="139"/>
      <c r="G72" s="140"/>
      <c r="H72" s="99"/>
      <c r="I72" s="135"/>
      <c r="J72" s="134"/>
      <c r="K72" s="34"/>
    </row>
    <row r="73" spans="2:11" ht="18" customHeight="1" x14ac:dyDescent="0.25">
      <c r="B73" s="116"/>
      <c r="C73" s="136"/>
      <c r="D73" s="137"/>
      <c r="E73" s="138"/>
      <c r="F73" s="139"/>
      <c r="G73" s="140"/>
      <c r="H73" s="99"/>
      <c r="I73" s="135"/>
      <c r="J73" s="134"/>
      <c r="K73" s="34"/>
    </row>
    <row r="74" spans="2:11" ht="18" customHeight="1" x14ac:dyDescent="0.25">
      <c r="B74" s="116"/>
      <c r="C74" s="136"/>
      <c r="D74" s="137"/>
      <c r="E74" s="138"/>
      <c r="F74" s="139"/>
      <c r="G74" s="140"/>
      <c r="H74" s="99"/>
      <c r="I74" s="135"/>
      <c r="J74" s="134"/>
      <c r="K74" s="34"/>
    </row>
    <row r="75" spans="2:11" ht="18" customHeight="1" x14ac:dyDescent="0.25">
      <c r="B75" s="116"/>
      <c r="C75" s="136"/>
      <c r="D75" s="137"/>
      <c r="E75" s="138"/>
      <c r="F75" s="139"/>
      <c r="G75" s="140"/>
      <c r="H75" s="99"/>
      <c r="I75" s="135"/>
      <c r="J75" s="134"/>
      <c r="K75" s="34"/>
    </row>
    <row r="76" spans="2:11" ht="18" customHeight="1" x14ac:dyDescent="0.25">
      <c r="B76" s="116"/>
      <c r="C76" s="136"/>
      <c r="D76" s="137"/>
      <c r="E76" s="138"/>
      <c r="F76" s="139"/>
      <c r="G76" s="140"/>
      <c r="H76" s="99"/>
      <c r="I76" s="135"/>
      <c r="J76" s="134"/>
      <c r="K76" s="34"/>
    </row>
    <row r="77" spans="2:11" ht="18" customHeight="1" x14ac:dyDescent="0.25">
      <c r="B77" s="116"/>
      <c r="C77" s="136"/>
      <c r="D77" s="137"/>
      <c r="E77" s="138"/>
      <c r="F77" s="139"/>
      <c r="G77" s="140"/>
      <c r="H77" s="99"/>
      <c r="I77" s="135"/>
      <c r="J77" s="134"/>
      <c r="K77" s="34"/>
    </row>
    <row r="78" spans="2:11" ht="18" customHeight="1" x14ac:dyDescent="0.25">
      <c r="B78" s="116"/>
      <c r="C78" s="136"/>
      <c r="D78" s="137"/>
      <c r="E78" s="138"/>
      <c r="F78" s="139"/>
      <c r="G78" s="140"/>
      <c r="H78" s="99"/>
      <c r="I78" s="135"/>
      <c r="J78" s="134"/>
      <c r="K78" s="34"/>
    </row>
    <row r="79" spans="2:11" ht="18" customHeight="1" x14ac:dyDescent="0.25">
      <c r="B79" s="116"/>
      <c r="C79" s="136"/>
      <c r="D79" s="137"/>
      <c r="E79" s="138"/>
      <c r="F79" s="139"/>
      <c r="G79" s="140"/>
      <c r="H79" s="99"/>
      <c r="I79" s="135"/>
      <c r="J79" s="134"/>
      <c r="K79" s="34"/>
    </row>
    <row r="80" spans="2:11" ht="18" customHeight="1" x14ac:dyDescent="0.25">
      <c r="B80" s="116"/>
      <c r="C80" s="136"/>
      <c r="D80" s="137"/>
      <c r="E80" s="138"/>
      <c r="F80" s="139"/>
      <c r="G80" s="140"/>
      <c r="H80" s="99"/>
      <c r="I80" s="135"/>
      <c r="J80" s="134"/>
      <c r="K80" s="34"/>
    </row>
    <row r="81" spans="2:11" ht="18" customHeight="1" x14ac:dyDescent="0.25">
      <c r="B81" s="116"/>
      <c r="C81" s="136"/>
      <c r="D81" s="137"/>
      <c r="E81" s="138"/>
      <c r="F81" s="139"/>
      <c r="G81" s="140"/>
      <c r="H81" s="99"/>
      <c r="I81" s="135"/>
      <c r="J81" s="134"/>
      <c r="K81" s="34"/>
    </row>
    <row r="82" spans="2:11" ht="18" customHeight="1" x14ac:dyDescent="0.25">
      <c r="B82" s="116"/>
      <c r="C82" s="136"/>
      <c r="D82" s="137"/>
      <c r="E82" s="138"/>
      <c r="F82" s="139"/>
      <c r="G82" s="140"/>
      <c r="H82" s="99"/>
      <c r="I82" s="135"/>
      <c r="J82" s="134"/>
      <c r="K82" s="34"/>
    </row>
    <row r="83" spans="2:11" ht="18" customHeight="1" x14ac:dyDescent="0.25">
      <c r="B83" s="116"/>
      <c r="C83" s="136"/>
      <c r="D83" s="137"/>
      <c r="E83" s="138"/>
      <c r="F83" s="139"/>
      <c r="G83" s="140"/>
      <c r="H83" s="99"/>
      <c r="I83" s="135"/>
      <c r="J83" s="134"/>
      <c r="K83" s="34"/>
    </row>
    <row r="84" spans="2:11" ht="18" customHeight="1" x14ac:dyDescent="0.25">
      <c r="B84" s="116"/>
      <c r="C84" s="136"/>
      <c r="D84" s="137"/>
      <c r="E84" s="138"/>
      <c r="F84" s="139"/>
      <c r="G84" s="140"/>
      <c r="H84" s="99"/>
      <c r="I84" s="135"/>
      <c r="J84" s="134"/>
      <c r="K84" s="34"/>
    </row>
    <row r="85" spans="2:11" ht="18" customHeight="1" x14ac:dyDescent="0.25">
      <c r="B85" s="116"/>
      <c r="C85" s="136"/>
      <c r="D85" s="137"/>
      <c r="E85" s="138"/>
      <c r="F85" s="139"/>
      <c r="G85" s="140"/>
      <c r="H85" s="99"/>
      <c r="I85" s="135"/>
      <c r="J85" s="134"/>
      <c r="K85" s="34"/>
    </row>
    <row r="86" spans="2:11" ht="18" customHeight="1" x14ac:dyDescent="0.25">
      <c r="B86" s="116"/>
      <c r="C86" s="136"/>
      <c r="D86" s="137"/>
      <c r="E86" s="138"/>
      <c r="F86" s="139"/>
      <c r="G86" s="140"/>
      <c r="H86" s="99"/>
      <c r="I86" s="135"/>
      <c r="J86" s="134"/>
      <c r="K86" s="34"/>
    </row>
    <row r="87" spans="2:11" ht="18" customHeight="1" x14ac:dyDescent="0.25">
      <c r="B87" s="116"/>
      <c r="C87" s="136"/>
      <c r="D87" s="137"/>
      <c r="E87" s="138"/>
      <c r="F87" s="139"/>
      <c r="G87" s="140"/>
      <c r="H87" s="99"/>
      <c r="I87" s="135"/>
      <c r="J87" s="134"/>
      <c r="K87" s="34"/>
    </row>
    <row r="88" spans="2:11" ht="18" customHeight="1" x14ac:dyDescent="0.25">
      <c r="B88" s="116"/>
      <c r="C88" s="136"/>
      <c r="D88" s="137"/>
      <c r="E88" s="138"/>
      <c r="F88" s="139"/>
      <c r="G88" s="140"/>
      <c r="H88" s="99"/>
      <c r="I88" s="135"/>
      <c r="J88" s="134"/>
      <c r="K88" s="34"/>
    </row>
    <row r="89" spans="2:11" ht="18" customHeight="1" x14ac:dyDescent="0.25">
      <c r="B89" s="116"/>
      <c r="C89" s="136"/>
      <c r="D89" s="137"/>
      <c r="E89" s="138"/>
      <c r="F89" s="139"/>
      <c r="G89" s="140"/>
      <c r="H89" s="99"/>
      <c r="I89" s="135"/>
      <c r="J89" s="134"/>
      <c r="K89" s="34"/>
    </row>
    <row r="90" spans="2:11" ht="18" customHeight="1" x14ac:dyDescent="0.25">
      <c r="B90" s="116"/>
      <c r="C90" s="136"/>
      <c r="D90" s="137"/>
      <c r="E90" s="138"/>
      <c r="F90" s="139"/>
      <c r="G90" s="140"/>
      <c r="H90" s="99"/>
      <c r="I90" s="135"/>
      <c r="J90" s="134"/>
      <c r="K90" s="34"/>
    </row>
    <row r="91" spans="2:11" ht="18" customHeight="1" x14ac:dyDescent="0.25">
      <c r="B91" s="116"/>
      <c r="C91" s="136"/>
      <c r="D91" s="137"/>
      <c r="E91" s="138"/>
      <c r="F91" s="139"/>
      <c r="G91" s="140"/>
      <c r="H91" s="99"/>
      <c r="I91" s="135"/>
      <c r="J91" s="134"/>
      <c r="K91" s="34"/>
    </row>
    <row r="92" spans="2:11" ht="18" customHeight="1" x14ac:dyDescent="0.25">
      <c r="B92" s="116"/>
      <c r="C92" s="136"/>
      <c r="D92" s="137"/>
      <c r="E92" s="138"/>
      <c r="F92" s="139"/>
      <c r="G92" s="140"/>
      <c r="H92" s="99"/>
      <c r="I92" s="135"/>
      <c r="J92" s="134"/>
      <c r="K92" s="34"/>
    </row>
    <row r="93" spans="2:11" ht="18" customHeight="1" x14ac:dyDescent="0.25">
      <c r="B93" s="116"/>
      <c r="C93" s="136"/>
      <c r="D93" s="137"/>
      <c r="E93" s="138"/>
      <c r="F93" s="139"/>
      <c r="G93" s="140"/>
      <c r="H93" s="99"/>
      <c r="I93" s="135"/>
      <c r="J93" s="134"/>
      <c r="K93" s="34"/>
    </row>
    <row r="94" spans="2:11" ht="18" customHeight="1" x14ac:dyDescent="0.25">
      <c r="B94" s="116"/>
      <c r="C94" s="136"/>
      <c r="D94" s="137"/>
      <c r="E94" s="138"/>
      <c r="F94" s="139"/>
      <c r="G94" s="140"/>
      <c r="H94" s="99"/>
      <c r="I94" s="135"/>
      <c r="J94" s="134"/>
      <c r="K94" s="34"/>
    </row>
    <row r="95" spans="2:11" ht="18" customHeight="1" x14ac:dyDescent="0.25">
      <c r="B95" s="116"/>
      <c r="C95" s="136"/>
      <c r="D95" s="137"/>
      <c r="E95" s="138"/>
      <c r="F95" s="139"/>
      <c r="G95" s="140"/>
      <c r="H95" s="99"/>
      <c r="I95" s="135"/>
      <c r="J95" s="134"/>
      <c r="K95" s="34"/>
    </row>
    <row r="96" spans="2:11" ht="18" customHeight="1" x14ac:dyDescent="0.25">
      <c r="B96" s="116"/>
      <c r="C96" s="136"/>
      <c r="D96" s="137"/>
      <c r="E96" s="138"/>
      <c r="F96" s="139"/>
      <c r="G96" s="140"/>
      <c r="H96" s="99"/>
      <c r="I96" s="135"/>
      <c r="J96" s="134"/>
      <c r="K96" s="34"/>
    </row>
    <row r="97" spans="2:11" ht="18" customHeight="1" x14ac:dyDescent="0.25">
      <c r="B97" s="116"/>
      <c r="C97" s="136"/>
      <c r="D97" s="137"/>
      <c r="E97" s="138"/>
      <c r="F97" s="139"/>
      <c r="G97" s="140"/>
      <c r="H97" s="99"/>
      <c r="I97" s="135"/>
      <c r="J97" s="134"/>
      <c r="K97" s="34"/>
    </row>
    <row r="98" spans="2:11" ht="18" customHeight="1" x14ac:dyDescent="0.25">
      <c r="B98" s="116"/>
      <c r="C98" s="136"/>
      <c r="D98" s="137"/>
      <c r="E98" s="138"/>
      <c r="F98" s="139"/>
      <c r="G98" s="140"/>
      <c r="H98" s="99"/>
      <c r="I98" s="135"/>
      <c r="J98" s="134"/>
      <c r="K98" s="34"/>
    </row>
    <row r="99" spans="2:11" ht="18" customHeight="1" x14ac:dyDescent="0.25">
      <c r="B99" s="116"/>
      <c r="C99" s="136"/>
      <c r="D99" s="137"/>
      <c r="E99" s="138"/>
      <c r="F99" s="139"/>
      <c r="G99" s="140"/>
      <c r="H99" s="99"/>
      <c r="I99" s="135"/>
      <c r="J99" s="134"/>
      <c r="K99" s="34"/>
    </row>
    <row r="100" spans="2:11" ht="18" customHeight="1" x14ac:dyDescent="0.25">
      <c r="B100" s="116"/>
      <c r="C100" s="136"/>
      <c r="D100" s="137"/>
      <c r="E100" s="138"/>
      <c r="F100" s="139"/>
      <c r="G100" s="140"/>
      <c r="H100" s="99"/>
      <c r="I100" s="135"/>
      <c r="J100" s="134"/>
      <c r="K100" s="34"/>
    </row>
    <row r="101" spans="2:11" ht="18" customHeight="1" x14ac:dyDescent="0.25">
      <c r="B101" s="116"/>
      <c r="C101" s="136"/>
      <c r="D101" s="137"/>
      <c r="E101" s="138"/>
      <c r="F101" s="139"/>
      <c r="G101" s="140"/>
      <c r="H101" s="99"/>
      <c r="I101" s="135"/>
      <c r="J101" s="134"/>
      <c r="K101" s="34"/>
    </row>
    <row r="102" spans="2:11" ht="18" customHeight="1" x14ac:dyDescent="0.25">
      <c r="B102" s="116"/>
      <c r="C102" s="136"/>
      <c r="D102" s="137"/>
      <c r="E102" s="138"/>
      <c r="F102" s="139"/>
      <c r="G102" s="140"/>
      <c r="H102" s="99"/>
      <c r="I102" s="135"/>
      <c r="J102" s="134"/>
      <c r="K102" s="34"/>
    </row>
    <row r="103" spans="2:11" ht="18" customHeight="1" x14ac:dyDescent="0.25">
      <c r="B103" s="116"/>
      <c r="C103" s="136"/>
      <c r="D103" s="137"/>
      <c r="E103" s="138"/>
      <c r="F103" s="139"/>
      <c r="G103" s="140"/>
      <c r="H103" s="99"/>
      <c r="I103" s="135"/>
      <c r="J103" s="134"/>
      <c r="K103" s="34"/>
    </row>
    <row r="104" spans="2:11" ht="18" customHeight="1" x14ac:dyDescent="0.25">
      <c r="B104" s="116"/>
      <c r="C104" s="136"/>
      <c r="D104" s="137"/>
      <c r="E104" s="138"/>
      <c r="F104" s="139"/>
      <c r="G104" s="140"/>
      <c r="H104" s="99"/>
      <c r="I104" s="135"/>
      <c r="J104" s="134"/>
      <c r="K104" s="34"/>
    </row>
    <row r="105" spans="2:11" ht="18" customHeight="1" x14ac:dyDescent="0.25">
      <c r="B105" s="116"/>
      <c r="C105" s="136"/>
      <c r="D105" s="137"/>
      <c r="E105" s="138"/>
      <c r="F105" s="139"/>
      <c r="G105" s="140"/>
      <c r="H105" s="99"/>
      <c r="I105" s="135"/>
      <c r="J105" s="134"/>
      <c r="K105" s="34"/>
    </row>
    <row r="106" spans="2:11" ht="18" customHeight="1" x14ac:dyDescent="0.25">
      <c r="B106" s="116"/>
      <c r="C106" s="136"/>
      <c r="D106" s="137"/>
      <c r="E106" s="138"/>
      <c r="F106" s="139"/>
      <c r="G106" s="140"/>
      <c r="H106" s="99"/>
      <c r="I106" s="135"/>
      <c r="J106" s="134"/>
      <c r="K106" s="34"/>
    </row>
    <row r="107" spans="2:11" ht="18" customHeight="1" x14ac:dyDescent="0.25">
      <c r="B107" s="116"/>
      <c r="C107" s="136"/>
      <c r="D107" s="137"/>
      <c r="E107" s="138"/>
      <c r="F107" s="139"/>
      <c r="G107" s="140"/>
      <c r="H107" s="99"/>
      <c r="I107" s="135"/>
      <c r="J107" s="118"/>
    </row>
    <row r="108" spans="2:11" ht="18" customHeight="1" x14ac:dyDescent="0.25">
      <c r="B108" s="116"/>
      <c r="C108" s="136"/>
      <c r="D108" s="137"/>
      <c r="E108" s="138"/>
      <c r="F108" s="139"/>
      <c r="G108" s="140"/>
      <c r="H108" s="99"/>
      <c r="I108" s="135"/>
      <c r="J108" s="118"/>
    </row>
    <row r="109" spans="2:11" ht="18" customHeight="1" x14ac:dyDescent="0.25">
      <c r="B109" s="116"/>
      <c r="C109" s="136"/>
      <c r="D109" s="137"/>
      <c r="E109" s="138"/>
      <c r="F109" s="139"/>
      <c r="G109" s="140"/>
      <c r="H109" s="99"/>
      <c r="I109" s="135"/>
      <c r="J109" s="118"/>
    </row>
    <row r="110" spans="2:11" ht="18" customHeight="1" x14ac:dyDescent="0.25">
      <c r="B110" s="116"/>
      <c r="C110" s="136"/>
      <c r="D110" s="137"/>
      <c r="E110" s="138"/>
      <c r="F110" s="139"/>
      <c r="G110" s="140"/>
      <c r="H110" s="99"/>
      <c r="I110" s="135"/>
      <c r="J110" s="118"/>
    </row>
    <row r="111" spans="2:11" ht="18" customHeight="1" x14ac:dyDescent="0.25">
      <c r="B111" s="116"/>
      <c r="C111" s="136"/>
      <c r="D111" s="137"/>
      <c r="E111" s="138"/>
      <c r="F111" s="139"/>
      <c r="G111" s="140"/>
      <c r="H111" s="99"/>
      <c r="I111" s="135"/>
      <c r="J111" s="118"/>
    </row>
    <row r="112" spans="2:11" ht="18" customHeight="1" x14ac:dyDescent="0.25">
      <c r="B112" s="116"/>
      <c r="C112" s="136"/>
      <c r="D112" s="137"/>
      <c r="E112" s="138"/>
      <c r="F112" s="139"/>
      <c r="G112" s="140"/>
      <c r="H112" s="99"/>
      <c r="I112" s="135"/>
      <c r="J112" s="118"/>
    </row>
    <row r="113" spans="2:10" ht="18" customHeight="1" x14ac:dyDescent="0.25">
      <c r="B113" s="116"/>
      <c r="C113" s="136"/>
      <c r="D113" s="137"/>
      <c r="E113" s="138"/>
      <c r="F113" s="139"/>
      <c r="G113" s="140"/>
      <c r="H113" s="99"/>
      <c r="I113" s="135"/>
      <c r="J113" s="118"/>
    </row>
    <row r="114" spans="2:10" ht="18" customHeight="1" x14ac:dyDescent="0.25">
      <c r="B114" s="116"/>
      <c r="C114" s="136"/>
      <c r="D114" s="137"/>
      <c r="E114" s="138"/>
      <c r="F114" s="139"/>
      <c r="G114" s="140"/>
      <c r="H114" s="99"/>
      <c r="I114" s="135"/>
      <c r="J114" s="118"/>
    </row>
    <row r="115" spans="2:10" ht="18" customHeight="1" x14ac:dyDescent="0.25">
      <c r="B115" s="116"/>
      <c r="C115" s="136"/>
      <c r="D115" s="137"/>
      <c r="E115" s="138"/>
      <c r="F115" s="139"/>
      <c r="G115" s="140"/>
      <c r="H115" s="99"/>
      <c r="I115" s="135"/>
      <c r="J115" s="118"/>
    </row>
    <row r="116" spans="2:10" ht="18" customHeight="1" x14ac:dyDescent="0.25">
      <c r="B116" s="116"/>
      <c r="C116" s="136"/>
      <c r="D116" s="137"/>
      <c r="E116" s="138"/>
      <c r="F116" s="139"/>
      <c r="G116" s="140"/>
      <c r="H116" s="99"/>
      <c r="I116" s="135"/>
      <c r="J116" s="118"/>
    </row>
    <row r="117" spans="2:10" ht="18" customHeight="1" x14ac:dyDescent="0.25">
      <c r="B117" s="116"/>
      <c r="C117" s="136"/>
      <c r="D117" s="137"/>
      <c r="E117" s="138"/>
      <c r="F117" s="139"/>
      <c r="G117" s="140"/>
      <c r="H117" s="99"/>
      <c r="I117" s="135"/>
      <c r="J117" s="118"/>
    </row>
    <row r="118" spans="2:10" ht="18" customHeight="1" x14ac:dyDescent="0.25">
      <c r="B118" s="116"/>
      <c r="C118" s="136"/>
      <c r="D118" s="137"/>
      <c r="E118" s="138"/>
      <c r="F118" s="139"/>
      <c r="G118" s="140"/>
      <c r="H118" s="99"/>
      <c r="I118" s="135"/>
      <c r="J118" s="118"/>
    </row>
    <row r="119" spans="2:10" ht="18" customHeight="1" x14ac:dyDescent="0.25">
      <c r="B119" s="116"/>
      <c r="C119" s="136"/>
      <c r="D119" s="137"/>
      <c r="E119" s="138"/>
      <c r="F119" s="139"/>
      <c r="G119" s="140"/>
      <c r="H119" s="99"/>
      <c r="I119" s="135"/>
      <c r="J119" s="118"/>
    </row>
    <row r="120" spans="2:10" ht="18" customHeight="1" x14ac:dyDescent="0.25">
      <c r="B120" s="116"/>
      <c r="C120" s="136"/>
      <c r="D120" s="137"/>
      <c r="E120" s="138"/>
      <c r="F120" s="139"/>
      <c r="G120" s="140"/>
      <c r="H120" s="99"/>
      <c r="I120" s="135"/>
      <c r="J120" s="118"/>
    </row>
    <row r="121" spans="2:10" ht="18" customHeight="1" x14ac:dyDescent="0.25">
      <c r="B121" s="116"/>
      <c r="C121" s="136"/>
      <c r="D121" s="137"/>
      <c r="E121" s="138"/>
      <c r="F121" s="139"/>
      <c r="G121" s="140"/>
      <c r="H121" s="99"/>
      <c r="I121" s="135"/>
      <c r="J121" s="118"/>
    </row>
    <row r="122" spans="2:10" ht="18" customHeight="1" x14ac:dyDescent="0.25">
      <c r="B122" s="116"/>
      <c r="C122" s="136"/>
      <c r="D122" s="137"/>
      <c r="E122" s="138"/>
      <c r="F122" s="139"/>
      <c r="G122" s="140"/>
      <c r="H122" s="99"/>
      <c r="I122" s="135"/>
      <c r="J122" s="118"/>
    </row>
    <row r="123" spans="2:10" ht="18" customHeight="1" x14ac:dyDescent="0.25">
      <c r="B123" s="116"/>
      <c r="C123" s="136"/>
      <c r="D123" s="137"/>
      <c r="E123" s="138"/>
      <c r="F123" s="139"/>
      <c r="G123" s="140"/>
      <c r="H123" s="99"/>
      <c r="I123" s="135"/>
      <c r="J123" s="118"/>
    </row>
    <row r="124" spans="2:10" ht="18" customHeight="1" x14ac:dyDescent="0.25">
      <c r="B124" s="116"/>
      <c r="C124" s="136"/>
      <c r="D124" s="137"/>
      <c r="E124" s="138"/>
      <c r="F124" s="139"/>
      <c r="G124" s="140"/>
      <c r="H124" s="99"/>
      <c r="I124" s="135"/>
      <c r="J124" s="118"/>
    </row>
    <row r="125" spans="2:10" ht="18" customHeight="1" x14ac:dyDescent="0.25">
      <c r="B125" s="116"/>
      <c r="C125" s="136"/>
      <c r="D125" s="137"/>
      <c r="E125" s="138"/>
      <c r="F125" s="139"/>
      <c r="G125" s="140"/>
      <c r="H125" s="99"/>
      <c r="I125" s="135"/>
      <c r="J125" s="118"/>
    </row>
    <row r="126" spans="2:10" ht="18" customHeight="1" x14ac:dyDescent="0.25">
      <c r="B126" s="116"/>
      <c r="C126" s="136"/>
      <c r="D126" s="137"/>
      <c r="E126" s="138"/>
      <c r="F126" s="139"/>
      <c r="G126" s="140"/>
      <c r="H126" s="99"/>
      <c r="I126" s="135"/>
      <c r="J126" s="118"/>
    </row>
    <row r="127" spans="2:10" ht="18" customHeight="1" x14ac:dyDescent="0.25">
      <c r="B127" s="116"/>
      <c r="C127" s="136"/>
      <c r="D127" s="137"/>
      <c r="E127" s="138"/>
      <c r="F127" s="139"/>
      <c r="G127" s="140"/>
      <c r="H127" s="99"/>
      <c r="I127" s="135"/>
      <c r="J127" s="118"/>
    </row>
    <row r="128" spans="2:10" ht="18" customHeight="1" x14ac:dyDescent="0.25">
      <c r="B128" s="116"/>
      <c r="C128" s="136"/>
      <c r="D128" s="137"/>
      <c r="E128" s="138"/>
      <c r="F128" s="139"/>
      <c r="G128" s="140"/>
      <c r="H128" s="99"/>
      <c r="I128" s="135"/>
      <c r="J128" s="118"/>
    </row>
    <row r="129" spans="2:10" ht="18" customHeight="1" x14ac:dyDescent="0.25">
      <c r="B129" s="116"/>
      <c r="C129" s="136"/>
      <c r="D129" s="137"/>
      <c r="E129" s="138"/>
      <c r="F129" s="139"/>
      <c r="G129" s="140"/>
      <c r="H129" s="99"/>
      <c r="I129" s="135"/>
      <c r="J129" s="118"/>
    </row>
    <row r="130" spans="2:10" ht="18" customHeight="1" x14ac:dyDescent="0.25">
      <c r="B130" s="116"/>
      <c r="C130" s="136"/>
      <c r="D130" s="137"/>
      <c r="E130" s="138"/>
      <c r="F130" s="139"/>
      <c r="G130" s="140"/>
      <c r="H130" s="99"/>
      <c r="I130" s="135"/>
      <c r="J130" s="118"/>
    </row>
    <row r="131" spans="2:10" ht="18" customHeight="1" x14ac:dyDescent="0.25">
      <c r="B131" s="116"/>
      <c r="C131" s="136"/>
      <c r="D131" s="137"/>
      <c r="E131" s="138"/>
      <c r="F131" s="139"/>
      <c r="G131" s="140"/>
      <c r="H131" s="99"/>
      <c r="I131" s="135"/>
      <c r="J131" s="118"/>
    </row>
    <row r="132" spans="2:10" ht="18" customHeight="1" x14ac:dyDescent="0.25">
      <c r="B132" s="116"/>
      <c r="C132" s="136"/>
      <c r="D132" s="137"/>
      <c r="E132" s="138"/>
      <c r="F132" s="139"/>
      <c r="G132" s="140"/>
      <c r="H132" s="99"/>
      <c r="I132" s="135"/>
      <c r="J132" s="118"/>
    </row>
    <row r="133" spans="2:10" ht="18" customHeight="1" x14ac:dyDescent="0.25">
      <c r="B133" s="116"/>
      <c r="C133" s="136"/>
      <c r="D133" s="137"/>
      <c r="E133" s="138"/>
      <c r="F133" s="139"/>
      <c r="G133" s="140"/>
      <c r="H133" s="99"/>
      <c r="I133" s="135"/>
      <c r="J133" s="118"/>
    </row>
    <row r="134" spans="2:10" ht="18" customHeight="1" x14ac:dyDescent="0.25">
      <c r="B134" s="116"/>
      <c r="C134" s="136"/>
      <c r="D134" s="137"/>
      <c r="E134" s="138"/>
      <c r="F134" s="139"/>
      <c r="G134" s="140"/>
      <c r="H134" s="99"/>
      <c r="I134" s="135"/>
      <c r="J134" s="118"/>
    </row>
    <row r="135" spans="2:10" ht="18" customHeight="1" x14ac:dyDescent="0.25">
      <c r="B135" s="116"/>
      <c r="C135" s="136"/>
      <c r="D135" s="137"/>
      <c r="E135" s="138"/>
      <c r="F135" s="139"/>
      <c r="G135" s="140"/>
      <c r="H135" s="99"/>
      <c r="I135" s="135"/>
      <c r="J135" s="118"/>
    </row>
    <row r="136" spans="2:10" ht="18" customHeight="1" x14ac:dyDescent="0.25">
      <c r="B136" s="116"/>
      <c r="C136" s="136"/>
      <c r="D136" s="137"/>
      <c r="E136" s="138"/>
      <c r="F136" s="139"/>
      <c r="G136" s="140"/>
      <c r="H136" s="99"/>
      <c r="I136" s="135"/>
      <c r="J136" s="118"/>
    </row>
    <row r="137" spans="2:10" ht="18" customHeight="1" x14ac:dyDescent="0.25">
      <c r="B137" s="116"/>
      <c r="C137" s="136"/>
      <c r="D137" s="137"/>
      <c r="E137" s="138"/>
      <c r="F137" s="139"/>
      <c r="G137" s="140"/>
      <c r="H137" s="99"/>
      <c r="I137" s="135"/>
      <c r="J137" s="118"/>
    </row>
    <row r="138" spans="2:10" ht="18" customHeight="1" x14ac:dyDescent="0.25">
      <c r="B138" s="116"/>
      <c r="C138" s="136"/>
      <c r="D138" s="137"/>
      <c r="E138" s="138"/>
      <c r="F138" s="139"/>
      <c r="G138" s="140"/>
      <c r="H138" s="99"/>
      <c r="I138" s="135"/>
      <c r="J138" s="118"/>
    </row>
    <row r="139" spans="2:10" ht="18" customHeight="1" x14ac:dyDescent="0.25">
      <c r="B139" s="116"/>
      <c r="C139" s="136"/>
      <c r="D139" s="137"/>
      <c r="E139" s="138"/>
      <c r="F139" s="139"/>
      <c r="G139" s="140"/>
      <c r="H139" s="99"/>
      <c r="I139" s="135"/>
      <c r="J139" s="118"/>
    </row>
    <row r="140" spans="2:10" ht="18" customHeight="1" x14ac:dyDescent="0.25">
      <c r="B140" s="116"/>
      <c r="C140" s="136"/>
      <c r="D140" s="137"/>
      <c r="E140" s="138"/>
      <c r="F140" s="139"/>
      <c r="G140" s="140"/>
      <c r="H140" s="99"/>
      <c r="I140" s="135"/>
      <c r="J140" s="118"/>
    </row>
    <row r="141" spans="2:10" ht="18" customHeight="1" x14ac:dyDescent="0.25">
      <c r="B141" s="116"/>
      <c r="C141" s="136"/>
      <c r="D141" s="137"/>
      <c r="E141" s="138"/>
      <c r="F141" s="139"/>
      <c r="G141" s="140"/>
      <c r="H141" s="99"/>
      <c r="I141" s="135"/>
      <c r="J141" s="118"/>
    </row>
    <row r="142" spans="2:10" ht="18" customHeight="1" x14ac:dyDescent="0.25">
      <c r="B142" s="116"/>
      <c r="C142" s="136"/>
      <c r="D142" s="137"/>
      <c r="E142" s="138"/>
      <c r="F142" s="139"/>
      <c r="G142" s="140"/>
      <c r="H142" s="99"/>
      <c r="I142" s="135"/>
      <c r="J142" s="118"/>
    </row>
    <row r="143" spans="2:10" ht="18" customHeight="1" x14ac:dyDescent="0.25">
      <c r="B143" s="116"/>
      <c r="C143" s="136"/>
      <c r="D143" s="137"/>
      <c r="E143" s="138"/>
      <c r="F143" s="139"/>
      <c r="G143" s="140"/>
      <c r="H143" s="99"/>
      <c r="I143" s="135"/>
      <c r="J143" s="118"/>
    </row>
    <row r="144" spans="2:10" ht="18" customHeight="1" x14ac:dyDescent="0.25">
      <c r="B144" s="116"/>
      <c r="C144" s="136"/>
      <c r="D144" s="137"/>
      <c r="E144" s="138"/>
      <c r="F144" s="139"/>
      <c r="G144" s="140"/>
      <c r="H144" s="99"/>
      <c r="I144" s="135"/>
      <c r="J144" s="118"/>
    </row>
    <row r="145" spans="2:10" ht="18" customHeight="1" x14ac:dyDescent="0.25">
      <c r="B145" s="116"/>
      <c r="C145" s="136"/>
      <c r="D145" s="137"/>
      <c r="E145" s="138"/>
      <c r="F145" s="139"/>
      <c r="G145" s="140"/>
      <c r="H145" s="99"/>
      <c r="I145" s="135"/>
      <c r="J145" s="118"/>
    </row>
    <row r="146" spans="2:10" ht="18" customHeight="1" x14ac:dyDescent="0.25">
      <c r="B146" s="116"/>
      <c r="C146" s="136"/>
      <c r="D146" s="137"/>
      <c r="E146" s="138"/>
      <c r="F146" s="139"/>
      <c r="G146" s="140"/>
      <c r="H146" s="99"/>
      <c r="I146" s="135"/>
      <c r="J146" s="118"/>
    </row>
    <row r="147" spans="2:10" ht="18" customHeight="1" x14ac:dyDescent="0.25">
      <c r="B147" s="116"/>
      <c r="C147" s="136"/>
      <c r="D147" s="137"/>
      <c r="E147" s="138"/>
      <c r="F147" s="139"/>
      <c r="G147" s="140"/>
      <c r="H147" s="99"/>
      <c r="I147" s="135"/>
      <c r="J147" s="118"/>
    </row>
    <row r="148" spans="2:10" ht="18" customHeight="1" x14ac:dyDescent="0.25">
      <c r="B148" s="116"/>
      <c r="C148" s="136"/>
      <c r="D148" s="137"/>
      <c r="E148" s="138"/>
      <c r="F148" s="139"/>
      <c r="G148" s="140"/>
      <c r="H148" s="99"/>
      <c r="I148" s="135"/>
      <c r="J148" s="118"/>
    </row>
    <row r="149" spans="2:10" ht="18" customHeight="1" x14ac:dyDescent="0.25">
      <c r="B149" s="116"/>
      <c r="C149" s="136"/>
      <c r="D149" s="137"/>
      <c r="E149" s="138"/>
      <c r="F149" s="139"/>
      <c r="G149" s="140"/>
      <c r="H149" s="99"/>
      <c r="I149" s="135"/>
      <c r="J149" s="118"/>
    </row>
    <row r="150" spans="2:10" ht="18" customHeight="1" x14ac:dyDescent="0.25">
      <c r="B150" s="116"/>
      <c r="C150" s="136"/>
      <c r="D150" s="137"/>
      <c r="E150" s="138"/>
      <c r="F150" s="139"/>
      <c r="G150" s="140"/>
      <c r="H150" s="99"/>
      <c r="I150" s="135"/>
      <c r="J150" s="118"/>
    </row>
    <row r="151" spans="2:10" ht="18" customHeight="1" x14ac:dyDescent="0.25">
      <c r="B151" s="116"/>
      <c r="C151" s="136"/>
      <c r="D151" s="137"/>
      <c r="E151" s="138"/>
      <c r="F151" s="139"/>
      <c r="G151" s="140"/>
      <c r="H151" s="99"/>
      <c r="I151" s="135"/>
      <c r="J151" s="118"/>
    </row>
    <row r="152" spans="2:10" ht="18" customHeight="1" x14ac:dyDescent="0.25">
      <c r="B152" s="116"/>
      <c r="C152" s="136"/>
      <c r="D152" s="137"/>
      <c r="E152" s="138"/>
      <c r="F152" s="139"/>
      <c r="G152" s="140"/>
      <c r="H152" s="99"/>
      <c r="I152" s="135"/>
      <c r="J152" s="118"/>
    </row>
    <row r="153" spans="2:10" ht="18" customHeight="1" x14ac:dyDescent="0.25">
      <c r="B153" s="116"/>
      <c r="C153" s="136"/>
      <c r="D153" s="137"/>
      <c r="E153" s="138"/>
      <c r="F153" s="139"/>
      <c r="G153" s="140"/>
      <c r="H153" s="99"/>
      <c r="I153" s="135"/>
      <c r="J153" s="118"/>
    </row>
    <row r="154" spans="2:10" ht="18" customHeight="1" x14ac:dyDescent="0.25">
      <c r="B154" s="116"/>
      <c r="C154" s="136"/>
      <c r="D154" s="137"/>
      <c r="E154" s="138"/>
      <c r="F154" s="139"/>
      <c r="G154" s="140"/>
      <c r="H154" s="99"/>
      <c r="I154" s="135"/>
      <c r="J154" s="118"/>
    </row>
    <row r="155" spans="2:10" ht="18" customHeight="1" x14ac:dyDescent="0.25">
      <c r="B155" s="116"/>
      <c r="C155" s="136"/>
      <c r="D155" s="137"/>
      <c r="E155" s="138"/>
      <c r="F155" s="139"/>
      <c r="G155" s="140"/>
      <c r="H155" s="99"/>
      <c r="I155" s="135"/>
      <c r="J155" s="118"/>
    </row>
    <row r="156" spans="2:10" ht="18" customHeight="1" x14ac:dyDescent="0.25">
      <c r="B156" s="116"/>
      <c r="C156" s="136"/>
      <c r="D156" s="137"/>
      <c r="E156" s="138"/>
      <c r="F156" s="139"/>
      <c r="G156" s="140"/>
      <c r="H156" s="99"/>
      <c r="I156" s="135"/>
      <c r="J156" s="118"/>
    </row>
    <row r="157" spans="2:10" ht="18" customHeight="1" x14ac:dyDescent="0.25">
      <c r="B157" s="116"/>
      <c r="C157" s="136"/>
      <c r="D157" s="137"/>
      <c r="E157" s="138"/>
      <c r="F157" s="139"/>
      <c r="G157" s="140"/>
      <c r="H157" s="99"/>
      <c r="I157" s="135"/>
      <c r="J157" s="118"/>
    </row>
    <row r="158" spans="2:10" ht="18" customHeight="1" x14ac:dyDescent="0.25">
      <c r="B158" s="116"/>
      <c r="C158" s="136"/>
      <c r="D158" s="137"/>
      <c r="E158" s="138"/>
      <c r="F158" s="139"/>
      <c r="G158" s="140"/>
      <c r="H158" s="99"/>
      <c r="I158" s="135"/>
      <c r="J158" s="118"/>
    </row>
    <row r="159" spans="2:10" ht="18" customHeight="1" x14ac:dyDescent="0.25">
      <c r="B159" s="116"/>
      <c r="C159" s="136"/>
      <c r="D159" s="137"/>
      <c r="E159" s="138"/>
      <c r="F159" s="139"/>
      <c r="G159" s="140"/>
      <c r="H159" s="99"/>
      <c r="I159" s="135"/>
      <c r="J159" s="118"/>
    </row>
    <row r="160" spans="2:10" ht="18" customHeight="1" x14ac:dyDescent="0.25">
      <c r="B160" s="116"/>
      <c r="C160" s="136"/>
      <c r="D160" s="137"/>
      <c r="E160" s="138"/>
      <c r="F160" s="139"/>
      <c r="G160" s="140"/>
      <c r="H160" s="99"/>
      <c r="I160" s="135"/>
      <c r="J160" s="118"/>
    </row>
    <row r="161" spans="2:10" ht="18" customHeight="1" x14ac:dyDescent="0.25">
      <c r="B161" s="116"/>
      <c r="C161" s="136"/>
      <c r="D161" s="137"/>
      <c r="E161" s="138"/>
      <c r="F161" s="139"/>
      <c r="G161" s="140"/>
      <c r="H161" s="99"/>
      <c r="I161" s="135"/>
      <c r="J161" s="118"/>
    </row>
    <row r="162" spans="2:10" ht="18" customHeight="1" x14ac:dyDescent="0.25">
      <c r="B162" s="116"/>
      <c r="C162" s="136"/>
      <c r="D162" s="137"/>
      <c r="E162" s="138"/>
      <c r="F162" s="139"/>
      <c r="G162" s="140"/>
      <c r="H162" s="99"/>
      <c r="I162" s="135"/>
      <c r="J162" s="118"/>
    </row>
    <row r="163" spans="2:10" ht="18" customHeight="1" x14ac:dyDescent="0.25">
      <c r="B163" s="116"/>
      <c r="C163" s="136"/>
      <c r="D163" s="137"/>
      <c r="E163" s="138"/>
      <c r="F163" s="139"/>
      <c r="G163" s="140"/>
      <c r="H163" s="99"/>
      <c r="I163" s="135"/>
      <c r="J163" s="118"/>
    </row>
    <row r="164" spans="2:10" ht="18" customHeight="1" x14ac:dyDescent="0.25">
      <c r="B164" s="116"/>
      <c r="C164" s="136"/>
      <c r="D164" s="137"/>
      <c r="E164" s="138"/>
      <c r="F164" s="139"/>
      <c r="G164" s="140"/>
      <c r="H164" s="99"/>
      <c r="I164" s="135"/>
      <c r="J164" s="118"/>
    </row>
    <row r="165" spans="2:10" ht="18" customHeight="1" x14ac:dyDescent="0.25">
      <c r="B165" s="116"/>
      <c r="C165" s="136"/>
      <c r="D165" s="137"/>
      <c r="E165" s="138"/>
      <c r="F165" s="139"/>
      <c r="G165" s="140"/>
      <c r="H165" s="99"/>
      <c r="I165" s="135"/>
      <c r="J165" s="118"/>
    </row>
    <row r="166" spans="2:10" ht="18" customHeight="1" x14ac:dyDescent="0.25">
      <c r="B166" s="116"/>
      <c r="C166" s="136"/>
      <c r="D166" s="137"/>
      <c r="E166" s="138"/>
      <c r="F166" s="139"/>
      <c r="G166" s="140"/>
      <c r="H166" s="99"/>
      <c r="I166" s="135"/>
      <c r="J166" s="118"/>
    </row>
    <row r="167" spans="2:10" ht="18" customHeight="1" x14ac:dyDescent="0.25">
      <c r="B167" s="116"/>
      <c r="C167" s="136"/>
      <c r="D167" s="137"/>
      <c r="E167" s="138"/>
      <c r="F167" s="139"/>
      <c r="G167" s="140"/>
      <c r="H167" s="99"/>
      <c r="I167" s="135"/>
      <c r="J167" s="118"/>
    </row>
    <row r="168" spans="2:10" ht="18" customHeight="1" x14ac:dyDescent="0.25">
      <c r="B168" s="116"/>
      <c r="C168" s="136"/>
      <c r="D168" s="137"/>
      <c r="E168" s="138"/>
      <c r="F168" s="139"/>
      <c r="G168" s="140"/>
      <c r="H168" s="99"/>
      <c r="I168" s="135"/>
      <c r="J168" s="118"/>
    </row>
    <row r="169" spans="2:10" ht="18" customHeight="1" x14ac:dyDescent="0.25">
      <c r="B169" s="116"/>
      <c r="C169" s="136"/>
      <c r="D169" s="137"/>
      <c r="E169" s="138"/>
      <c r="F169" s="139"/>
      <c r="G169" s="140"/>
      <c r="H169" s="99"/>
      <c r="I169" s="135"/>
      <c r="J169" s="118"/>
    </row>
    <row r="170" spans="2:10" ht="18" customHeight="1" x14ac:dyDescent="0.25">
      <c r="B170" s="116"/>
      <c r="C170" s="136"/>
      <c r="D170" s="137"/>
      <c r="E170" s="138"/>
      <c r="F170" s="139"/>
      <c r="G170" s="140"/>
      <c r="H170" s="99"/>
      <c r="I170" s="135"/>
      <c r="J170" s="118"/>
    </row>
    <row r="171" spans="2:10" ht="18" customHeight="1" x14ac:dyDescent="0.25">
      <c r="B171" s="116"/>
      <c r="C171" s="136"/>
      <c r="D171" s="137"/>
      <c r="E171" s="138"/>
      <c r="F171" s="139"/>
      <c r="G171" s="140"/>
      <c r="H171" s="99"/>
      <c r="I171" s="135"/>
      <c r="J171" s="118"/>
    </row>
    <row r="172" spans="2:10" ht="18" customHeight="1" x14ac:dyDescent="0.25">
      <c r="B172" s="116"/>
      <c r="C172" s="136"/>
      <c r="D172" s="137"/>
      <c r="E172" s="138"/>
      <c r="F172" s="139"/>
      <c r="G172" s="140"/>
      <c r="H172" s="99"/>
      <c r="I172" s="135"/>
      <c r="J172" s="118"/>
    </row>
    <row r="173" spans="2:10" ht="18" customHeight="1" x14ac:dyDescent="0.25">
      <c r="B173" s="116"/>
      <c r="C173" s="136"/>
      <c r="D173" s="137"/>
      <c r="E173" s="138"/>
      <c r="F173" s="139"/>
      <c r="G173" s="140"/>
      <c r="H173" s="99"/>
      <c r="I173" s="135"/>
      <c r="J173" s="118"/>
    </row>
    <row r="174" spans="2:10" ht="18" customHeight="1" x14ac:dyDescent="0.25">
      <c r="B174" s="116"/>
      <c r="C174" s="136"/>
      <c r="D174" s="137"/>
      <c r="E174" s="138"/>
      <c r="F174" s="139"/>
      <c r="G174" s="140"/>
      <c r="H174" s="99"/>
      <c r="I174" s="135"/>
      <c r="J174" s="118"/>
    </row>
    <row r="175" spans="2:10" ht="18" customHeight="1" x14ac:dyDescent="0.25">
      <c r="B175" s="116"/>
      <c r="C175" s="136"/>
      <c r="D175" s="137"/>
      <c r="E175" s="138"/>
      <c r="F175" s="139"/>
      <c r="G175" s="140"/>
      <c r="H175" s="99"/>
      <c r="I175" s="135"/>
      <c r="J175" s="118"/>
    </row>
    <row r="176" spans="2:10" ht="18" customHeight="1" x14ac:dyDescent="0.25">
      <c r="B176" s="116"/>
      <c r="C176" s="136"/>
      <c r="D176" s="137"/>
      <c r="E176" s="138"/>
      <c r="F176" s="139"/>
      <c r="G176" s="140"/>
      <c r="H176" s="99"/>
      <c r="I176" s="135"/>
      <c r="J176" s="118"/>
    </row>
    <row r="177" spans="2:10" ht="18" customHeight="1" x14ac:dyDescent="0.25">
      <c r="B177" s="116"/>
      <c r="C177" s="136"/>
      <c r="D177" s="137"/>
      <c r="E177" s="138"/>
      <c r="F177" s="139"/>
      <c r="G177" s="140"/>
      <c r="H177" s="99"/>
      <c r="I177" s="135"/>
      <c r="J177" s="118"/>
    </row>
    <row r="178" spans="2:10" ht="18" customHeight="1" x14ac:dyDescent="0.25">
      <c r="B178" s="116"/>
      <c r="C178" s="136"/>
      <c r="D178" s="137"/>
      <c r="E178" s="138"/>
      <c r="F178" s="139"/>
      <c r="G178" s="140"/>
      <c r="H178" s="99"/>
      <c r="I178" s="135"/>
      <c r="J178" s="118"/>
    </row>
    <row r="179" spans="2:10" ht="18" customHeight="1" x14ac:dyDescent="0.25">
      <c r="B179" s="116"/>
      <c r="C179" s="136"/>
      <c r="D179" s="137"/>
      <c r="E179" s="138"/>
      <c r="F179" s="139"/>
      <c r="G179" s="140"/>
      <c r="H179" s="99"/>
      <c r="I179" s="135"/>
      <c r="J179" s="118"/>
    </row>
    <row r="180" spans="2:10" ht="18" customHeight="1" x14ac:dyDescent="0.25">
      <c r="B180" s="116"/>
      <c r="C180" s="136"/>
      <c r="D180" s="137"/>
      <c r="E180" s="138"/>
      <c r="F180" s="139"/>
      <c r="G180" s="140"/>
      <c r="H180" s="99"/>
      <c r="I180" s="135"/>
      <c r="J180" s="118"/>
    </row>
    <row r="181" spans="2:10" ht="18" customHeight="1" x14ac:dyDescent="0.25">
      <c r="B181" s="116"/>
      <c r="C181" s="136"/>
      <c r="D181" s="137"/>
      <c r="E181" s="138"/>
      <c r="F181" s="139"/>
      <c r="G181" s="140"/>
      <c r="H181" s="99"/>
      <c r="I181" s="135"/>
      <c r="J181" s="118"/>
    </row>
    <row r="182" spans="2:10" ht="18" customHeight="1" x14ac:dyDescent="0.25">
      <c r="B182" s="116"/>
      <c r="C182" s="136"/>
      <c r="D182" s="137"/>
      <c r="E182" s="138"/>
      <c r="F182" s="139"/>
      <c r="G182" s="140"/>
      <c r="H182" s="99"/>
      <c r="I182" s="135"/>
      <c r="J182" s="118"/>
    </row>
    <row r="183" spans="2:10" ht="18" customHeight="1" x14ac:dyDescent="0.25">
      <c r="B183" s="116"/>
      <c r="C183" s="136"/>
      <c r="D183" s="137"/>
      <c r="E183" s="138"/>
      <c r="F183" s="139"/>
      <c r="G183" s="140"/>
      <c r="H183" s="99"/>
      <c r="I183" s="135"/>
      <c r="J183" s="118"/>
    </row>
    <row r="184" spans="2:10" ht="18" customHeight="1" x14ac:dyDescent="0.25">
      <c r="B184" s="116"/>
      <c r="C184" s="136"/>
      <c r="D184" s="137"/>
      <c r="E184" s="138"/>
      <c r="F184" s="139"/>
      <c r="G184" s="140"/>
      <c r="H184" s="99"/>
      <c r="I184" s="135"/>
      <c r="J184" s="118"/>
    </row>
    <row r="185" spans="2:10" ht="18" customHeight="1" x14ac:dyDescent="0.25">
      <c r="B185" s="116"/>
      <c r="C185" s="136"/>
      <c r="D185" s="137"/>
      <c r="E185" s="138"/>
      <c r="F185" s="139"/>
      <c r="G185" s="140"/>
      <c r="H185" s="99"/>
      <c r="I185" s="135"/>
      <c r="J185" s="118"/>
    </row>
    <row r="186" spans="2:10" ht="18" customHeight="1" x14ac:dyDescent="0.25">
      <c r="B186" s="116"/>
      <c r="C186" s="136"/>
      <c r="D186" s="137"/>
      <c r="E186" s="138"/>
      <c r="F186" s="139"/>
      <c r="G186" s="140"/>
      <c r="H186" s="99"/>
      <c r="I186" s="135"/>
      <c r="J186" s="118"/>
    </row>
    <row r="187" spans="2:10" ht="18" customHeight="1" x14ac:dyDescent="0.25">
      <c r="B187" s="116"/>
      <c r="C187" s="136"/>
      <c r="D187" s="137"/>
      <c r="E187" s="138"/>
      <c r="F187" s="139"/>
      <c r="G187" s="140"/>
      <c r="H187" s="99"/>
      <c r="I187" s="135"/>
      <c r="J187" s="118"/>
    </row>
    <row r="188" spans="2:10" ht="18" customHeight="1" x14ac:dyDescent="0.25">
      <c r="B188" s="116"/>
      <c r="C188" s="136"/>
      <c r="D188" s="137"/>
      <c r="E188" s="138"/>
      <c r="F188" s="139"/>
      <c r="G188" s="140"/>
      <c r="H188" s="99"/>
      <c r="I188" s="135"/>
      <c r="J188" s="118"/>
    </row>
    <row r="189" spans="2:10" ht="18" customHeight="1" x14ac:dyDescent="0.25">
      <c r="B189" s="116"/>
      <c r="C189" s="136"/>
      <c r="D189" s="137"/>
      <c r="E189" s="138"/>
      <c r="F189" s="139"/>
      <c r="G189" s="140"/>
      <c r="H189" s="99"/>
      <c r="I189" s="135"/>
      <c r="J189" s="118"/>
    </row>
    <row r="190" spans="2:10" ht="18" customHeight="1" x14ac:dyDescent="0.25">
      <c r="B190" s="116"/>
      <c r="C190" s="136"/>
      <c r="D190" s="137"/>
      <c r="E190" s="138"/>
      <c r="F190" s="139"/>
      <c r="G190" s="140"/>
      <c r="H190" s="99"/>
      <c r="I190" s="135"/>
      <c r="J190" s="118"/>
    </row>
    <row r="191" spans="2:10" ht="18" customHeight="1" x14ac:dyDescent="0.25">
      <c r="B191" s="116"/>
      <c r="C191" s="136"/>
      <c r="D191" s="137"/>
      <c r="E191" s="138"/>
      <c r="F191" s="139"/>
      <c r="G191" s="140"/>
      <c r="H191" s="99"/>
      <c r="I191" s="135"/>
      <c r="J191" s="118"/>
    </row>
    <row r="192" spans="2:10" ht="18" customHeight="1" x14ac:dyDescent="0.25">
      <c r="B192" s="116"/>
      <c r="C192" s="136"/>
      <c r="D192" s="137"/>
      <c r="E192" s="138"/>
      <c r="F192" s="139"/>
      <c r="G192" s="140"/>
      <c r="H192" s="99"/>
      <c r="I192" s="135"/>
      <c r="J192" s="118"/>
    </row>
    <row r="193" spans="2:10" ht="18" customHeight="1" x14ac:dyDescent="0.25">
      <c r="B193" s="116"/>
      <c r="C193" s="136"/>
      <c r="D193" s="137"/>
      <c r="E193" s="138"/>
      <c r="F193" s="139"/>
      <c r="G193" s="140"/>
      <c r="H193" s="99"/>
      <c r="I193" s="135"/>
      <c r="J193" s="118"/>
    </row>
    <row r="194" spans="2:10" ht="18" customHeight="1" x14ac:dyDescent="0.25">
      <c r="B194" s="116"/>
      <c r="C194" s="136"/>
      <c r="D194" s="137"/>
      <c r="E194" s="138"/>
      <c r="F194" s="139"/>
      <c r="G194" s="140"/>
      <c r="H194" s="99"/>
      <c r="I194" s="135"/>
      <c r="J194" s="118"/>
    </row>
    <row r="195" spans="2:10" ht="18" customHeight="1" x14ac:dyDescent="0.25">
      <c r="B195" s="116"/>
      <c r="C195" s="136"/>
      <c r="D195" s="137"/>
      <c r="E195" s="138"/>
      <c r="F195" s="139"/>
      <c r="G195" s="140"/>
      <c r="H195" s="99"/>
      <c r="I195" s="135"/>
      <c r="J195" s="118"/>
    </row>
    <row r="196" spans="2:10" ht="18" customHeight="1" x14ac:dyDescent="0.25">
      <c r="B196" s="116"/>
      <c r="C196" s="136"/>
      <c r="D196" s="137"/>
      <c r="E196" s="138"/>
      <c r="F196" s="139"/>
      <c r="G196" s="140"/>
      <c r="H196" s="99"/>
      <c r="I196" s="135"/>
      <c r="J196" s="118"/>
    </row>
    <row r="197" spans="2:10" ht="18" customHeight="1" x14ac:dyDescent="0.25">
      <c r="B197" s="116"/>
      <c r="C197" s="136"/>
      <c r="D197" s="137"/>
      <c r="E197" s="138"/>
      <c r="F197" s="139"/>
      <c r="G197" s="140"/>
      <c r="H197" s="99"/>
      <c r="I197" s="135"/>
      <c r="J197" s="118"/>
    </row>
    <row r="198" spans="2:10" ht="18" customHeight="1" x14ac:dyDescent="0.25">
      <c r="B198" s="116"/>
      <c r="C198" s="136"/>
      <c r="D198" s="137"/>
      <c r="E198" s="138"/>
      <c r="F198" s="139"/>
      <c r="G198" s="140"/>
      <c r="H198" s="99"/>
      <c r="I198" s="135"/>
      <c r="J198" s="118"/>
    </row>
    <row r="199" spans="2:10" ht="18" customHeight="1" x14ac:dyDescent="0.25">
      <c r="B199" s="116"/>
      <c r="C199" s="136"/>
      <c r="D199" s="137"/>
      <c r="E199" s="138"/>
      <c r="F199" s="139"/>
      <c r="G199" s="140"/>
      <c r="H199" s="99"/>
      <c r="I199" s="135"/>
      <c r="J199" s="118"/>
    </row>
    <row r="200" spans="2:10" ht="18" customHeight="1" x14ac:dyDescent="0.25">
      <c r="B200" s="116"/>
      <c r="C200" s="136"/>
      <c r="D200" s="137"/>
      <c r="E200" s="138"/>
      <c r="F200" s="139"/>
      <c r="G200" s="140"/>
      <c r="H200" s="99"/>
      <c r="I200" s="135"/>
      <c r="J200" s="118"/>
    </row>
    <row r="201" spans="2:10" ht="18" customHeight="1" x14ac:dyDescent="0.25">
      <c r="B201" s="116"/>
      <c r="C201" s="136"/>
      <c r="D201" s="137"/>
      <c r="E201" s="138"/>
      <c r="F201" s="139"/>
      <c r="G201" s="140"/>
      <c r="H201" s="99"/>
      <c r="I201" s="135"/>
      <c r="J201" s="118"/>
    </row>
    <row r="202" spans="2:10" ht="18" customHeight="1" x14ac:dyDescent="0.25">
      <c r="B202" s="116"/>
      <c r="C202" s="136"/>
      <c r="D202" s="137"/>
      <c r="E202" s="138"/>
      <c r="F202" s="139"/>
      <c r="G202" s="140"/>
      <c r="H202" s="99"/>
      <c r="I202" s="135"/>
      <c r="J202" s="118"/>
    </row>
    <row r="203" spans="2:10" ht="18" customHeight="1" x14ac:dyDescent="0.25">
      <c r="B203" s="116"/>
      <c r="C203" s="136"/>
      <c r="D203" s="137"/>
      <c r="E203" s="138"/>
      <c r="F203" s="139"/>
      <c r="G203" s="140"/>
      <c r="H203" s="99"/>
      <c r="I203" s="135"/>
      <c r="J203" s="118"/>
    </row>
    <row r="204" spans="2:10" ht="18" customHeight="1" x14ac:dyDescent="0.25">
      <c r="B204" s="116"/>
      <c r="C204" s="136"/>
      <c r="D204" s="137"/>
      <c r="E204" s="138"/>
      <c r="F204" s="139"/>
      <c r="G204" s="140"/>
      <c r="H204" s="99"/>
      <c r="I204" s="135"/>
      <c r="J204" s="118"/>
    </row>
    <row r="205" spans="2:10" ht="18" customHeight="1" x14ac:dyDescent="0.25">
      <c r="B205" s="116"/>
      <c r="C205" s="136"/>
      <c r="D205" s="137"/>
      <c r="E205" s="138"/>
      <c r="F205" s="139"/>
      <c r="G205" s="140"/>
      <c r="H205" s="99"/>
      <c r="I205" s="135"/>
      <c r="J205" s="118"/>
    </row>
    <row r="206" spans="2:10" ht="18" customHeight="1" x14ac:dyDescent="0.25">
      <c r="B206" s="116"/>
      <c r="C206" s="136"/>
      <c r="D206" s="137"/>
      <c r="E206" s="138"/>
      <c r="F206" s="139"/>
      <c r="G206" s="140"/>
      <c r="H206" s="99"/>
      <c r="I206" s="135"/>
      <c r="J206" s="118"/>
    </row>
    <row r="207" spans="2:10" x14ac:dyDescent="0.25">
      <c r="B207" s="121"/>
      <c r="C207" s="133"/>
      <c r="D207" s="133"/>
      <c r="E207" s="133"/>
      <c r="F207" s="133"/>
      <c r="G207" s="133"/>
      <c r="H207" s="133"/>
      <c r="I207" s="133"/>
      <c r="J207" s="123"/>
    </row>
  </sheetData>
  <sheetProtection algorithmName="SHA-512" hashValue="OJ4vhNhv/sbwpFwed5SKSbTV0QjU3thHVNPxgmYL3SmO45u18DD1/7dhx2s47TPdSoZhPT/hZQU30uIf1ITYtQ==" saltValue="jMqMpda92xvgxBZj8FVKgQ==" spinCount="100000" sheet="1" objects="1" scenarios="1"/>
  <sortState xmlns:xlrd2="http://schemas.microsoft.com/office/spreadsheetml/2017/richdata2" ref="R15:S22">
    <sortCondition ref="R15:R22"/>
  </sortState>
  <mergeCells count="4">
    <mergeCell ref="L5:L6"/>
    <mergeCell ref="M5:P6"/>
    <mergeCell ref="M8:P9"/>
    <mergeCell ref="L8:L9"/>
  </mergeCells>
  <phoneticPr fontId="1" type="noConversion"/>
  <conditionalFormatting sqref="M5">
    <cfRule type="expression" dxfId="33" priority="4">
      <formula>ISNUMBER(SEARCH("All is ok!",$M$5))</formula>
    </cfRule>
  </conditionalFormatting>
  <dataValidations count="4">
    <dataValidation type="list" allowBlank="1" showInputMessage="1" showErrorMessage="1" sqref="F7:F22" xr:uid="{9473DC8C-C8F5-4CC3-899E-82E547EBBFD0}">
      <formula1>"Yes,No"</formula1>
    </dataValidation>
    <dataValidation type="list" allowBlank="1" showInputMessage="1" showErrorMessage="1" sqref="M12:M13" xr:uid="{8FFB3045-1A05-4571-B2C2-819810385CCC}">
      <formula1>"Show,Hide"</formula1>
    </dataValidation>
    <dataValidation type="list" allowBlank="1" showInputMessage="1" showErrorMessage="1" sqref="E7:E22" xr:uid="{BF319013-CC83-4FA4-B1A0-A16E83F0D390}">
      <formula1>precedentdd</formula1>
    </dataValidation>
    <dataValidation type="list" allowBlank="1" showInputMessage="1" showErrorMessage="1" sqref="P12:P16" xr:uid="{220CDF77-43D7-4790-9BD7-CBBD43D95A9A}">
      <formula1>colorlist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1" fitToHeight="0"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25C3-73B5-43E8-92AA-3C358BD04E81}">
  <sheetPr codeName="Sheet2">
    <pageSetUpPr fitToPage="1"/>
  </sheetPr>
  <dimension ref="A1:AV58"/>
  <sheetViews>
    <sheetView showGridLines="0" showRowColHeaders="0" zoomScaleNormal="100" workbookViewId="0">
      <pane ySplit="6" topLeftCell="A7" activePane="bottomLeft" state="frozen"/>
      <selection activeCell="A4" sqref="A4"/>
      <selection pane="bottomLeft" activeCell="A7" sqref="A7"/>
    </sheetView>
  </sheetViews>
  <sheetFormatPr defaultRowHeight="15" x14ac:dyDescent="0.25"/>
  <cols>
    <col min="1" max="1" width="3.7109375" style="79" customWidth="1"/>
    <col min="2" max="2" width="5" style="79" hidden="1" customWidth="1"/>
    <col min="3" max="3" width="3.7109375" style="79" customWidth="1"/>
    <col min="4" max="4" width="21.28515625" style="79" customWidth="1"/>
    <col min="5" max="5" width="2.7109375" style="79" customWidth="1"/>
    <col min="6" max="6" width="2.28515625" style="79" bestFit="1" customWidth="1"/>
    <col min="7" max="7" width="21.28515625" style="79" customWidth="1"/>
    <col min="8" max="8" width="2.7109375" style="79" customWidth="1"/>
    <col min="9" max="9" width="2.28515625" style="79" bestFit="1" customWidth="1"/>
    <col min="10" max="10" width="21.28515625" style="79" customWidth="1"/>
    <col min="11" max="11" width="2.7109375" style="79" customWidth="1"/>
    <col min="12" max="12" width="2.28515625" style="79" bestFit="1" customWidth="1"/>
    <col min="13" max="13" width="21.28515625" style="79" customWidth="1"/>
    <col min="14" max="14" width="2.7109375" style="79" customWidth="1"/>
    <col min="15" max="15" width="2.28515625" style="79" bestFit="1" customWidth="1"/>
    <col min="16" max="16" width="21.28515625" style="79" customWidth="1"/>
    <col min="17" max="17" width="2.7109375" style="79" customWidth="1"/>
    <col min="18" max="18" width="2.28515625" style="79" bestFit="1" customWidth="1"/>
    <col min="19" max="19" width="21.28515625" style="79" customWidth="1"/>
    <col min="20" max="20" width="2.7109375" style="79" customWidth="1"/>
    <col min="21" max="21" width="2.28515625" style="79" bestFit="1" customWidth="1"/>
    <col min="22" max="22" width="21.28515625" style="79" customWidth="1"/>
    <col min="23" max="23" width="2.7109375" style="79" customWidth="1"/>
    <col min="24" max="24" width="2.28515625" style="79" bestFit="1" customWidth="1"/>
    <col min="25" max="25" width="21.28515625" style="79" customWidth="1"/>
    <col min="26" max="26" width="2.7109375" style="79" customWidth="1"/>
    <col min="27" max="27" width="2.28515625" style="79" bestFit="1" customWidth="1"/>
    <col min="28" max="28" width="21.28515625" style="79" customWidth="1"/>
    <col min="29" max="29" width="2.7109375" style="79" customWidth="1"/>
    <col min="30" max="30" width="2.28515625" style="79" bestFit="1" customWidth="1"/>
    <col min="31" max="31" width="21.28515625" style="79" customWidth="1"/>
    <col min="32" max="32" width="2.7109375" style="79" customWidth="1"/>
    <col min="33" max="33" width="2.28515625" style="79" bestFit="1" customWidth="1"/>
    <col min="34" max="34" width="21.28515625" style="79" customWidth="1"/>
    <col min="35" max="35" width="2.7109375" style="79" customWidth="1"/>
    <col min="36" max="36" width="2.28515625" style="79" bestFit="1" customWidth="1"/>
    <col min="37" max="37" width="21.28515625" style="79" customWidth="1"/>
    <col min="38" max="38" width="2.7109375" style="79" customWidth="1"/>
    <col min="39" max="39" width="2.28515625" style="79" bestFit="1" customWidth="1"/>
    <col min="40" max="40" width="21.28515625" style="79" customWidth="1"/>
    <col min="41" max="41" width="2.7109375" style="79" customWidth="1"/>
    <col min="42" max="42" width="2.28515625" style="79" bestFit="1" customWidth="1"/>
    <col min="43" max="43" width="21.28515625" style="79" customWidth="1"/>
    <col min="44" max="44" width="2.7109375" style="79" customWidth="1"/>
    <col min="45" max="45" width="2.28515625" style="79" bestFit="1" customWidth="1"/>
    <col min="46" max="46" width="21.28515625" style="79" customWidth="1"/>
    <col min="47" max="47" width="2.7109375" style="79" customWidth="1"/>
    <col min="48" max="48" width="2.28515625" style="79" bestFit="1" customWidth="1"/>
    <col min="49" max="16384" width="9.140625" style="79"/>
  </cols>
  <sheetData>
    <row r="1" spans="1:48" s="81" customFormat="1" ht="6.75" customHeight="1" x14ac:dyDescent="0.25">
      <c r="B1" s="82"/>
      <c r="D1" s="83"/>
      <c r="G1" s="83"/>
      <c r="J1" s="83"/>
      <c r="M1" s="83"/>
      <c r="P1" s="83"/>
      <c r="S1" s="83"/>
      <c r="V1" s="83"/>
      <c r="Y1" s="83"/>
      <c r="AB1" s="83"/>
      <c r="AE1" s="83"/>
      <c r="AH1" s="83"/>
      <c r="AK1" s="83"/>
      <c r="AN1" s="83"/>
      <c r="AQ1" s="83"/>
      <c r="AT1" s="83"/>
    </row>
    <row r="2" spans="1:48" s="84" customFormat="1" ht="20.100000000000001" customHeight="1" x14ac:dyDescent="0.25">
      <c r="B2" s="85"/>
      <c r="C2" s="85"/>
      <c r="D2" s="97" t="s">
        <v>76</v>
      </c>
      <c r="E2" s="86"/>
      <c r="F2" s="85"/>
      <c r="G2" s="86"/>
      <c r="H2" s="86"/>
      <c r="I2" s="85"/>
      <c r="J2" s="86"/>
      <c r="K2" s="86"/>
      <c r="L2" s="85"/>
      <c r="M2" s="86"/>
      <c r="N2" s="86"/>
      <c r="O2" s="85"/>
      <c r="P2" s="86"/>
      <c r="Q2" s="86"/>
      <c r="R2" s="85"/>
      <c r="S2" s="86"/>
      <c r="T2" s="86"/>
      <c r="U2" s="85"/>
      <c r="V2" s="86"/>
      <c r="W2" s="86"/>
      <c r="X2" s="85"/>
      <c r="Y2" s="86"/>
      <c r="Z2" s="86"/>
      <c r="AA2" s="85"/>
      <c r="AB2" s="86"/>
      <c r="AC2" s="86"/>
      <c r="AD2" s="85"/>
      <c r="AE2" s="86"/>
      <c r="AF2" s="86"/>
      <c r="AG2" s="85"/>
      <c r="AH2" s="86"/>
      <c r="AI2" s="86"/>
      <c r="AJ2" s="85"/>
      <c r="AK2" s="86"/>
      <c r="AL2" s="86"/>
      <c r="AM2" s="85"/>
      <c r="AN2" s="86"/>
      <c r="AO2" s="86"/>
      <c r="AP2" s="85"/>
      <c r="AQ2" s="86"/>
      <c r="AR2" s="86"/>
      <c r="AS2" s="85"/>
      <c r="AT2" s="86"/>
      <c r="AU2" s="86"/>
      <c r="AV2" s="85"/>
    </row>
    <row r="3" spans="1:48" s="87" customFormat="1" ht="24" customHeight="1" x14ac:dyDescent="0.25">
      <c r="B3" s="88"/>
      <c r="C3" s="88"/>
      <c r="D3" s="98" t="s">
        <v>75</v>
      </c>
      <c r="E3" s="89"/>
      <c r="F3" s="88"/>
      <c r="G3" s="89"/>
      <c r="H3" s="89"/>
      <c r="I3" s="88"/>
      <c r="J3" s="89"/>
      <c r="K3" s="89"/>
      <c r="L3" s="88"/>
      <c r="M3" s="89"/>
      <c r="N3" s="89"/>
      <c r="O3" s="88"/>
      <c r="P3" s="89"/>
      <c r="Q3" s="89"/>
      <c r="R3" s="88"/>
      <c r="S3" s="89"/>
      <c r="T3" s="89"/>
      <c r="U3" s="88"/>
      <c r="V3" s="89"/>
      <c r="W3" s="89"/>
      <c r="X3" s="88"/>
      <c r="Y3" s="89"/>
      <c r="Z3" s="89"/>
      <c r="AA3" s="88"/>
      <c r="AB3" s="89"/>
      <c r="AC3" s="89"/>
      <c r="AD3" s="88"/>
      <c r="AE3" s="89"/>
      <c r="AF3" s="89"/>
      <c r="AG3" s="88"/>
      <c r="AH3" s="89"/>
      <c r="AI3" s="89"/>
      <c r="AJ3" s="88"/>
      <c r="AK3" s="89"/>
      <c r="AL3" s="89"/>
      <c r="AM3" s="88"/>
      <c r="AN3" s="89"/>
      <c r="AO3" s="89"/>
      <c r="AP3" s="88"/>
      <c r="AQ3" s="89"/>
      <c r="AR3" s="89"/>
      <c r="AS3" s="88"/>
      <c r="AT3" s="89"/>
      <c r="AU3" s="89"/>
      <c r="AV3" s="88"/>
    </row>
    <row r="4" spans="1:48" s="81" customFormat="1" ht="4.9000000000000004" customHeight="1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</row>
    <row r="5" spans="1:48" s="103" customFormat="1" ht="21" hidden="1" customHeight="1" x14ac:dyDescent="0.25">
      <c r="A5" s="101"/>
      <c r="B5" s="101"/>
      <c r="C5" s="101"/>
      <c r="D5" s="102" t="str">
        <f>IFERROR(IF(IFERROR(MATCH(Sitemap!D$6,Cal!$T$5:$T$20,0),FALSE),Cal!$F$6,IF(IFERROR(MATCH(Sitemap!D$6,Cal!$U$5:$U$20,0),FALSE),Cal!$F$7,IF(IFERROR(MATCH(Sitemap!D$6,Cal!$V$5:$V$20,0),FALSE),Cal!$F$8,IF(IFERROR(MATCH(Sitemap!D$6,Cal!$W$5:$W$20,0),FALSE),Cal!$F$9,IF(IFERROR(MATCH(Sitemap!D$6,Cal!$X$5:$X$20,0),FALSE),Cal!$F$10,""))))),"")</f>
        <v>Blue</v>
      </c>
      <c r="E5" s="102"/>
      <c r="F5" s="102"/>
      <c r="G5" s="102" t="str">
        <f>IFERROR(IF(IFERROR(MATCH(Sitemap!G$6,Cal!$T$5:$T$20,0),FALSE),Cal!$F$6,IF(IFERROR(MATCH(Sitemap!G$6,Cal!$U$5:$U$20,0),FALSE),Cal!$F$7,IF(IFERROR(MATCH(Sitemap!G$6,Cal!$V$5:$V$20,0),FALSE),Cal!$F$8,IF(IFERROR(MATCH(Sitemap!G$6,Cal!$W$5:$W$20,0),FALSE),Cal!$F$9,IF(IFERROR(MATCH(Sitemap!G$6,Cal!$X$5:$X$20,0),FALSE),Cal!$F$10,""))))),"")</f>
        <v>Blue</v>
      </c>
      <c r="H5" s="102"/>
      <c r="I5" s="102"/>
      <c r="J5" s="102" t="str">
        <f>IFERROR(IF(IFERROR(MATCH(Sitemap!J$6,Cal!$T$5:$T$20,0),FALSE),Cal!$F$6,IF(IFERROR(MATCH(Sitemap!J$6,Cal!$U$5:$U$20,0),FALSE),Cal!$F$7,IF(IFERROR(MATCH(Sitemap!J$6,Cal!$V$5:$V$20,0),FALSE),Cal!$F$8,IF(IFERROR(MATCH(Sitemap!J$6,Cal!$W$5:$W$20,0),FALSE),Cal!$F$9,IF(IFERROR(MATCH(Sitemap!J$6,Cal!$X$5:$X$20,0),FALSE),Cal!$F$10,""))))),"")</f>
        <v>Red</v>
      </c>
      <c r="K5" s="102"/>
      <c r="L5" s="102"/>
      <c r="M5" s="102" t="str">
        <f>IFERROR(IF(IFERROR(MATCH(Sitemap!M$6,Cal!$T$5:$T$20,0),FALSE),Cal!$F$6,IF(IFERROR(MATCH(Sitemap!M$6,Cal!$U$5:$U$20,0),FALSE),Cal!$F$7,IF(IFERROR(MATCH(Sitemap!M$6,Cal!$V$5:$V$20,0),FALSE),Cal!$F$8,IF(IFERROR(MATCH(Sitemap!M$6,Cal!$W$5:$W$20,0),FALSE),Cal!$F$9,IF(IFERROR(MATCH(Sitemap!M$6,Cal!$X$5:$X$20,0),FALSE),Cal!$F$10,""))))),"")</f>
        <v>Green</v>
      </c>
      <c r="N5" s="102"/>
      <c r="O5" s="102"/>
      <c r="P5" s="102" t="str">
        <f>IFERROR(IF(IFERROR(MATCH(Sitemap!P$6,Cal!$T$5:$T$20,0),FALSE),Cal!$F$6,IF(IFERROR(MATCH(Sitemap!P$6,Cal!$U$5:$U$20,0),FALSE),Cal!$F$7,IF(IFERROR(MATCH(Sitemap!P$6,Cal!$V$5:$V$20,0),FALSE),Cal!$F$8,IF(IFERROR(MATCH(Sitemap!P$6,Cal!$W$5:$W$20,0),FALSE),Cal!$F$9,IF(IFERROR(MATCH(Sitemap!P$6,Cal!$X$5:$X$20,0),FALSE),Cal!$F$10,""))))),"")</f>
        <v>Blue</v>
      </c>
      <c r="Q5" s="102"/>
      <c r="R5" s="102"/>
      <c r="S5" s="102" t="str">
        <f>IFERROR(IF(IFERROR(MATCH(Sitemap!S$6,Cal!$T$5:$T$20,0),FALSE),Cal!$F$6,IF(IFERROR(MATCH(Sitemap!S$6,Cal!$U$5:$U$20,0),FALSE),Cal!$F$7,IF(IFERROR(MATCH(Sitemap!S$6,Cal!$V$5:$V$20,0),FALSE),Cal!$F$8,IF(IFERROR(MATCH(Sitemap!S$6,Cal!$W$5:$W$20,0),FALSE),Cal!$F$9,IF(IFERROR(MATCH(Sitemap!S$6,Cal!$X$5:$X$20,0),FALSE),Cal!$F$10,""))))),"")</f>
        <v>Red</v>
      </c>
      <c r="T5" s="102"/>
      <c r="U5" s="102"/>
      <c r="V5" s="102" t="str">
        <f>IFERROR(IF(IFERROR(MATCH(Sitemap!V$6,Cal!$T$5:$T$20,0),FALSE),Cal!$F$6,IF(IFERROR(MATCH(Sitemap!V$6,Cal!$U$5:$U$20,0),FALSE),Cal!$F$7,IF(IFERROR(MATCH(Sitemap!V$6,Cal!$V$5:$V$20,0),FALSE),Cal!$F$8,IF(IFERROR(MATCH(Sitemap!V$6,Cal!$W$5:$W$20,0),FALSE),Cal!$F$9,IF(IFERROR(MATCH(Sitemap!V$6,Cal!$X$5:$X$20,0),FALSE),Cal!$F$10,""))))),"")</f>
        <v/>
      </c>
      <c r="W5" s="102"/>
      <c r="X5" s="102"/>
      <c r="Y5" s="102" t="str">
        <f>IFERROR(IF(IFERROR(MATCH(Sitemap!Y$6,Cal!$T$5:$T$20,0),FALSE),Cal!$F$6,IF(IFERROR(MATCH(Sitemap!Y$6,Cal!$U$5:$U$20,0),FALSE),Cal!$F$7,IF(IFERROR(MATCH(Sitemap!Y$6,Cal!$V$5:$V$20,0),FALSE),Cal!$F$8,IF(IFERROR(MATCH(Sitemap!Y$6,Cal!$W$5:$W$20,0),FALSE),Cal!$F$9,IF(IFERROR(MATCH(Sitemap!Y$6,Cal!$X$5:$X$20,0),FALSE),Cal!$F$10,""))))),"")</f>
        <v/>
      </c>
      <c r="Z5" s="102"/>
      <c r="AA5" s="102"/>
      <c r="AB5" s="102" t="str">
        <f>IFERROR(IF(IFERROR(MATCH(Sitemap!AB$6,Cal!$T$5:$T$20,0),FALSE),Cal!$F$6,IF(IFERROR(MATCH(Sitemap!AB$6,Cal!$U$5:$U$20,0),FALSE),Cal!$F$7,IF(IFERROR(MATCH(Sitemap!AB$6,Cal!$V$5:$V$20,0),FALSE),Cal!$F$8,IF(IFERROR(MATCH(Sitemap!AB$6,Cal!$W$5:$W$20,0),FALSE),Cal!$F$9,IF(IFERROR(MATCH(Sitemap!AB$6,Cal!$X$5:$X$20,0),FALSE),Cal!$F$10,""))))),"")</f>
        <v/>
      </c>
      <c r="AC5" s="102"/>
      <c r="AD5" s="102"/>
      <c r="AE5" s="102" t="str">
        <f>IFERROR(IF(IFERROR(MATCH(Sitemap!AE$6,Cal!$T$5:$T$20,0),FALSE),Cal!$F$6,IF(IFERROR(MATCH(Sitemap!AE$6,Cal!$U$5:$U$20,0),FALSE),Cal!$F$7,IF(IFERROR(MATCH(Sitemap!AE$6,Cal!$V$5:$V$20,0),FALSE),Cal!$F$8,IF(IFERROR(MATCH(Sitemap!AE$6,Cal!$W$5:$W$20,0),FALSE),Cal!$F$9,IF(IFERROR(MATCH(Sitemap!AE$6,Cal!$X$5:$X$20,0),FALSE),Cal!$F$10,""))))),"")</f>
        <v/>
      </c>
      <c r="AF5" s="102"/>
      <c r="AG5" s="102"/>
      <c r="AH5" s="102" t="str">
        <f>IFERROR(IF(IFERROR(MATCH(Sitemap!AH$6,Cal!$T$5:$T$20,0),FALSE),Cal!$F$6,IF(IFERROR(MATCH(Sitemap!AH$6,Cal!$U$5:$U$20,0),FALSE),Cal!$F$7,IF(IFERROR(MATCH(Sitemap!AH$6,Cal!$V$5:$V$20,0),FALSE),Cal!$F$8,IF(IFERROR(MATCH(Sitemap!AH$6,Cal!$W$5:$W$20,0),FALSE),Cal!$F$9,IF(IFERROR(MATCH(Sitemap!AH$6,Cal!$X$5:$X$20,0),FALSE),Cal!$F$10,""))))),"")</f>
        <v/>
      </c>
      <c r="AI5" s="102"/>
      <c r="AJ5" s="102"/>
      <c r="AK5" s="102" t="str">
        <f>IFERROR(IF(IFERROR(MATCH(Sitemap!AK$6,Cal!$T$5:$T$20,0),FALSE),Cal!$F$6,IF(IFERROR(MATCH(Sitemap!AK$6,Cal!$U$5:$U$20,0),FALSE),Cal!$F$7,IF(IFERROR(MATCH(Sitemap!AK$6,Cal!$V$5:$V$20,0),FALSE),Cal!$F$8,IF(IFERROR(MATCH(Sitemap!AK$6,Cal!$W$5:$W$20,0),FALSE),Cal!$F$9,IF(IFERROR(MATCH(Sitemap!AK$6,Cal!$X$5:$X$20,0),FALSE),Cal!$F$10,""))))),"")</f>
        <v/>
      </c>
      <c r="AL5" s="102"/>
      <c r="AM5" s="102"/>
      <c r="AN5" s="102" t="str">
        <f>IFERROR(IF(IFERROR(MATCH(Sitemap!AN$6,Cal!$T$5:$T$20,0),FALSE),Cal!$F$6,IF(IFERROR(MATCH(Sitemap!AN$6,Cal!$U$5:$U$20,0),FALSE),Cal!$F$7,IF(IFERROR(MATCH(Sitemap!AN$6,Cal!$V$5:$V$20,0),FALSE),Cal!$F$8,IF(IFERROR(MATCH(Sitemap!AN$6,Cal!$W$5:$W$20,0),FALSE),Cal!$F$9,IF(IFERROR(MATCH(Sitemap!AN$6,Cal!$X$5:$X$20,0),FALSE),Cal!$F$10,""))))),"")</f>
        <v/>
      </c>
      <c r="AO5" s="102"/>
      <c r="AP5" s="102"/>
      <c r="AQ5" s="102" t="str">
        <f>IFERROR(IF(IFERROR(MATCH(Sitemap!AQ$6,Cal!$T$5:$T$20,0),FALSE),Cal!$F$6,IF(IFERROR(MATCH(Sitemap!AQ$6,Cal!$U$5:$U$20,0),FALSE),Cal!$F$7,IF(IFERROR(MATCH(Sitemap!AQ$6,Cal!$V$5:$V$20,0),FALSE),Cal!$F$8,IF(IFERROR(MATCH(Sitemap!AQ$6,Cal!$W$5:$W$20,0),FALSE),Cal!$F$9,IF(IFERROR(MATCH(Sitemap!AQ$6,Cal!$X$5:$X$20,0),FALSE),Cal!$F$10,""))))),"")</f>
        <v/>
      </c>
      <c r="AR5" s="102"/>
      <c r="AS5" s="102"/>
      <c r="AT5" s="102" t="str">
        <f>IFERROR(IF(IFERROR(MATCH(Sitemap!AT$6,Cal!$T$5:$T$20,0),FALSE),Cal!$F$6,IF(IFERROR(MATCH(Sitemap!AT$6,Cal!$U$5:$U$20,0),FALSE),Cal!$F$7,IF(IFERROR(MATCH(Sitemap!AT$6,Cal!$V$5:$V$20,0),FALSE),Cal!$F$8,IF(IFERROR(MATCH(Sitemap!AT$6,Cal!$W$5:$W$20,0),FALSE),Cal!$F$9,IF(IFERROR(MATCH(Sitemap!AT$6,Cal!$X$5:$X$20,0),FALSE),Cal!$F$10,""))))),"")</f>
        <v/>
      </c>
      <c r="AU5" s="102"/>
      <c r="AV5" s="102"/>
    </row>
    <row r="6" spans="1:48" s="100" customFormat="1" ht="21" hidden="1" customHeight="1" x14ac:dyDescent="0.25">
      <c r="A6" s="104"/>
      <c r="B6" s="104"/>
      <c r="C6" s="104"/>
      <c r="D6" s="102">
        <v>0</v>
      </c>
      <c r="E6" s="102">
        <f>D6+1</f>
        <v>1</v>
      </c>
      <c r="F6" s="102">
        <f t="shared" ref="F6:AV6" si="0">E6+1</f>
        <v>2</v>
      </c>
      <c r="G6" s="102">
        <f t="shared" si="0"/>
        <v>3</v>
      </c>
      <c r="H6" s="102">
        <f t="shared" si="0"/>
        <v>4</v>
      </c>
      <c r="I6" s="102">
        <f t="shared" si="0"/>
        <v>5</v>
      </c>
      <c r="J6" s="102">
        <f t="shared" si="0"/>
        <v>6</v>
      </c>
      <c r="K6" s="102">
        <f t="shared" si="0"/>
        <v>7</v>
      </c>
      <c r="L6" s="102">
        <f t="shared" si="0"/>
        <v>8</v>
      </c>
      <c r="M6" s="102">
        <f t="shared" si="0"/>
        <v>9</v>
      </c>
      <c r="N6" s="102">
        <f t="shared" si="0"/>
        <v>10</v>
      </c>
      <c r="O6" s="102">
        <f t="shared" si="0"/>
        <v>11</v>
      </c>
      <c r="P6" s="102">
        <f t="shared" si="0"/>
        <v>12</v>
      </c>
      <c r="Q6" s="102">
        <f t="shared" si="0"/>
        <v>13</v>
      </c>
      <c r="R6" s="102">
        <f t="shared" si="0"/>
        <v>14</v>
      </c>
      <c r="S6" s="102">
        <f t="shared" si="0"/>
        <v>15</v>
      </c>
      <c r="T6" s="102">
        <f t="shared" si="0"/>
        <v>16</v>
      </c>
      <c r="U6" s="102">
        <f t="shared" si="0"/>
        <v>17</v>
      </c>
      <c r="V6" s="102">
        <f t="shared" si="0"/>
        <v>18</v>
      </c>
      <c r="W6" s="102">
        <f t="shared" si="0"/>
        <v>19</v>
      </c>
      <c r="X6" s="102">
        <f t="shared" si="0"/>
        <v>20</v>
      </c>
      <c r="Y6" s="102">
        <f t="shared" si="0"/>
        <v>21</v>
      </c>
      <c r="Z6" s="102">
        <f t="shared" si="0"/>
        <v>22</v>
      </c>
      <c r="AA6" s="102">
        <f t="shared" si="0"/>
        <v>23</v>
      </c>
      <c r="AB6" s="102">
        <f t="shared" si="0"/>
        <v>24</v>
      </c>
      <c r="AC6" s="102">
        <f t="shared" si="0"/>
        <v>25</v>
      </c>
      <c r="AD6" s="102">
        <f t="shared" si="0"/>
        <v>26</v>
      </c>
      <c r="AE6" s="102">
        <f t="shared" si="0"/>
        <v>27</v>
      </c>
      <c r="AF6" s="102">
        <f t="shared" si="0"/>
        <v>28</v>
      </c>
      <c r="AG6" s="102">
        <f t="shared" si="0"/>
        <v>29</v>
      </c>
      <c r="AH6" s="102">
        <f t="shared" si="0"/>
        <v>30</v>
      </c>
      <c r="AI6" s="102">
        <f t="shared" si="0"/>
        <v>31</v>
      </c>
      <c r="AJ6" s="102">
        <f t="shared" si="0"/>
        <v>32</v>
      </c>
      <c r="AK6" s="102">
        <f t="shared" si="0"/>
        <v>33</v>
      </c>
      <c r="AL6" s="102">
        <f t="shared" si="0"/>
        <v>34</v>
      </c>
      <c r="AM6" s="102">
        <f t="shared" si="0"/>
        <v>35</v>
      </c>
      <c r="AN6" s="102">
        <f t="shared" si="0"/>
        <v>36</v>
      </c>
      <c r="AO6" s="102">
        <f t="shared" si="0"/>
        <v>37</v>
      </c>
      <c r="AP6" s="102">
        <f t="shared" si="0"/>
        <v>38</v>
      </c>
      <c r="AQ6" s="102">
        <f t="shared" si="0"/>
        <v>39</v>
      </c>
      <c r="AR6" s="102">
        <f t="shared" si="0"/>
        <v>40</v>
      </c>
      <c r="AS6" s="102">
        <f t="shared" si="0"/>
        <v>41</v>
      </c>
      <c r="AT6" s="102">
        <f t="shared" si="0"/>
        <v>42</v>
      </c>
      <c r="AU6" s="102">
        <f t="shared" si="0"/>
        <v>43</v>
      </c>
      <c r="AV6" s="102">
        <f t="shared" si="0"/>
        <v>44</v>
      </c>
    </row>
    <row r="7" spans="1:48" ht="12.75" customHeight="1" x14ac:dyDescent="0.25">
      <c r="A7" s="80"/>
      <c r="B7" s="80"/>
      <c r="C7" s="80"/>
      <c r="D7" s="91"/>
      <c r="E7" s="91"/>
      <c r="F7" s="92"/>
      <c r="G7" s="91"/>
      <c r="H7" s="91"/>
      <c r="I7" s="92"/>
      <c r="J7" s="91"/>
      <c r="K7" s="91"/>
      <c r="L7" s="92"/>
      <c r="M7" s="91"/>
      <c r="N7" s="91"/>
      <c r="O7" s="92"/>
      <c r="P7" s="91"/>
      <c r="Q7" s="91"/>
      <c r="R7" s="92"/>
      <c r="S7" s="91"/>
      <c r="T7" s="91"/>
      <c r="U7" s="92"/>
      <c r="V7" s="91"/>
      <c r="W7" s="91"/>
      <c r="X7" s="92"/>
      <c r="Y7" s="91"/>
      <c r="Z7" s="91"/>
      <c r="AA7" s="92"/>
      <c r="AB7" s="91"/>
      <c r="AC7" s="91"/>
      <c r="AD7" s="92"/>
      <c r="AE7" s="91"/>
      <c r="AF7" s="91"/>
      <c r="AG7" s="92"/>
      <c r="AH7" s="91"/>
      <c r="AI7" s="91"/>
      <c r="AJ7" s="92"/>
      <c r="AK7" s="91"/>
      <c r="AL7" s="91"/>
      <c r="AM7" s="92"/>
      <c r="AN7" s="91"/>
      <c r="AO7" s="91"/>
      <c r="AP7" s="92"/>
      <c r="AQ7" s="91"/>
      <c r="AR7" s="91"/>
      <c r="AS7" s="92"/>
      <c r="AT7" s="91"/>
      <c r="AU7" s="91"/>
      <c r="AV7" s="92"/>
    </row>
    <row r="8" spans="1:48" s="99" customFormat="1" ht="42" customHeight="1" x14ac:dyDescent="0.25">
      <c r="B8" s="100">
        <v>0</v>
      </c>
      <c r="D8" s="91" t="str">
        <f>IF(D6=headx,Cal!$E$13,"")</f>
        <v/>
      </c>
      <c r="E8" s="91" t="str">
        <f>IF(E6=headx,Cal!$E$13,"")</f>
        <v/>
      </c>
      <c r="F8" s="91" t="str">
        <f>IF(F6=headx,Cal!$E$13,"")</f>
        <v/>
      </c>
      <c r="G8" s="91" t="str">
        <f>IF(G6=headx,Cal!$E$13,"")</f>
        <v/>
      </c>
      <c r="H8" s="91" t="str">
        <f>IF(H6=headx,Cal!$E$13,"")</f>
        <v/>
      </c>
      <c r="I8" s="91" t="str">
        <f>IF(I6=headx,Cal!$E$13,"")</f>
        <v/>
      </c>
      <c r="J8" s="91" t="str">
        <f>IF(J6=headx,Cal!$E$13,"")</f>
        <v>https://www.example.com</v>
      </c>
      <c r="K8" s="91" t="str">
        <f>IF(K6=headx,Cal!$E$13,"")</f>
        <v/>
      </c>
      <c r="L8" s="91" t="str">
        <f>IF(L6=headx,Cal!$E$13,"")</f>
        <v/>
      </c>
      <c r="M8" s="91" t="str">
        <f>IF(M6=headx,Cal!$E$13,"")</f>
        <v/>
      </c>
      <c r="N8" s="91" t="str">
        <f>IF(N6=headx,Cal!$E$13,"")</f>
        <v/>
      </c>
      <c r="O8" s="91" t="str">
        <f>IF(O6=headx,Cal!$E$13,"")</f>
        <v/>
      </c>
      <c r="P8" s="91" t="str">
        <f>IF(P6=headx,Cal!$E$13,"")</f>
        <v/>
      </c>
      <c r="Q8" s="91" t="str">
        <f>IF(Q6=headx,Cal!$E$13,"")</f>
        <v/>
      </c>
      <c r="R8" s="91" t="str">
        <f>IF(R6=headx,Cal!$E$13,"")</f>
        <v/>
      </c>
      <c r="S8" s="91" t="str">
        <f>IF(S6=headx,Cal!$E$13,"")</f>
        <v/>
      </c>
      <c r="T8" s="91" t="str">
        <f>IF(T6=headx,Cal!$E$13,"")</f>
        <v/>
      </c>
      <c r="U8" s="91" t="str">
        <f>IF(U6=headx,Cal!$E$13,"")</f>
        <v/>
      </c>
      <c r="V8" s="91" t="str">
        <f>IF(V6=headx,Cal!$E$13,"")</f>
        <v/>
      </c>
      <c r="W8" s="91" t="str">
        <f>IF(W6=headx,Cal!$E$13,"")</f>
        <v/>
      </c>
      <c r="X8" s="91" t="str">
        <f>IF(X6=headx,Cal!$E$13,"")</f>
        <v/>
      </c>
      <c r="Y8" s="91" t="str">
        <f>IF(Y6=headx,Cal!$E$13,"")</f>
        <v/>
      </c>
      <c r="Z8" s="91" t="str">
        <f>IF(Z6=headx,Cal!$E$13,"")</f>
        <v/>
      </c>
      <c r="AA8" s="91" t="str">
        <f>IF(AA6=headx,Cal!$E$13,"")</f>
        <v/>
      </c>
      <c r="AB8" s="91" t="str">
        <f>IF(AB6=headx,Cal!$E$13,"")</f>
        <v/>
      </c>
      <c r="AC8" s="91" t="str">
        <f>IF(AC6=headx,Cal!$E$13,"")</f>
        <v/>
      </c>
      <c r="AD8" s="91" t="str">
        <f>IF(AD6=headx,Cal!$E$13,"")</f>
        <v/>
      </c>
      <c r="AE8" s="91" t="str">
        <f>IF(AE6=headx,Cal!$E$13,"")</f>
        <v/>
      </c>
      <c r="AF8" s="91" t="str">
        <f>IF(AF6=headx,Cal!$E$13,"")</f>
        <v/>
      </c>
      <c r="AG8" s="91" t="str">
        <f>IF(AG6=headx,Cal!$E$13,"")</f>
        <v/>
      </c>
      <c r="AH8" s="91" t="str">
        <f>IF(AH6=headx,Cal!$E$13,"")</f>
        <v/>
      </c>
      <c r="AI8" s="91" t="str">
        <f>IF(AI6=headx,Cal!$E$13,"")</f>
        <v/>
      </c>
      <c r="AJ8" s="91" t="str">
        <f>IF(AJ6=headx,Cal!$E$13,"")</f>
        <v/>
      </c>
      <c r="AK8" s="91" t="str">
        <f>IF(AK6=headx,Cal!$E$13,"")</f>
        <v/>
      </c>
      <c r="AL8" s="91" t="str">
        <f>IF(AL6=headx,Cal!$E$13,"")</f>
        <v/>
      </c>
      <c r="AM8" s="91" t="str">
        <f>IF(AM6=headx,Cal!$E$13,"")</f>
        <v/>
      </c>
      <c r="AN8" s="91" t="str">
        <f>IF(AN6=headx,Cal!$E$13,"")</f>
        <v/>
      </c>
      <c r="AO8" s="91" t="str">
        <f>IF(AO6=headx,Cal!$E$13,"")</f>
        <v/>
      </c>
      <c r="AP8" s="91" t="str">
        <f>IF(AP6=headx,Cal!$E$13,"")</f>
        <v/>
      </c>
      <c r="AQ8" s="91" t="str">
        <f>IF(AQ6=headx,Cal!$E$13,"")</f>
        <v/>
      </c>
      <c r="AR8" s="91" t="str">
        <f>IF(AR6=headx,Cal!$E$13,"")</f>
        <v/>
      </c>
      <c r="AS8" s="91" t="str">
        <f>IF(AS6=headx,Cal!$E$13,"")</f>
        <v/>
      </c>
      <c r="AT8" s="91" t="str">
        <f>IF(AT6=headx,Cal!$E$13,"")</f>
        <v/>
      </c>
      <c r="AU8" s="91" t="str">
        <f>IF(AU6=headx,Cal!$E$13,"")</f>
        <v/>
      </c>
      <c r="AV8" s="91" t="str">
        <f>IF(AV6=headx,Cal!$E$13,"")</f>
        <v/>
      </c>
    </row>
    <row r="9" spans="1:48" x14ac:dyDescent="0.25">
      <c r="B9" s="100">
        <v>1</v>
      </c>
      <c r="D9" s="91" t="str">
        <f>IF(AND(Cal!$AT$21&lt;=Sitemap!D6,Cal!$AT$22&gt;Sitemap!D6),"*x4*","")</f>
        <v>*x4*</v>
      </c>
      <c r="E9" s="91" t="str">
        <f>IF(AND(Cal!$AT$21&lt;=Sitemap!E6,Cal!$AT$22&gt;Sitemap!E6),"*x4*","")</f>
        <v>*x4*</v>
      </c>
      <c r="F9" s="91" t="str">
        <f>IF(AND(Cal!$AT$21&lt;=Sitemap!F6,Cal!$AT$22&gt;Sitemap!F6),"*x4*","")</f>
        <v>*x4*</v>
      </c>
      <c r="G9" s="91" t="str">
        <f>IF(AND(Cal!$AT$21&lt;=Sitemap!G6,Cal!$AT$22&gt;Sitemap!G6),"*x4*","")</f>
        <v>*x4*</v>
      </c>
      <c r="H9" s="91" t="str">
        <f>IF(AND(Cal!$AT$21&lt;=Sitemap!H6,Cal!$AT$22&gt;Sitemap!H6),"*x4*","")</f>
        <v>*x4*</v>
      </c>
      <c r="I9" s="91" t="str">
        <f>IF(AND(Cal!$AT$21&lt;=Sitemap!I6,Cal!$AT$22&gt;Sitemap!I6),"*x4*","")</f>
        <v>*x4*</v>
      </c>
      <c r="J9" s="91" t="str">
        <f>IF(AND(Cal!$AT$21&lt;=Sitemap!J6,Cal!$AT$22&gt;Sitemap!J6),"*x4*","")</f>
        <v>*x4*</v>
      </c>
      <c r="K9" s="91" t="str">
        <f>IF(AND(Cal!$AT$21&lt;=Sitemap!K6,Cal!$AT$22&gt;Sitemap!K6),"*x4*","")</f>
        <v>*x4*</v>
      </c>
      <c r="L9" s="91" t="str">
        <f>IF(AND(Cal!$AT$21&lt;=Sitemap!L6,Cal!$AT$22&gt;Sitemap!L6),"*x4*","")</f>
        <v>*x4*</v>
      </c>
      <c r="M9" s="91" t="str">
        <f>IF(AND(Cal!$AT$21&lt;=Sitemap!M6,Cal!$AT$22&gt;Sitemap!M6),"*x4*","")</f>
        <v>*x4*</v>
      </c>
      <c r="N9" s="91" t="str">
        <f>IF(AND(Cal!$AT$21&lt;=Sitemap!N6,Cal!$AT$22&gt;Sitemap!N6),"*x4*","")</f>
        <v>*x4*</v>
      </c>
      <c r="O9" s="91" t="str">
        <f>IF(AND(Cal!$AT$21&lt;=Sitemap!O6,Cal!$AT$22&gt;Sitemap!O6),"*x4*","")</f>
        <v>*x4*</v>
      </c>
      <c r="P9" s="91" t="str">
        <f>IF(AND(Cal!$AT$21&lt;=Sitemap!P6,Cal!$AT$22&gt;Sitemap!P6),"*x4*","")</f>
        <v/>
      </c>
      <c r="Q9" s="91" t="str">
        <f>IF(AND(Cal!$AT$21&lt;=Sitemap!Q6,Cal!$AT$22&gt;Sitemap!Q6),"*x4*","")</f>
        <v/>
      </c>
      <c r="R9" s="91" t="str">
        <f>IF(AND(Cal!$AT$21&lt;=Sitemap!R6,Cal!$AT$22&gt;Sitemap!R6),"*x4*","")</f>
        <v/>
      </c>
      <c r="S9" s="91" t="str">
        <f>IF(AND(Cal!$AT$21&lt;=Sitemap!S6,Cal!$AT$22&gt;Sitemap!S6),"*x4*","")</f>
        <v/>
      </c>
      <c r="T9" s="91" t="str">
        <f>IF(AND(Cal!$AT$21&lt;=Sitemap!T6,Cal!$AT$22&gt;Sitemap!T6),"*x4*","")</f>
        <v/>
      </c>
      <c r="U9" s="91" t="str">
        <f>IF(AND(Cal!$AT$21&lt;=Sitemap!U6,Cal!$AT$22&gt;Sitemap!U6),"*x4*","")</f>
        <v/>
      </c>
      <c r="V9" s="91" t="str">
        <f>IF(AND(Cal!$AT$21&lt;=Sitemap!V6,Cal!$AT$22&gt;Sitemap!V6),"*x4*","")</f>
        <v/>
      </c>
      <c r="W9" s="91" t="str">
        <f>IF(AND(Cal!$AT$21&lt;=Sitemap!W6,Cal!$AT$22&gt;Sitemap!W6),"*x4*","")</f>
        <v/>
      </c>
      <c r="X9" s="91" t="str">
        <f>IF(AND(Cal!$AT$21&lt;=Sitemap!X6,Cal!$AT$22&gt;Sitemap!X6),"*x4*","")</f>
        <v/>
      </c>
      <c r="Y9" s="91" t="str">
        <f>IF(AND(Cal!$AT$21&lt;=Sitemap!Y6,Cal!$AT$22&gt;Sitemap!Y6),"*x4*","")</f>
        <v/>
      </c>
      <c r="Z9" s="91" t="str">
        <f>IF(AND(Cal!$AT$21&lt;=Sitemap!Z6,Cal!$AT$22&gt;Sitemap!Z6),"*x4*","")</f>
        <v/>
      </c>
      <c r="AA9" s="91" t="str">
        <f>IF(AND(Cal!$AT$21&lt;=Sitemap!AA6,Cal!$AT$22&gt;Sitemap!AA6),"*x4*","")</f>
        <v/>
      </c>
      <c r="AB9" s="91" t="str">
        <f>IF(AND(Cal!$AT$21&lt;=Sitemap!AB6,Cal!$AT$22&gt;Sitemap!AB6),"*x4*","")</f>
        <v/>
      </c>
      <c r="AC9" s="91" t="str">
        <f>IF(AND(Cal!$AT$21&lt;=Sitemap!AC6,Cal!$AT$22&gt;Sitemap!AC6),"*x4*","")</f>
        <v/>
      </c>
      <c r="AD9" s="91" t="str">
        <f>IF(AND(Cal!$AT$21&lt;=Sitemap!AD6,Cal!$AT$22&gt;Sitemap!AD6),"*x4*","")</f>
        <v/>
      </c>
      <c r="AE9" s="91" t="str">
        <f>IF(AND(Cal!$AT$21&lt;=Sitemap!AE6,Cal!$AT$22&gt;Sitemap!AE6),"*x4*","")</f>
        <v/>
      </c>
      <c r="AF9" s="91" t="str">
        <f>IF(AND(Cal!$AT$21&lt;=Sitemap!AF6,Cal!$AT$22&gt;Sitemap!AF6),"*x4*","")</f>
        <v/>
      </c>
      <c r="AG9" s="91" t="str">
        <f>IF(AND(Cal!$AT$21&lt;=Sitemap!AG6,Cal!$AT$22&gt;Sitemap!AG6),"*x4*","")</f>
        <v/>
      </c>
      <c r="AH9" s="91" t="str">
        <f>IF(AND(Cal!$AT$21&lt;=Sitemap!AH6,Cal!$AT$22&gt;Sitemap!AH6),"*x4*","")</f>
        <v/>
      </c>
      <c r="AI9" s="91" t="str">
        <f>IF(AND(Cal!$AT$21&lt;=Sitemap!AI6,Cal!$AT$22&gt;Sitemap!AI6),"*x4*","")</f>
        <v/>
      </c>
      <c r="AJ9" s="91" t="str">
        <f>IF(AND(Cal!$AT$21&lt;=Sitemap!AJ6,Cal!$AT$22&gt;Sitemap!AJ6),"*x4*","")</f>
        <v/>
      </c>
      <c r="AK9" s="91" t="str">
        <f>IF(AND(Cal!$AT$21&lt;=Sitemap!AK6,Cal!$AT$22&gt;Sitemap!AK6),"*x4*","")</f>
        <v/>
      </c>
      <c r="AL9" s="91" t="str">
        <f>IF(AND(Cal!$AT$21&lt;=Sitemap!AL6,Cal!$AT$22&gt;Sitemap!AL6),"*x4*","")</f>
        <v/>
      </c>
      <c r="AM9" s="91" t="str">
        <f>IF(AND(Cal!$AT$21&lt;=Sitemap!AM6,Cal!$AT$22&gt;Sitemap!AM6),"*x4*","")</f>
        <v/>
      </c>
      <c r="AN9" s="91" t="str">
        <f>IF(AND(Cal!$AT$21&lt;=Sitemap!AN6,Cal!$AT$22&gt;Sitemap!AN6),"*x4*","")</f>
        <v/>
      </c>
      <c r="AO9" s="91" t="str">
        <f>IF(AND(Cal!$AT$21&lt;=Sitemap!AO6,Cal!$AT$22&gt;Sitemap!AO6),"*x4*","")</f>
        <v/>
      </c>
      <c r="AP9" s="91" t="str">
        <f>IF(AND(Cal!$AT$21&lt;=Sitemap!AP6,Cal!$AT$22&gt;Sitemap!AP6),"*x4*","")</f>
        <v/>
      </c>
      <c r="AQ9" s="91" t="str">
        <f>IF(AND(Cal!$AT$21&lt;=Sitemap!AQ6,Cal!$AT$22&gt;Sitemap!AQ6),"*x4*","")</f>
        <v/>
      </c>
      <c r="AR9" s="91" t="str">
        <f>IF(AND(Cal!$AT$21&lt;=Sitemap!AR6,Cal!$AT$22&gt;Sitemap!AR6),"*x4*","")</f>
        <v/>
      </c>
      <c r="AS9" s="91" t="str">
        <f>IF(AND(Cal!$AT$21&lt;=Sitemap!AS6,Cal!$AT$22&gt;Sitemap!AS6),"*x4*","")</f>
        <v/>
      </c>
      <c r="AT9" s="91" t="str">
        <f>IF(AND(Cal!$AT$21&lt;=Sitemap!AT6,Cal!$AT$22&gt;Sitemap!AT6),"*x4*","")</f>
        <v/>
      </c>
      <c r="AU9" s="91" t="str">
        <f>IF(AND(Cal!$AT$21&lt;=Sitemap!AU6,Cal!$AT$22&gt;Sitemap!AU6),"*x4*","")</f>
        <v/>
      </c>
      <c r="AV9" s="91" t="str">
        <f>IF(AND(Cal!$AT$21&lt;=Sitemap!AV6,Cal!$AT$22&gt;Sitemap!AV6),"*x4*","")</f>
        <v/>
      </c>
    </row>
    <row r="10" spans="1:48" ht="36" customHeight="1" x14ac:dyDescent="0.25">
      <c r="B10" s="100">
        <v>2</v>
      </c>
      <c r="D10" s="91" t="str">
        <f>IF(ISNUMBER(MATCH(Sitemap!D$6,Cal!$AX$5:$AX$20,0)),"*x4*",IF(ISNUMBER(MATCH(Sitemap!D$6,Cal!$AT$5:$AT$20,0)),"*x3*",""))</f>
        <v>*x3*</v>
      </c>
      <c r="E10" s="91"/>
      <c r="F10" s="91"/>
      <c r="G10" s="91" t="str">
        <f>IF(ISNUMBER(MATCH(Sitemap!G$6,Cal!$AX$5:$AX$20,0)),"*x4*",IF(ISNUMBER(MATCH(Sitemap!G$6,Cal!$AT$5:$AT$20,0)),"*x3*",""))</f>
        <v>*x4*</v>
      </c>
      <c r="H10" s="91"/>
      <c r="I10" s="91"/>
      <c r="J10" s="91" t="str">
        <f>IF(ISNUMBER(MATCH(Sitemap!J$6,Cal!$AX$5:$AX$20,0)),"*x4*",IF(ISNUMBER(MATCH(Sitemap!J$6,Cal!$AT$5:$AT$20,0)),"*x3*",""))</f>
        <v/>
      </c>
      <c r="K10" s="91"/>
      <c r="L10" s="91"/>
      <c r="M10" s="91" t="str">
        <f>IF(ISNUMBER(MATCH(Sitemap!M$6,Cal!$AX$5:$AX$20,0)),"*x4*",IF(ISNUMBER(MATCH(Sitemap!M$6,Cal!$AT$5:$AT$20,0)),"*x3*",""))</f>
        <v/>
      </c>
      <c r="N10" s="91"/>
      <c r="O10" s="91"/>
      <c r="P10" s="91" t="str">
        <f>IF(ISNUMBER(MATCH(Sitemap!P$6,Cal!$AX$5:$AX$20,0)),"*x4*",IF(ISNUMBER(MATCH(Sitemap!P$6,Cal!$AT$5:$AT$20,0)),"*x3*",""))</f>
        <v>*x3*</v>
      </c>
      <c r="Q10" s="91"/>
      <c r="R10" s="91"/>
      <c r="S10" s="91" t="str">
        <f>IF(ISNUMBER(MATCH(Sitemap!S$6,Cal!$AX$5:$AX$20,0)),"*x4*",IF(ISNUMBER(MATCH(Sitemap!S$6,Cal!$AT$5:$AT$20,0)),"*x3*",""))</f>
        <v/>
      </c>
      <c r="T10" s="91"/>
      <c r="U10" s="91"/>
      <c r="V10" s="91" t="str">
        <f>IF(ISNUMBER(MATCH(Sitemap!V$6,Cal!$AX$5:$AX$20,0)),"*x4*",IF(ISNUMBER(MATCH(Sitemap!V$6,Cal!$AT$5:$AT$20,0)),"*x3*",""))</f>
        <v/>
      </c>
      <c r="W10" s="91"/>
      <c r="X10" s="91"/>
      <c r="Y10" s="91" t="str">
        <f>IF(ISNUMBER(MATCH(Sitemap!Y$6,Cal!$AX$5:$AX$20,0)),"*x4*",IF(ISNUMBER(MATCH(Sitemap!Y$6,Cal!$AT$5:$AT$20,0)),"*x3*",""))</f>
        <v/>
      </c>
      <c r="Z10" s="91"/>
      <c r="AA10" s="91"/>
      <c r="AB10" s="91" t="str">
        <f>IF(ISNUMBER(MATCH(Sitemap!AB$6,Cal!$AX$5:$AX$20,0)),"*x4*",IF(ISNUMBER(MATCH(Sitemap!AB$6,Cal!$AT$5:$AT$20,0)),"*x3*",""))</f>
        <v/>
      </c>
      <c r="AC10" s="91"/>
      <c r="AD10" s="91"/>
      <c r="AE10" s="91" t="str">
        <f>IF(ISNUMBER(MATCH(Sitemap!AE$6,Cal!$AX$5:$AX$20,0)),"*x4*",IF(ISNUMBER(MATCH(Sitemap!AE$6,Cal!$AT$5:$AT$20,0)),"*x3*",""))</f>
        <v/>
      </c>
      <c r="AF10" s="91"/>
      <c r="AG10" s="91"/>
      <c r="AH10" s="91" t="str">
        <f>IF(ISNUMBER(MATCH(Sitemap!AH$6,Cal!$AX$5:$AX$20,0)),"*x4*",IF(ISNUMBER(MATCH(Sitemap!AH$6,Cal!$AT$5:$AT$20,0)),"*x3*",""))</f>
        <v/>
      </c>
      <c r="AI10" s="91"/>
      <c r="AJ10" s="91"/>
      <c r="AK10" s="91" t="str">
        <f>IF(ISNUMBER(MATCH(Sitemap!AK$6,Cal!$AX$5:$AX$20,0)),"*x4*",IF(ISNUMBER(MATCH(Sitemap!AK$6,Cal!$AT$5:$AT$20,0)),"*x3*",""))</f>
        <v/>
      </c>
      <c r="AL10" s="91"/>
      <c r="AM10" s="91"/>
      <c r="AN10" s="91" t="str">
        <f>IF(ISNUMBER(MATCH(Sitemap!AN$6,Cal!$AX$5:$AX$20,0)),"*x4*",IF(ISNUMBER(MATCH(Sitemap!AN$6,Cal!$AT$5:$AT$20,0)),"*x3*",""))</f>
        <v/>
      </c>
      <c r="AO10" s="91"/>
      <c r="AP10" s="91"/>
      <c r="AQ10" s="91" t="str">
        <f>IF(ISNUMBER(MATCH(Sitemap!AQ$6,Cal!$AX$5:$AX$20,0)),"*x4*",IF(ISNUMBER(MATCH(Sitemap!AQ$6,Cal!$AT$5:$AT$20,0)),"*x3*",""))</f>
        <v/>
      </c>
      <c r="AR10" s="91"/>
      <c r="AS10" s="91"/>
      <c r="AT10" s="91" t="str">
        <f>IF(ISNUMBER(MATCH(Sitemap!AT$6,Cal!$AX$5:$AX$20,0)),"*x4*",IF(ISNUMBER(MATCH(Sitemap!AT$6,Cal!$AT$5:$AT$20,0)),"*x3*",""))</f>
        <v/>
      </c>
      <c r="AU10" s="91"/>
      <c r="AV10" s="91"/>
    </row>
    <row r="11" spans="1:48" x14ac:dyDescent="0.25">
      <c r="B11" s="100">
        <v>3</v>
      </c>
      <c r="D11" s="91" t="str">
        <f>IFERROR(INDEX(Cal!$AP$5:$AP$36,MATCH(Sitemap!D$6&amp;"-"&amp;Sitemap!$B11,Cal!$AQ$5:$AQ$36,0)),"")</f>
        <v>1-home</v>
      </c>
      <c r="E11" s="91" t="str">
        <f>IFERROR(IF(INDEX(Cal!$Y$5:$Y$20,MATCH(Sitemap!D11,Cal!$AP$5:$AP$20,0))&gt;0,"*x1*",""),IF(COUNTIFS(Cal!$AU$5:$AU$20,Sitemap!D$6,Cal!$AV$5:$AV$20,"&lt;="&amp;Sitemap!$B11,Cal!$AW$5:$AW$20,"&gt;="&amp;Sitemap!$B11)&gt;0,"*x2*",""))</f>
        <v/>
      </c>
      <c r="F11" s="91" t="str">
        <f>IFERROR(IF(ISNUMBER(MATCH(G$6&amp;"-"&amp;$B11,Cal!$AY$5:$AY$20,0)),"*x6*",IF(INDEX(Cal!$O$5:$O$20,MATCH(Sitemap!G11,Cal!$AP$5:$AP$20,0))&gt;0,"*x1*","")),"")</f>
        <v/>
      </c>
      <c r="G11" s="91" t="str">
        <f>IFERROR(INDEX(Cal!$AP$5:$AP$36,MATCH(Sitemap!G$6&amp;"-"&amp;Sitemap!$B11,Cal!$AQ$5:$AQ$36,0)),"")</f>
        <v>2-services</v>
      </c>
      <c r="H11" s="91" t="str">
        <f>IFERROR(IF(INDEX(Cal!$Y$5:$Y$20,MATCH(Sitemap!G11,Cal!$AP$5:$AP$20,0))&gt;0,"*x1*",""),IF(COUNTIFS(Cal!$AU$5:$AU$20,Sitemap!G$6,Cal!$AV$5:$AV$20,"&lt;="&amp;Sitemap!$B11,Cal!$AW$5:$AW$20,"&gt;="&amp;Sitemap!$B11)&gt;0,"*x2*",""))</f>
        <v>*x1*</v>
      </c>
      <c r="I11" s="91" t="str">
        <f>IFERROR(IF(ISNUMBER(MATCH(J$6&amp;"-"&amp;$B11,Cal!$AY$5:$AY$20,0)),"*x6*",IF(INDEX(Cal!$O$5:$O$20,MATCH(Sitemap!J11,Cal!$AP$5:$AP$20,0))&gt;0,"*x1*","")),"")</f>
        <v/>
      </c>
      <c r="J11" s="91" t="str">
        <f>IFERROR(INDEX(Cal!$AP$5:$AP$36,MATCH(Sitemap!J$6&amp;"-"&amp;Sitemap!$B11,Cal!$AQ$5:$AQ$36,0)),"")</f>
        <v/>
      </c>
      <c r="K11" s="91" t="str">
        <f>IFERROR(IF(INDEX(Cal!$Y$5:$Y$20,MATCH(Sitemap!J11,Cal!$AP$5:$AP$20,0))&gt;0,"*x1*",""),IF(COUNTIFS(Cal!$AU$5:$AU$20,Sitemap!J$6,Cal!$AV$5:$AV$20,"&lt;="&amp;Sitemap!$B11,Cal!$AW$5:$AW$20,"&gt;="&amp;Sitemap!$B11)&gt;0,"*x2*",""))</f>
        <v/>
      </c>
      <c r="L11" s="91" t="str">
        <f>IFERROR(IF(ISNUMBER(MATCH(M$6&amp;"-"&amp;$B11,Cal!$AY$5:$AY$20,0)),"*x6*",IF(INDEX(Cal!$O$5:$O$20,MATCH(Sitemap!M11,Cal!$AP$5:$AP$20,0))&gt;0,"*x1*","")),"")</f>
        <v/>
      </c>
      <c r="M11" s="91" t="str">
        <f>IFERROR(INDEX(Cal!$AP$5:$AP$36,MATCH(Sitemap!M$6&amp;"-"&amp;Sitemap!$B11,Cal!$AQ$5:$AQ$36,0)),"")</f>
        <v/>
      </c>
      <c r="N11" s="91" t="str">
        <f>IFERROR(IF(INDEX(Cal!$Y$5:$Y$20,MATCH(Sitemap!M11,Cal!$AP$5:$AP$20,0))&gt;0,"*x1*",""),IF(COUNTIFS(Cal!$AU$5:$AU$20,Sitemap!M$6,Cal!$AV$5:$AV$20,"&lt;="&amp;Sitemap!$B11,Cal!$AW$5:$AW$20,"&gt;="&amp;Sitemap!$B11)&gt;0,"*x2*",""))</f>
        <v/>
      </c>
      <c r="O11" s="91" t="str">
        <f>IFERROR(IF(ISNUMBER(MATCH(P$6&amp;"-"&amp;$B11,Cal!$AY$5:$AY$20,0)),"*x6*",IF(INDEX(Cal!$O$5:$O$20,MATCH(Sitemap!P11,Cal!$AP$5:$AP$20,0))&gt;0,"*x1*","")),"")</f>
        <v/>
      </c>
      <c r="P11" s="91" t="str">
        <f>IFERROR(INDEX(Cal!$AP$5:$AP$36,MATCH(Sitemap!P$6&amp;"-"&amp;Sitemap!$B11,Cal!$AQ$5:$AQ$36,0)),"")</f>
        <v>9-blog</v>
      </c>
      <c r="Q11" s="91" t="str">
        <f>IFERROR(IF(INDEX(Cal!$Y$5:$Y$20,MATCH(Sitemap!P11,Cal!$AP$5:$AP$20,0))&gt;0,"*x1*",""),IF(COUNTIFS(Cal!$AU$5:$AU$20,Sitemap!P$6,Cal!$AV$5:$AV$20,"&lt;="&amp;Sitemap!$B11,Cal!$AW$5:$AW$20,"&gt;="&amp;Sitemap!$B11)&gt;0,"*x2*",""))</f>
        <v>*x1*</v>
      </c>
      <c r="R11" s="91" t="str">
        <f>IFERROR(IF(ISNUMBER(MATCH(S$6&amp;"-"&amp;$B11,Cal!$AY$5:$AY$20,0)),"*x6*",IF(INDEX(Cal!$O$5:$O$20,MATCH(Sitemap!S11,Cal!$AP$5:$AP$20,0))&gt;0,"*x1*","")),"")</f>
        <v/>
      </c>
      <c r="S11" s="91" t="str">
        <f>IFERROR(INDEX(Cal!$AP$5:$AP$36,MATCH(Sitemap!S$6&amp;"-"&amp;Sitemap!$B11,Cal!$AQ$5:$AQ$36,0)),"")</f>
        <v/>
      </c>
      <c r="T11" s="91" t="str">
        <f>IFERROR(IF(INDEX(Cal!$Y$5:$Y$20,MATCH(Sitemap!S11,Cal!$AP$5:$AP$20,0))&gt;0,"*x1*",""),IF(COUNTIFS(Cal!$AU$5:$AU$20,Sitemap!S$6,Cal!$AV$5:$AV$20,"&lt;="&amp;Sitemap!$B11,Cal!$AW$5:$AW$20,"&gt;="&amp;Sitemap!$B11)&gt;0,"*x2*",""))</f>
        <v/>
      </c>
      <c r="U11" s="91" t="str">
        <f>IFERROR(IF(ISNUMBER(MATCH(V$6&amp;"-"&amp;$B11,Cal!$AY$5:$AY$20,0)),"*x6*",IF(INDEX(Cal!$O$5:$O$20,MATCH(Sitemap!V11,Cal!$AP$5:$AP$20,0))&gt;0,"*x1*","")),"")</f>
        <v/>
      </c>
      <c r="V11" s="91" t="str">
        <f>IFERROR(INDEX(Cal!$AP$5:$AP$36,MATCH(Sitemap!V$6&amp;"-"&amp;Sitemap!$B11,Cal!$AQ$5:$AQ$36,0)),"")</f>
        <v/>
      </c>
      <c r="W11" s="91" t="str">
        <f>IFERROR(IF(INDEX(Cal!$Y$5:$Y$20,MATCH(Sitemap!V11,Cal!$AP$5:$AP$20,0))&gt;0,"*x1*",""),IF(COUNTIFS(Cal!$AU$5:$AU$20,Sitemap!V$6,Cal!$AV$5:$AV$20,"&lt;="&amp;Sitemap!$B11,Cal!$AW$5:$AW$20,"&gt;="&amp;Sitemap!$B11)&gt;0,"*x2*",""))</f>
        <v/>
      </c>
      <c r="X11" s="91" t="str">
        <f>IFERROR(IF(ISNUMBER(MATCH(Y$6&amp;"-"&amp;$B11,Cal!$AY$5:$AY$20,0)),"*x6*",IF(INDEX(Cal!$O$5:$O$20,MATCH(Sitemap!Y11,Cal!$AP$5:$AP$20,0))&gt;0,"*x1*","")),"")</f>
        <v/>
      </c>
      <c r="Y11" s="91" t="str">
        <f>IFERROR(INDEX(Cal!$AP$5:$AP$36,MATCH(Sitemap!Y$6&amp;"-"&amp;Sitemap!$B11,Cal!$AQ$5:$AQ$36,0)),"")</f>
        <v/>
      </c>
      <c r="Z11" s="91" t="str">
        <f>IFERROR(IF(INDEX(Cal!$Y$5:$Y$20,MATCH(Sitemap!Y11,Cal!$AP$5:$AP$20,0))&gt;0,"*x1*",""),IF(COUNTIFS(Cal!$AU$5:$AU$20,Sitemap!Y$6,Cal!$AV$5:$AV$20,"&lt;="&amp;Sitemap!$B11,Cal!$AW$5:$AW$20,"&gt;="&amp;Sitemap!$B11)&gt;0,"*x2*",""))</f>
        <v/>
      </c>
      <c r="AA11" s="91" t="str">
        <f>IFERROR(IF(ISNUMBER(MATCH(AB$6&amp;"-"&amp;$B11,Cal!$AY$5:$AY$20,0)),"*x6*",IF(INDEX(Cal!$O$5:$O$20,MATCH(Sitemap!AB11,Cal!$AP$5:$AP$20,0))&gt;0,"*x1*","")),"")</f>
        <v/>
      </c>
      <c r="AB11" s="91" t="str">
        <f>IFERROR(INDEX(Cal!$AP$5:$AP$36,MATCH(Sitemap!AB$6&amp;"-"&amp;Sitemap!$B11,Cal!$AQ$5:$AQ$36,0)),"")</f>
        <v/>
      </c>
      <c r="AC11" s="91" t="str">
        <f>IFERROR(IF(INDEX(Cal!$Y$5:$Y$20,MATCH(Sitemap!AB11,Cal!$AP$5:$AP$20,0))&gt;0,"*x1*",""),IF(COUNTIFS(Cal!$AU$5:$AU$20,Sitemap!AB$6,Cal!$AV$5:$AV$20,"&lt;="&amp;Sitemap!$B11,Cal!$AW$5:$AW$20,"&gt;="&amp;Sitemap!$B11)&gt;0,"*x2*",""))</f>
        <v/>
      </c>
      <c r="AD11" s="91" t="str">
        <f>IFERROR(IF(ISNUMBER(MATCH(AE$6&amp;"-"&amp;$B11,Cal!$AY$5:$AY$20,0)),"*x6*",IF(INDEX(Cal!$O$5:$O$20,MATCH(Sitemap!AE11,Cal!$AP$5:$AP$20,0))&gt;0,"*x1*","")),"")</f>
        <v/>
      </c>
      <c r="AE11" s="91" t="str">
        <f>IFERROR(INDEX(Cal!$AP$5:$AP$36,MATCH(Sitemap!AE$6&amp;"-"&amp;Sitemap!$B11,Cal!$AQ$5:$AQ$36,0)),"")</f>
        <v/>
      </c>
      <c r="AF11" s="91" t="str">
        <f>IFERROR(IF(INDEX(Cal!$Y$5:$Y$20,MATCH(Sitemap!AE11,Cal!$AP$5:$AP$20,0))&gt;0,"*x1*",""),IF(COUNTIFS(Cal!$AU$5:$AU$20,Sitemap!AE$6,Cal!$AV$5:$AV$20,"&lt;="&amp;Sitemap!$B11,Cal!$AW$5:$AW$20,"&gt;="&amp;Sitemap!$B11)&gt;0,"*x2*",""))</f>
        <v/>
      </c>
      <c r="AG11" s="91" t="str">
        <f>IFERROR(IF(ISNUMBER(MATCH(AH$6&amp;"-"&amp;$B11,Cal!$AY$5:$AY$20,0)),"*x6*",IF(INDEX(Cal!$O$5:$O$20,MATCH(Sitemap!AH11,Cal!$AP$5:$AP$20,0))&gt;0,"*x1*","")),"")</f>
        <v/>
      </c>
      <c r="AH11" s="91" t="str">
        <f>IFERROR(INDEX(Cal!$AP$5:$AP$36,MATCH(Sitemap!AH$6&amp;"-"&amp;Sitemap!$B11,Cal!$AQ$5:$AQ$36,0)),"")</f>
        <v/>
      </c>
      <c r="AI11" s="91" t="str">
        <f>IFERROR(IF(INDEX(Cal!$Y$5:$Y$20,MATCH(Sitemap!AH11,Cal!$AP$5:$AP$20,0))&gt;0,"*x1*",""),IF(COUNTIFS(Cal!$AU$5:$AU$20,Sitemap!AH$6,Cal!$AV$5:$AV$20,"&lt;="&amp;Sitemap!$B11,Cal!$AW$5:$AW$20,"&gt;="&amp;Sitemap!$B11)&gt;0,"*x2*",""))</f>
        <v/>
      </c>
      <c r="AJ11" s="91" t="str">
        <f>IFERROR(IF(ISNUMBER(MATCH(AK$6&amp;"-"&amp;$B11,Cal!$AY$5:$AY$20,0)),"*x6*",IF(INDEX(Cal!$O$5:$O$20,MATCH(Sitemap!AK11,Cal!$AP$5:$AP$20,0))&gt;0,"*x1*","")),"")</f>
        <v/>
      </c>
      <c r="AK11" s="91" t="str">
        <f>IFERROR(INDEX(Cal!$AP$5:$AP$36,MATCH(Sitemap!AK$6&amp;"-"&amp;Sitemap!$B11,Cal!$AQ$5:$AQ$36,0)),"")</f>
        <v/>
      </c>
      <c r="AL11" s="91" t="str">
        <f>IFERROR(IF(INDEX(Cal!$Y$5:$Y$20,MATCH(Sitemap!AK11,Cal!$AP$5:$AP$20,0))&gt;0,"*x1*",""),IF(COUNTIFS(Cal!$AU$5:$AU$20,Sitemap!AK$6,Cal!$AV$5:$AV$20,"&lt;="&amp;Sitemap!$B11,Cal!$AW$5:$AW$20,"&gt;="&amp;Sitemap!$B11)&gt;0,"*x2*",""))</f>
        <v/>
      </c>
      <c r="AM11" s="91" t="str">
        <f>IFERROR(IF(ISNUMBER(MATCH(AN$6&amp;"-"&amp;$B11,Cal!$AY$5:$AY$20,0)),"*x6*",IF(INDEX(Cal!$O$5:$O$20,MATCH(Sitemap!AN11,Cal!$AP$5:$AP$20,0))&gt;0,"*x1*","")),"")</f>
        <v/>
      </c>
      <c r="AN11" s="91" t="str">
        <f>IFERROR(INDEX(Cal!$AP$5:$AP$36,MATCH(Sitemap!AN$6&amp;"-"&amp;Sitemap!$B11,Cal!$AQ$5:$AQ$36,0)),"")</f>
        <v/>
      </c>
      <c r="AO11" s="91" t="str">
        <f>IFERROR(IF(INDEX(Cal!$Y$5:$Y$20,MATCH(Sitemap!AN11,Cal!$AP$5:$AP$20,0))&gt;0,"*x1*",""),IF(COUNTIFS(Cal!$AU$5:$AU$20,Sitemap!AN$6,Cal!$AV$5:$AV$20,"&lt;="&amp;Sitemap!$B11,Cal!$AW$5:$AW$20,"&gt;="&amp;Sitemap!$B11)&gt;0,"*x2*",""))</f>
        <v/>
      </c>
      <c r="AP11" s="91" t="str">
        <f>IFERROR(IF(ISNUMBER(MATCH(AQ$6&amp;"-"&amp;$B11,Cal!$AY$5:$AY$20,0)),"*x6*",IF(INDEX(Cal!$O$5:$O$20,MATCH(Sitemap!AQ11,Cal!$AP$5:$AP$20,0))&gt;0,"*x1*","")),"")</f>
        <v/>
      </c>
      <c r="AQ11" s="91" t="str">
        <f>IFERROR(INDEX(Cal!$AP$5:$AP$36,MATCH(Sitemap!AQ$6&amp;"-"&amp;Sitemap!$B11,Cal!$AQ$5:$AQ$36,0)),"")</f>
        <v/>
      </c>
      <c r="AR11" s="91" t="str">
        <f>IFERROR(IF(INDEX(Cal!$Y$5:$Y$20,MATCH(Sitemap!AQ11,Cal!$AP$5:$AP$20,0))&gt;0,"*x1*",""),IF(COUNTIFS(Cal!$AU$5:$AU$20,Sitemap!AQ$6,Cal!$AV$5:$AV$20,"&lt;="&amp;Sitemap!$B11,Cal!$AW$5:$AW$20,"&gt;="&amp;Sitemap!$B11)&gt;0,"*x2*",""))</f>
        <v/>
      </c>
      <c r="AS11" s="91" t="str">
        <f>IFERROR(IF(ISNUMBER(MATCH(AT$6&amp;"-"&amp;$B11,Cal!$AY$5:$AY$20,0)),"*x6*",IF(INDEX(Cal!$O$5:$O$20,MATCH(Sitemap!AT11,Cal!$AP$5:$AP$20,0))&gt;0,"*x1*","")),"")</f>
        <v/>
      </c>
      <c r="AT11" s="91" t="str">
        <f>IFERROR(INDEX(Cal!$AP$5:$AP$36,MATCH(Sitemap!AT$6&amp;"-"&amp;Sitemap!$B11,Cal!$AQ$5:$AQ$36,0)),"")</f>
        <v/>
      </c>
      <c r="AU11" s="91" t="str">
        <f>IFERROR(IF(INDEX(Cal!$Y$5:$Y$20,MATCH(Sitemap!AT11,Cal!$AP$5:$AP$20,0))&gt;0,"*x1*",""),IF(COUNTIFS(Cal!$AU$5:$AU$20,Sitemap!AT$6,Cal!$AV$5:$AV$20,"&lt;="&amp;Sitemap!$B11,Cal!$AW$5:$AW$20,"&gt;="&amp;Sitemap!$B11)&gt;0,"*x2*",""))</f>
        <v/>
      </c>
      <c r="AV11" s="91" t="str">
        <f>IFERROR(IF(ISNUMBER(MATCH(#REF!&amp;"-"&amp;$B11,Cal!$AY$5:$AY$20,0)),"*x6*",IF(INDEX(Cal!$O$5:$O$20,MATCH(Sitemap!#REF!,Cal!$AP$5:$AP$20,0))&gt;0,"*x1*","")),"")</f>
        <v/>
      </c>
    </row>
    <row r="12" spans="1:48" x14ac:dyDescent="0.25">
      <c r="B12" s="100">
        <v>4</v>
      </c>
      <c r="D12" s="91" t="str">
        <f>IFERROR(INDEX(Cal!$AP$5:$AP$36,MATCH(Sitemap!D$6&amp;"-"&amp;Sitemap!$B12,Cal!$AQ$5:$AQ$36,0)),"")</f>
        <v>/home</v>
      </c>
      <c r="E12" s="91" t="str">
        <f>IFERROR(IF(INDEX(Cal!$Y$5:$Y$20,MATCH(Sitemap!D12,Cal!$AP$5:$AP$20,0))&gt;0,"*x1*",""),IF(COUNTIFS(Cal!$AU$5:$AU$20,Sitemap!D$6,Cal!$AV$5:$AV$20,"&lt;="&amp;Sitemap!$B12,Cal!$AW$5:$AW$20,"&gt;="&amp;Sitemap!$B12)&gt;0,"*x2*",""))</f>
        <v/>
      </c>
      <c r="F12" s="91" t="str">
        <f>IFERROR(IF(ISNUMBER(MATCH(G$6&amp;"-"&amp;$B12,Cal!$AY$5:$AY$20,0)),"*x6*",IF(INDEX(Cal!$O$5:$O$20,MATCH(Sitemap!G12,Cal!$AP$5:$AP$20,0))&gt;0,"*x1*","")),"")</f>
        <v/>
      </c>
      <c r="G12" s="91" t="str">
        <f>IFERROR(INDEX(Cal!$AP$5:$AP$36,MATCH(Sitemap!G$6&amp;"-"&amp;Sitemap!$B12,Cal!$AQ$5:$AQ$36,0)),"")</f>
        <v>/services</v>
      </c>
      <c r="H12" s="91" t="str">
        <f>IFERROR(IF(INDEX(Cal!$Y$5:$Y$20,MATCH(Sitemap!G12,Cal!$AP$5:$AP$20,0))&gt;0,"*x1*",""),IF(COUNTIFS(Cal!$AU$5:$AU$20,Sitemap!G$6,Cal!$AV$5:$AV$20,"&lt;="&amp;Sitemap!$B12,Cal!$AW$5:$AW$20,"&gt;="&amp;Sitemap!$B12)&gt;0,"*x2*",""))</f>
        <v>*x2*</v>
      </c>
      <c r="I12" s="91" t="str">
        <f>IFERROR(IF(ISNUMBER(MATCH(J$6&amp;"-"&amp;$B12,Cal!$AY$5:$AY$20,0)),"*x6*",IF(INDEX(Cal!$O$5:$O$20,MATCH(Sitemap!J12,Cal!$AP$5:$AP$20,0))&gt;0,"*x1*","")),"")</f>
        <v/>
      </c>
      <c r="J12" s="91" t="str">
        <f>IFERROR(INDEX(Cal!$AP$5:$AP$36,MATCH(Sitemap!J$6&amp;"-"&amp;Sitemap!$B12,Cal!$AQ$5:$AQ$36,0)),"")</f>
        <v/>
      </c>
      <c r="K12" s="91" t="str">
        <f>IFERROR(IF(INDEX(Cal!$Y$5:$Y$20,MATCH(Sitemap!J12,Cal!$AP$5:$AP$20,0))&gt;0,"*x1*",""),IF(COUNTIFS(Cal!$AU$5:$AU$20,Sitemap!J$6,Cal!$AV$5:$AV$20,"&lt;="&amp;Sitemap!$B12,Cal!$AW$5:$AW$20,"&gt;="&amp;Sitemap!$B12)&gt;0,"*x2*",""))</f>
        <v/>
      </c>
      <c r="L12" s="91" t="str">
        <f>IFERROR(IF(ISNUMBER(MATCH(M$6&amp;"-"&amp;$B12,Cal!$AY$5:$AY$20,0)),"*x6*",IF(INDEX(Cal!$O$5:$O$20,MATCH(Sitemap!M12,Cal!$AP$5:$AP$20,0))&gt;0,"*x1*","")),"")</f>
        <v/>
      </c>
      <c r="M12" s="91" t="str">
        <f>IFERROR(INDEX(Cal!$AP$5:$AP$36,MATCH(Sitemap!M$6&amp;"-"&amp;Sitemap!$B12,Cal!$AQ$5:$AQ$36,0)),"")</f>
        <v/>
      </c>
      <c r="N12" s="91" t="str">
        <f>IFERROR(IF(INDEX(Cal!$Y$5:$Y$20,MATCH(Sitemap!M12,Cal!$AP$5:$AP$20,0))&gt;0,"*x1*",""),IF(COUNTIFS(Cal!$AU$5:$AU$20,Sitemap!M$6,Cal!$AV$5:$AV$20,"&lt;="&amp;Sitemap!$B12,Cal!$AW$5:$AW$20,"&gt;="&amp;Sitemap!$B12)&gt;0,"*x2*",""))</f>
        <v/>
      </c>
      <c r="O12" s="91" t="str">
        <f>IFERROR(IF(ISNUMBER(MATCH(P$6&amp;"-"&amp;$B12,Cal!$AY$5:$AY$20,0)),"*x6*",IF(INDEX(Cal!$O$5:$O$20,MATCH(Sitemap!P12,Cal!$AP$5:$AP$20,0))&gt;0,"*x1*","")),"")</f>
        <v/>
      </c>
      <c r="P12" s="91" t="str">
        <f>IFERROR(INDEX(Cal!$AP$5:$AP$36,MATCH(Sitemap!P$6&amp;"-"&amp;Sitemap!$B12,Cal!$AQ$5:$AQ$36,0)),"")</f>
        <v>/blog</v>
      </c>
      <c r="Q12" s="91" t="str">
        <f>IFERROR(IF(INDEX(Cal!$Y$5:$Y$20,MATCH(Sitemap!P12,Cal!$AP$5:$AP$20,0))&gt;0,"*x1*",""),IF(COUNTIFS(Cal!$AU$5:$AU$20,Sitemap!P$6,Cal!$AV$5:$AV$20,"&lt;="&amp;Sitemap!$B12,Cal!$AW$5:$AW$20,"&gt;="&amp;Sitemap!$B12)&gt;0,"*x2*",""))</f>
        <v>*x2*</v>
      </c>
      <c r="R12" s="91" t="str">
        <f>IFERROR(IF(ISNUMBER(MATCH(S$6&amp;"-"&amp;$B12,Cal!$AY$5:$AY$20,0)),"*x6*",IF(INDEX(Cal!$O$5:$O$20,MATCH(Sitemap!S12,Cal!$AP$5:$AP$20,0))&gt;0,"*x1*","")),"")</f>
        <v/>
      </c>
      <c r="S12" s="91" t="str">
        <f>IFERROR(INDEX(Cal!$AP$5:$AP$36,MATCH(Sitemap!S$6&amp;"-"&amp;Sitemap!$B12,Cal!$AQ$5:$AQ$36,0)),"")</f>
        <v/>
      </c>
      <c r="T12" s="91" t="str">
        <f>IFERROR(IF(INDEX(Cal!$Y$5:$Y$20,MATCH(Sitemap!S12,Cal!$AP$5:$AP$20,0))&gt;0,"*x1*",""),IF(COUNTIFS(Cal!$AU$5:$AU$20,Sitemap!S$6,Cal!$AV$5:$AV$20,"&lt;="&amp;Sitemap!$B12,Cal!$AW$5:$AW$20,"&gt;="&amp;Sitemap!$B12)&gt;0,"*x2*",""))</f>
        <v/>
      </c>
      <c r="U12" s="91" t="str">
        <f>IFERROR(IF(ISNUMBER(MATCH(V$6&amp;"-"&amp;$B12,Cal!$AY$5:$AY$20,0)),"*x6*",IF(INDEX(Cal!$O$5:$O$20,MATCH(Sitemap!V12,Cal!$AP$5:$AP$20,0))&gt;0,"*x1*","")),"")</f>
        <v/>
      </c>
      <c r="V12" s="91" t="str">
        <f>IFERROR(INDEX(Cal!$AP$5:$AP$36,MATCH(Sitemap!V$6&amp;"-"&amp;Sitemap!$B12,Cal!$AQ$5:$AQ$36,0)),"")</f>
        <v/>
      </c>
      <c r="W12" s="91" t="str">
        <f>IFERROR(IF(INDEX(Cal!$Y$5:$Y$20,MATCH(Sitemap!V12,Cal!$AP$5:$AP$20,0))&gt;0,"*x1*",""),IF(COUNTIFS(Cal!$AU$5:$AU$20,Sitemap!V$6,Cal!$AV$5:$AV$20,"&lt;="&amp;Sitemap!$B12,Cal!$AW$5:$AW$20,"&gt;="&amp;Sitemap!$B12)&gt;0,"*x2*",""))</f>
        <v/>
      </c>
      <c r="X12" s="91" t="str">
        <f>IFERROR(IF(ISNUMBER(MATCH(Y$6&amp;"-"&amp;$B12,Cal!$AY$5:$AY$20,0)),"*x6*",IF(INDEX(Cal!$O$5:$O$20,MATCH(Sitemap!Y12,Cal!$AP$5:$AP$20,0))&gt;0,"*x1*","")),"")</f>
        <v/>
      </c>
      <c r="Y12" s="91" t="str">
        <f>IFERROR(INDEX(Cal!$AP$5:$AP$36,MATCH(Sitemap!Y$6&amp;"-"&amp;Sitemap!$B12,Cal!$AQ$5:$AQ$36,0)),"")</f>
        <v/>
      </c>
      <c r="Z12" s="91" t="str">
        <f>IFERROR(IF(INDEX(Cal!$Y$5:$Y$20,MATCH(Sitemap!Y12,Cal!$AP$5:$AP$20,0))&gt;0,"*x1*",""),IF(COUNTIFS(Cal!$AU$5:$AU$20,Sitemap!Y$6,Cal!$AV$5:$AV$20,"&lt;="&amp;Sitemap!$B12,Cal!$AW$5:$AW$20,"&gt;="&amp;Sitemap!$B12)&gt;0,"*x2*",""))</f>
        <v/>
      </c>
      <c r="AA12" s="91" t="str">
        <f>IFERROR(IF(ISNUMBER(MATCH(AB$6&amp;"-"&amp;$B12,Cal!$AY$5:$AY$20,0)),"*x6*",IF(INDEX(Cal!$O$5:$O$20,MATCH(Sitemap!AB12,Cal!$AP$5:$AP$20,0))&gt;0,"*x1*","")),"")</f>
        <v/>
      </c>
      <c r="AB12" s="91" t="str">
        <f>IFERROR(INDEX(Cal!$AP$5:$AP$36,MATCH(Sitemap!AB$6&amp;"-"&amp;Sitemap!$B12,Cal!$AQ$5:$AQ$36,0)),"")</f>
        <v/>
      </c>
      <c r="AC12" s="91" t="str">
        <f>IFERROR(IF(INDEX(Cal!$Y$5:$Y$20,MATCH(Sitemap!AB12,Cal!$AP$5:$AP$20,0))&gt;0,"*x1*",""),IF(COUNTIFS(Cal!$AU$5:$AU$20,Sitemap!AB$6,Cal!$AV$5:$AV$20,"&lt;="&amp;Sitemap!$B12,Cal!$AW$5:$AW$20,"&gt;="&amp;Sitemap!$B12)&gt;0,"*x2*",""))</f>
        <v/>
      </c>
      <c r="AD12" s="91" t="str">
        <f>IFERROR(IF(ISNUMBER(MATCH(AE$6&amp;"-"&amp;$B12,Cal!$AY$5:$AY$20,0)),"*x6*",IF(INDEX(Cal!$O$5:$O$20,MATCH(Sitemap!AE12,Cal!$AP$5:$AP$20,0))&gt;0,"*x1*","")),"")</f>
        <v/>
      </c>
      <c r="AE12" s="91" t="str">
        <f>IFERROR(INDEX(Cal!$AP$5:$AP$36,MATCH(Sitemap!AE$6&amp;"-"&amp;Sitemap!$B12,Cal!$AQ$5:$AQ$36,0)),"")</f>
        <v/>
      </c>
      <c r="AF12" s="91" t="str">
        <f>IFERROR(IF(INDEX(Cal!$Y$5:$Y$20,MATCH(Sitemap!AE12,Cal!$AP$5:$AP$20,0))&gt;0,"*x1*",""),IF(COUNTIFS(Cal!$AU$5:$AU$20,Sitemap!AE$6,Cal!$AV$5:$AV$20,"&lt;="&amp;Sitemap!$B12,Cal!$AW$5:$AW$20,"&gt;="&amp;Sitemap!$B12)&gt;0,"*x2*",""))</f>
        <v/>
      </c>
      <c r="AG12" s="91" t="str">
        <f>IFERROR(IF(ISNUMBER(MATCH(AH$6&amp;"-"&amp;$B12,Cal!$AY$5:$AY$20,0)),"*x6*",IF(INDEX(Cal!$O$5:$O$20,MATCH(Sitemap!AH12,Cal!$AP$5:$AP$20,0))&gt;0,"*x1*","")),"")</f>
        <v/>
      </c>
      <c r="AH12" s="91" t="str">
        <f>IFERROR(INDEX(Cal!$AP$5:$AP$36,MATCH(Sitemap!AH$6&amp;"-"&amp;Sitemap!$B12,Cal!$AQ$5:$AQ$36,0)),"")</f>
        <v/>
      </c>
      <c r="AI12" s="91" t="str">
        <f>IFERROR(IF(INDEX(Cal!$Y$5:$Y$20,MATCH(Sitemap!AH12,Cal!$AP$5:$AP$20,0))&gt;0,"*x1*",""),IF(COUNTIFS(Cal!$AU$5:$AU$20,Sitemap!AH$6,Cal!$AV$5:$AV$20,"&lt;="&amp;Sitemap!$B12,Cal!$AW$5:$AW$20,"&gt;="&amp;Sitemap!$B12)&gt;0,"*x2*",""))</f>
        <v/>
      </c>
      <c r="AJ12" s="91" t="str">
        <f>IFERROR(IF(ISNUMBER(MATCH(AK$6&amp;"-"&amp;$B12,Cal!$AY$5:$AY$20,0)),"*x6*",IF(INDEX(Cal!$O$5:$O$20,MATCH(Sitemap!AK12,Cal!$AP$5:$AP$20,0))&gt;0,"*x1*","")),"")</f>
        <v/>
      </c>
      <c r="AK12" s="91" t="str">
        <f>IFERROR(INDEX(Cal!$AP$5:$AP$36,MATCH(Sitemap!AK$6&amp;"-"&amp;Sitemap!$B12,Cal!$AQ$5:$AQ$36,0)),"")</f>
        <v/>
      </c>
      <c r="AL12" s="91" t="str">
        <f>IFERROR(IF(INDEX(Cal!$Y$5:$Y$20,MATCH(Sitemap!AK12,Cal!$AP$5:$AP$20,0))&gt;0,"*x1*",""),IF(COUNTIFS(Cal!$AU$5:$AU$20,Sitemap!AK$6,Cal!$AV$5:$AV$20,"&lt;="&amp;Sitemap!$B12,Cal!$AW$5:$AW$20,"&gt;="&amp;Sitemap!$B12)&gt;0,"*x2*",""))</f>
        <v/>
      </c>
      <c r="AM12" s="91" t="str">
        <f>IFERROR(IF(ISNUMBER(MATCH(AN$6&amp;"-"&amp;$B12,Cal!$AY$5:$AY$20,0)),"*x6*",IF(INDEX(Cal!$O$5:$O$20,MATCH(Sitemap!AN12,Cal!$AP$5:$AP$20,0))&gt;0,"*x1*","")),"")</f>
        <v/>
      </c>
      <c r="AN12" s="91" t="str">
        <f>IFERROR(INDEX(Cal!$AP$5:$AP$36,MATCH(Sitemap!AN$6&amp;"-"&amp;Sitemap!$B12,Cal!$AQ$5:$AQ$36,0)),"")</f>
        <v/>
      </c>
      <c r="AO12" s="91" t="str">
        <f>IFERROR(IF(INDEX(Cal!$Y$5:$Y$20,MATCH(Sitemap!AN12,Cal!$AP$5:$AP$20,0))&gt;0,"*x1*",""),IF(COUNTIFS(Cal!$AU$5:$AU$20,Sitemap!AN$6,Cal!$AV$5:$AV$20,"&lt;="&amp;Sitemap!$B12,Cal!$AW$5:$AW$20,"&gt;="&amp;Sitemap!$B12)&gt;0,"*x2*",""))</f>
        <v/>
      </c>
      <c r="AP12" s="91" t="str">
        <f>IFERROR(IF(ISNUMBER(MATCH(AQ$6&amp;"-"&amp;$B12,Cal!$AY$5:$AY$20,0)),"*x6*",IF(INDEX(Cal!$O$5:$O$20,MATCH(Sitemap!AQ12,Cal!$AP$5:$AP$20,0))&gt;0,"*x1*","")),"")</f>
        <v/>
      </c>
      <c r="AQ12" s="91" t="str">
        <f>IFERROR(INDEX(Cal!$AP$5:$AP$36,MATCH(Sitemap!AQ$6&amp;"-"&amp;Sitemap!$B12,Cal!$AQ$5:$AQ$36,0)),"")</f>
        <v/>
      </c>
      <c r="AR12" s="91" t="str">
        <f>IFERROR(IF(INDEX(Cal!$Y$5:$Y$20,MATCH(Sitemap!AQ12,Cal!$AP$5:$AP$20,0))&gt;0,"*x1*",""),IF(COUNTIFS(Cal!$AU$5:$AU$20,Sitemap!AQ$6,Cal!$AV$5:$AV$20,"&lt;="&amp;Sitemap!$B12,Cal!$AW$5:$AW$20,"&gt;="&amp;Sitemap!$B12)&gt;0,"*x2*",""))</f>
        <v/>
      </c>
      <c r="AS12" s="91" t="str">
        <f>IFERROR(IF(ISNUMBER(MATCH(AT$6&amp;"-"&amp;$B12,Cal!$AY$5:$AY$20,0)),"*x6*",IF(INDEX(Cal!$O$5:$O$20,MATCH(Sitemap!AT12,Cal!$AP$5:$AP$20,0))&gt;0,"*x1*","")),"")</f>
        <v/>
      </c>
      <c r="AT12" s="91" t="str">
        <f>IFERROR(INDEX(Cal!$AP$5:$AP$36,MATCH(Sitemap!AT$6&amp;"-"&amp;Sitemap!$B12,Cal!$AQ$5:$AQ$36,0)),"")</f>
        <v/>
      </c>
      <c r="AU12" s="91" t="str">
        <f>IFERROR(IF(INDEX(Cal!$Y$5:$Y$20,MATCH(Sitemap!AT12,Cal!$AP$5:$AP$20,0))&gt;0,"*x1*",""),IF(COUNTIFS(Cal!$AU$5:$AU$20,Sitemap!AT$6,Cal!$AV$5:$AV$20,"&lt;="&amp;Sitemap!$B12,Cal!$AW$5:$AW$20,"&gt;="&amp;Sitemap!$B12)&gt;0,"*x2*",""))</f>
        <v/>
      </c>
      <c r="AV12" s="91" t="str">
        <f>IFERROR(IF(ISNUMBER(MATCH(#REF!&amp;"-"&amp;$B12,Cal!$AY$5:$AY$20,0)),"*x6*",IF(INDEX(Cal!$O$5:$O$20,MATCH(Sitemap!#REF!,Cal!$AP$5:$AP$20,0))&gt;0,"*x1*","")),"")</f>
        <v/>
      </c>
    </row>
    <row r="13" spans="1:48" x14ac:dyDescent="0.25">
      <c r="B13" s="100">
        <v>5</v>
      </c>
      <c r="D13" s="91" t="str">
        <f>IFERROR(INDEX(Cal!$AP$5:$AP$36,MATCH(Sitemap!D$6&amp;"-"&amp;Sitemap!$B13,Cal!$AQ$5:$AQ$36,0)),"")</f>
        <v/>
      </c>
      <c r="E13" s="91" t="str">
        <f>IFERROR(IF(INDEX(Cal!$Y$5:$Y$20,MATCH(Sitemap!D13,Cal!$AP$5:$AP$20,0))&gt;0,"*x1*",""),IF(COUNTIFS(Cal!$AU$5:$AU$20,Sitemap!D$6,Cal!$AV$5:$AV$20,"&lt;="&amp;Sitemap!$B13,Cal!$AW$5:$AW$20,"&gt;="&amp;Sitemap!$B13)&gt;0,"*x2*",""))</f>
        <v/>
      </c>
      <c r="F13" s="91" t="str">
        <f>IFERROR(IF(ISNUMBER(MATCH(G$6&amp;"-"&amp;$B13,Cal!$AY$5:$AY$20,0)),"*x6*",IF(INDEX(Cal!$O$5:$O$20,MATCH(Sitemap!G13,Cal!$AP$5:$AP$20,0))&gt;0,"*x1*","")),"")</f>
        <v/>
      </c>
      <c r="G13" s="91" t="str">
        <f>IFERROR(INDEX(Cal!$AP$5:$AP$36,MATCH(Sitemap!G$6&amp;"-"&amp;Sitemap!$B13,Cal!$AQ$5:$AQ$36,0)),"")</f>
        <v/>
      </c>
      <c r="H13" s="91" t="str">
        <f>IFERROR(IF(INDEX(Cal!$Y$5:$Y$20,MATCH(Sitemap!G13,Cal!$AP$5:$AP$20,0))&gt;0,"*x1*",""),IF(COUNTIFS(Cal!$AU$5:$AU$20,Sitemap!G$6,Cal!$AV$5:$AV$20,"&lt;="&amp;Sitemap!$B13,Cal!$AW$5:$AW$20,"&gt;="&amp;Sitemap!$B13)&gt;0,"*x2*",""))</f>
        <v>*x2*</v>
      </c>
      <c r="I13" s="91" t="str">
        <f>IFERROR(IF(ISNUMBER(MATCH(J$6&amp;"-"&amp;$B13,Cal!$AY$5:$AY$20,0)),"*x6*",IF(INDEX(Cal!$O$5:$O$20,MATCH(Sitemap!J13,Cal!$AP$5:$AP$20,0))&gt;0,"*x1*","")),"")</f>
        <v/>
      </c>
      <c r="J13" s="91" t="str">
        <f>IFERROR(INDEX(Cal!$AP$5:$AP$36,MATCH(Sitemap!J$6&amp;"-"&amp;Sitemap!$B13,Cal!$AQ$5:$AQ$36,0)),"")</f>
        <v/>
      </c>
      <c r="K13" s="91" t="str">
        <f>IFERROR(IF(INDEX(Cal!$Y$5:$Y$20,MATCH(Sitemap!J13,Cal!$AP$5:$AP$20,0))&gt;0,"*x1*",""),IF(COUNTIFS(Cal!$AU$5:$AU$20,Sitemap!J$6,Cal!$AV$5:$AV$20,"&lt;="&amp;Sitemap!$B13,Cal!$AW$5:$AW$20,"&gt;="&amp;Sitemap!$B13)&gt;0,"*x2*",""))</f>
        <v/>
      </c>
      <c r="L13" s="91" t="str">
        <f>IFERROR(IF(ISNUMBER(MATCH(M$6&amp;"-"&amp;$B13,Cal!$AY$5:$AY$20,0)),"*x6*",IF(INDEX(Cal!$O$5:$O$20,MATCH(Sitemap!M13,Cal!$AP$5:$AP$20,0))&gt;0,"*x1*","")),"")</f>
        <v/>
      </c>
      <c r="M13" s="91" t="str">
        <f>IFERROR(INDEX(Cal!$AP$5:$AP$36,MATCH(Sitemap!M$6&amp;"-"&amp;Sitemap!$B13,Cal!$AQ$5:$AQ$36,0)),"")</f>
        <v/>
      </c>
      <c r="N13" s="91" t="str">
        <f>IFERROR(IF(INDEX(Cal!$Y$5:$Y$20,MATCH(Sitemap!M13,Cal!$AP$5:$AP$20,0))&gt;0,"*x1*",""),IF(COUNTIFS(Cal!$AU$5:$AU$20,Sitemap!M$6,Cal!$AV$5:$AV$20,"&lt;="&amp;Sitemap!$B13,Cal!$AW$5:$AW$20,"&gt;="&amp;Sitemap!$B13)&gt;0,"*x2*",""))</f>
        <v/>
      </c>
      <c r="O13" s="91" t="str">
        <f>IFERROR(IF(ISNUMBER(MATCH(P$6&amp;"-"&amp;$B13,Cal!$AY$5:$AY$20,0)),"*x6*",IF(INDEX(Cal!$O$5:$O$20,MATCH(Sitemap!P13,Cal!$AP$5:$AP$20,0))&gt;0,"*x1*","")),"")</f>
        <v/>
      </c>
      <c r="P13" s="91" t="str">
        <f>IFERROR(INDEX(Cal!$AP$5:$AP$36,MATCH(Sitemap!P$6&amp;"-"&amp;Sitemap!$B13,Cal!$AQ$5:$AQ$36,0)),"")</f>
        <v/>
      </c>
      <c r="Q13" s="91" t="str">
        <f>IFERROR(IF(INDEX(Cal!$Y$5:$Y$20,MATCH(Sitemap!P13,Cal!$AP$5:$AP$20,0))&gt;0,"*x1*",""),IF(COUNTIFS(Cal!$AU$5:$AU$20,Sitemap!P$6,Cal!$AV$5:$AV$20,"&lt;="&amp;Sitemap!$B13,Cal!$AW$5:$AW$20,"&gt;="&amp;Sitemap!$B13)&gt;0,"*x2*",""))</f>
        <v>*x2*</v>
      </c>
      <c r="R13" s="91" t="str">
        <f>IFERROR(IF(ISNUMBER(MATCH(S$6&amp;"-"&amp;$B13,Cal!$AY$5:$AY$20,0)),"*x6*",IF(INDEX(Cal!$O$5:$O$20,MATCH(Sitemap!S13,Cal!$AP$5:$AP$20,0))&gt;0,"*x1*","")),"")</f>
        <v/>
      </c>
      <c r="S13" s="91" t="str">
        <f>IFERROR(INDEX(Cal!$AP$5:$AP$36,MATCH(Sitemap!S$6&amp;"-"&amp;Sitemap!$B13,Cal!$AQ$5:$AQ$36,0)),"")</f>
        <v/>
      </c>
      <c r="T13" s="91" t="str">
        <f>IFERROR(IF(INDEX(Cal!$Y$5:$Y$20,MATCH(Sitemap!S13,Cal!$AP$5:$AP$20,0))&gt;0,"*x1*",""),IF(COUNTIFS(Cal!$AU$5:$AU$20,Sitemap!S$6,Cal!$AV$5:$AV$20,"&lt;="&amp;Sitemap!$B13,Cal!$AW$5:$AW$20,"&gt;="&amp;Sitemap!$B13)&gt;0,"*x2*",""))</f>
        <v/>
      </c>
      <c r="U13" s="91" t="str">
        <f>IFERROR(IF(ISNUMBER(MATCH(V$6&amp;"-"&amp;$B13,Cal!$AY$5:$AY$20,0)),"*x6*",IF(INDEX(Cal!$O$5:$O$20,MATCH(Sitemap!V13,Cal!$AP$5:$AP$20,0))&gt;0,"*x1*","")),"")</f>
        <v/>
      </c>
      <c r="V13" s="91" t="str">
        <f>IFERROR(INDEX(Cal!$AP$5:$AP$36,MATCH(Sitemap!V$6&amp;"-"&amp;Sitemap!$B13,Cal!$AQ$5:$AQ$36,0)),"")</f>
        <v/>
      </c>
      <c r="W13" s="91" t="str">
        <f>IFERROR(IF(INDEX(Cal!$Y$5:$Y$20,MATCH(Sitemap!V13,Cal!$AP$5:$AP$20,0))&gt;0,"*x1*",""),IF(COUNTIFS(Cal!$AU$5:$AU$20,Sitemap!V$6,Cal!$AV$5:$AV$20,"&lt;="&amp;Sitemap!$B13,Cal!$AW$5:$AW$20,"&gt;="&amp;Sitemap!$B13)&gt;0,"*x2*",""))</f>
        <v/>
      </c>
      <c r="X13" s="91" t="str">
        <f>IFERROR(IF(ISNUMBER(MATCH(Y$6&amp;"-"&amp;$B13,Cal!$AY$5:$AY$20,0)),"*x6*",IF(INDEX(Cal!$O$5:$O$20,MATCH(Sitemap!Y13,Cal!$AP$5:$AP$20,0))&gt;0,"*x1*","")),"")</f>
        <v/>
      </c>
      <c r="Y13" s="91" t="str">
        <f>IFERROR(INDEX(Cal!$AP$5:$AP$36,MATCH(Sitemap!Y$6&amp;"-"&amp;Sitemap!$B13,Cal!$AQ$5:$AQ$36,0)),"")</f>
        <v/>
      </c>
      <c r="Z13" s="91" t="str">
        <f>IFERROR(IF(INDEX(Cal!$Y$5:$Y$20,MATCH(Sitemap!Y13,Cal!$AP$5:$AP$20,0))&gt;0,"*x1*",""),IF(COUNTIFS(Cal!$AU$5:$AU$20,Sitemap!Y$6,Cal!$AV$5:$AV$20,"&lt;="&amp;Sitemap!$B13,Cal!$AW$5:$AW$20,"&gt;="&amp;Sitemap!$B13)&gt;0,"*x2*",""))</f>
        <v/>
      </c>
      <c r="AA13" s="91" t="str">
        <f>IFERROR(IF(ISNUMBER(MATCH(AB$6&amp;"-"&amp;$B13,Cal!$AY$5:$AY$20,0)),"*x6*",IF(INDEX(Cal!$O$5:$O$20,MATCH(Sitemap!AB13,Cal!$AP$5:$AP$20,0))&gt;0,"*x1*","")),"")</f>
        <v/>
      </c>
      <c r="AB13" s="91" t="str">
        <f>IFERROR(INDEX(Cal!$AP$5:$AP$36,MATCH(Sitemap!AB$6&amp;"-"&amp;Sitemap!$B13,Cal!$AQ$5:$AQ$36,0)),"")</f>
        <v/>
      </c>
      <c r="AC13" s="91" t="str">
        <f>IFERROR(IF(INDEX(Cal!$Y$5:$Y$20,MATCH(Sitemap!AB13,Cal!$AP$5:$AP$20,0))&gt;0,"*x1*",""),IF(COUNTIFS(Cal!$AU$5:$AU$20,Sitemap!AB$6,Cal!$AV$5:$AV$20,"&lt;="&amp;Sitemap!$B13,Cal!$AW$5:$AW$20,"&gt;="&amp;Sitemap!$B13)&gt;0,"*x2*",""))</f>
        <v/>
      </c>
      <c r="AD13" s="91" t="str">
        <f>IFERROR(IF(ISNUMBER(MATCH(AE$6&amp;"-"&amp;$B13,Cal!$AY$5:$AY$20,0)),"*x6*",IF(INDEX(Cal!$O$5:$O$20,MATCH(Sitemap!AE13,Cal!$AP$5:$AP$20,0))&gt;0,"*x1*","")),"")</f>
        <v/>
      </c>
      <c r="AE13" s="91" t="str">
        <f>IFERROR(INDEX(Cal!$AP$5:$AP$36,MATCH(Sitemap!AE$6&amp;"-"&amp;Sitemap!$B13,Cal!$AQ$5:$AQ$36,0)),"")</f>
        <v/>
      </c>
      <c r="AF13" s="91" t="str">
        <f>IFERROR(IF(INDEX(Cal!$Y$5:$Y$20,MATCH(Sitemap!AE13,Cal!$AP$5:$AP$20,0))&gt;0,"*x1*",""),IF(COUNTIFS(Cal!$AU$5:$AU$20,Sitemap!AE$6,Cal!$AV$5:$AV$20,"&lt;="&amp;Sitemap!$B13,Cal!$AW$5:$AW$20,"&gt;="&amp;Sitemap!$B13)&gt;0,"*x2*",""))</f>
        <v/>
      </c>
      <c r="AG13" s="91" t="str">
        <f>IFERROR(IF(ISNUMBER(MATCH(AH$6&amp;"-"&amp;$B13,Cal!$AY$5:$AY$20,0)),"*x6*",IF(INDEX(Cal!$O$5:$O$20,MATCH(Sitemap!AH13,Cal!$AP$5:$AP$20,0))&gt;0,"*x1*","")),"")</f>
        <v/>
      </c>
      <c r="AH13" s="91" t="str">
        <f>IFERROR(INDEX(Cal!$AP$5:$AP$36,MATCH(Sitemap!AH$6&amp;"-"&amp;Sitemap!$B13,Cal!$AQ$5:$AQ$36,0)),"")</f>
        <v/>
      </c>
      <c r="AI13" s="91" t="str">
        <f>IFERROR(IF(INDEX(Cal!$Y$5:$Y$20,MATCH(Sitemap!AH13,Cal!$AP$5:$AP$20,0))&gt;0,"*x1*",""),IF(COUNTIFS(Cal!$AU$5:$AU$20,Sitemap!AH$6,Cal!$AV$5:$AV$20,"&lt;="&amp;Sitemap!$B13,Cal!$AW$5:$AW$20,"&gt;="&amp;Sitemap!$B13)&gt;0,"*x2*",""))</f>
        <v/>
      </c>
      <c r="AJ13" s="91" t="str">
        <f>IFERROR(IF(ISNUMBER(MATCH(AK$6&amp;"-"&amp;$B13,Cal!$AY$5:$AY$20,0)),"*x6*",IF(INDEX(Cal!$O$5:$O$20,MATCH(Sitemap!AK13,Cal!$AP$5:$AP$20,0))&gt;0,"*x1*","")),"")</f>
        <v/>
      </c>
      <c r="AK13" s="91" t="str">
        <f>IFERROR(INDEX(Cal!$AP$5:$AP$36,MATCH(Sitemap!AK$6&amp;"-"&amp;Sitemap!$B13,Cal!$AQ$5:$AQ$36,0)),"")</f>
        <v/>
      </c>
      <c r="AL13" s="91" t="str">
        <f>IFERROR(IF(INDEX(Cal!$Y$5:$Y$20,MATCH(Sitemap!AK13,Cal!$AP$5:$AP$20,0))&gt;0,"*x1*",""),IF(COUNTIFS(Cal!$AU$5:$AU$20,Sitemap!AK$6,Cal!$AV$5:$AV$20,"&lt;="&amp;Sitemap!$B13,Cal!$AW$5:$AW$20,"&gt;="&amp;Sitemap!$B13)&gt;0,"*x2*",""))</f>
        <v/>
      </c>
      <c r="AM13" s="91" t="str">
        <f>IFERROR(IF(ISNUMBER(MATCH(AN$6&amp;"-"&amp;$B13,Cal!$AY$5:$AY$20,0)),"*x6*",IF(INDEX(Cal!$O$5:$O$20,MATCH(Sitemap!AN13,Cal!$AP$5:$AP$20,0))&gt;0,"*x1*","")),"")</f>
        <v/>
      </c>
      <c r="AN13" s="91" t="str">
        <f>IFERROR(INDEX(Cal!$AP$5:$AP$36,MATCH(Sitemap!AN$6&amp;"-"&amp;Sitemap!$B13,Cal!$AQ$5:$AQ$36,0)),"")</f>
        <v/>
      </c>
      <c r="AO13" s="91" t="str">
        <f>IFERROR(IF(INDEX(Cal!$Y$5:$Y$20,MATCH(Sitemap!AN13,Cal!$AP$5:$AP$20,0))&gt;0,"*x1*",""),IF(COUNTIFS(Cal!$AU$5:$AU$20,Sitemap!AN$6,Cal!$AV$5:$AV$20,"&lt;="&amp;Sitemap!$B13,Cal!$AW$5:$AW$20,"&gt;="&amp;Sitemap!$B13)&gt;0,"*x2*",""))</f>
        <v/>
      </c>
      <c r="AP13" s="91" t="str">
        <f>IFERROR(IF(ISNUMBER(MATCH(AQ$6&amp;"-"&amp;$B13,Cal!$AY$5:$AY$20,0)),"*x6*",IF(INDEX(Cal!$O$5:$O$20,MATCH(Sitemap!AQ13,Cal!$AP$5:$AP$20,0))&gt;0,"*x1*","")),"")</f>
        <v/>
      </c>
      <c r="AQ13" s="91" t="str">
        <f>IFERROR(INDEX(Cal!$AP$5:$AP$36,MATCH(Sitemap!AQ$6&amp;"-"&amp;Sitemap!$B13,Cal!$AQ$5:$AQ$36,0)),"")</f>
        <v/>
      </c>
      <c r="AR13" s="91" t="str">
        <f>IFERROR(IF(INDEX(Cal!$Y$5:$Y$20,MATCH(Sitemap!AQ13,Cal!$AP$5:$AP$20,0))&gt;0,"*x1*",""),IF(COUNTIFS(Cal!$AU$5:$AU$20,Sitemap!AQ$6,Cal!$AV$5:$AV$20,"&lt;="&amp;Sitemap!$B13,Cal!$AW$5:$AW$20,"&gt;="&amp;Sitemap!$B13)&gt;0,"*x2*",""))</f>
        <v/>
      </c>
      <c r="AS13" s="91" t="str">
        <f>IFERROR(IF(ISNUMBER(MATCH(AT$6&amp;"-"&amp;$B13,Cal!$AY$5:$AY$20,0)),"*x6*",IF(INDEX(Cal!$O$5:$O$20,MATCH(Sitemap!AT13,Cal!$AP$5:$AP$20,0))&gt;0,"*x1*","")),"")</f>
        <v/>
      </c>
      <c r="AT13" s="91" t="str">
        <f>IFERROR(INDEX(Cal!$AP$5:$AP$36,MATCH(Sitemap!AT$6&amp;"-"&amp;Sitemap!$B13,Cal!$AQ$5:$AQ$36,0)),"")</f>
        <v/>
      </c>
      <c r="AU13" s="91" t="str">
        <f>IFERROR(IF(INDEX(Cal!$Y$5:$Y$20,MATCH(Sitemap!AT13,Cal!$AP$5:$AP$20,0))&gt;0,"*x1*",""),IF(COUNTIFS(Cal!$AU$5:$AU$20,Sitemap!AT$6,Cal!$AV$5:$AV$20,"&lt;="&amp;Sitemap!$B13,Cal!$AW$5:$AW$20,"&gt;="&amp;Sitemap!$B13)&gt;0,"*x2*",""))</f>
        <v/>
      </c>
      <c r="AV13" s="91" t="str">
        <f>IFERROR(IF(ISNUMBER(MATCH(#REF!&amp;"-"&amp;$B13,Cal!$AY$5:$AY$20,0)),"*x6*",IF(INDEX(Cal!$O$5:$O$20,MATCH(Sitemap!#REF!,Cal!$AP$5:$AP$20,0))&gt;0,"*x1*","")),"")</f>
        <v/>
      </c>
    </row>
    <row r="14" spans="1:48" x14ac:dyDescent="0.25">
      <c r="B14" s="100">
        <v>6</v>
      </c>
      <c r="D14" s="91" t="str">
        <f>IFERROR(INDEX(Cal!$AP$5:$AP$36,MATCH(Sitemap!D$6&amp;"-"&amp;Sitemap!$B14,Cal!$AQ$5:$AQ$36,0)),"")</f>
        <v/>
      </c>
      <c r="E14" s="91" t="str">
        <f>IFERROR(IF(INDEX(Cal!$Y$5:$Y$20,MATCH(Sitemap!D14,Cal!$AP$5:$AP$20,0))&gt;0,"*x1*",""),IF(COUNTIFS(Cal!$AU$5:$AU$20,Sitemap!D$6,Cal!$AV$5:$AV$20,"&lt;="&amp;Sitemap!$B14,Cal!$AW$5:$AW$20,"&gt;="&amp;Sitemap!$B14)&gt;0,"*x2*",""))</f>
        <v/>
      </c>
      <c r="F14" s="91" t="str">
        <f>IFERROR(IF(ISNUMBER(MATCH(G$6&amp;"-"&amp;$B14,Cal!$AY$5:$AY$20,0)),"*x6*",IF(INDEX(Cal!$O$5:$O$20,MATCH(Sitemap!G14,Cal!$AP$5:$AP$20,0))&gt;0,"*x1*","")),"")</f>
        <v/>
      </c>
      <c r="G14" s="91" t="str">
        <f>IFERROR(INDEX(Cal!$AP$5:$AP$36,MATCH(Sitemap!G$6&amp;"-"&amp;Sitemap!$B14,Cal!$AQ$5:$AQ$36,0)),"")</f>
        <v/>
      </c>
      <c r="H14" s="91" t="str">
        <f>IFERROR(IF(INDEX(Cal!$Y$5:$Y$20,MATCH(Sitemap!G14,Cal!$AP$5:$AP$20,0))&gt;0,"*x1*",""),IF(COUNTIFS(Cal!$AU$5:$AU$20,Sitemap!G$6,Cal!$AV$5:$AV$20,"&lt;="&amp;Sitemap!$B14,Cal!$AW$5:$AW$20,"&gt;="&amp;Sitemap!$B14)&gt;0,"*x2*",""))</f>
        <v>*x2*</v>
      </c>
      <c r="I14" s="91" t="str">
        <f>IFERROR(IF(ISNUMBER(MATCH(J$6&amp;"-"&amp;$B14,Cal!$AY$5:$AY$20,0)),"*x6*",IF(INDEX(Cal!$O$5:$O$20,MATCH(Sitemap!J14,Cal!$AP$5:$AP$20,0))&gt;0,"*x1*","")),"")</f>
        <v>*x1*</v>
      </c>
      <c r="J14" s="91" t="str">
        <f>IFERROR(INDEX(Cal!$AP$5:$AP$36,MATCH(Sitemap!J$6&amp;"-"&amp;Sitemap!$B14,Cal!$AQ$5:$AQ$36,0)),"")</f>
        <v>3-marketing</v>
      </c>
      <c r="K14" s="91" t="str">
        <f>IFERROR(IF(INDEX(Cal!$Y$5:$Y$20,MATCH(Sitemap!J14,Cal!$AP$5:$AP$20,0))&gt;0,"*x1*",""),IF(COUNTIFS(Cal!$AU$5:$AU$20,Sitemap!J$6,Cal!$AV$5:$AV$20,"&lt;="&amp;Sitemap!$B14,Cal!$AW$5:$AW$20,"&gt;="&amp;Sitemap!$B14)&gt;0,"*x2*",""))</f>
        <v>*x1*</v>
      </c>
      <c r="L14" s="91" t="str">
        <f>IFERROR(IF(ISNUMBER(MATCH(M$6&amp;"-"&amp;$B14,Cal!$AY$5:$AY$20,0)),"*x6*",IF(INDEX(Cal!$O$5:$O$20,MATCH(Sitemap!M14,Cal!$AP$5:$AP$20,0))&gt;0,"*x1*","")),"")</f>
        <v/>
      </c>
      <c r="M14" s="91" t="str">
        <f>IFERROR(INDEX(Cal!$AP$5:$AP$36,MATCH(Sitemap!M$6&amp;"-"&amp;Sitemap!$B14,Cal!$AQ$5:$AQ$36,0)),"")</f>
        <v/>
      </c>
      <c r="N14" s="91" t="str">
        <f>IFERROR(IF(INDEX(Cal!$Y$5:$Y$20,MATCH(Sitemap!M14,Cal!$AP$5:$AP$20,0))&gt;0,"*x1*",""),IF(COUNTIFS(Cal!$AU$5:$AU$20,Sitemap!M$6,Cal!$AV$5:$AV$20,"&lt;="&amp;Sitemap!$B14,Cal!$AW$5:$AW$20,"&gt;="&amp;Sitemap!$B14)&gt;0,"*x2*",""))</f>
        <v/>
      </c>
      <c r="O14" s="91" t="str">
        <f>IFERROR(IF(ISNUMBER(MATCH(P$6&amp;"-"&amp;$B14,Cal!$AY$5:$AY$20,0)),"*x6*",IF(INDEX(Cal!$O$5:$O$20,MATCH(Sitemap!P14,Cal!$AP$5:$AP$20,0))&gt;0,"*x1*","")),"")</f>
        <v/>
      </c>
      <c r="P14" s="91" t="str">
        <f>IFERROR(INDEX(Cal!$AP$5:$AP$36,MATCH(Sitemap!P$6&amp;"-"&amp;Sitemap!$B14,Cal!$AQ$5:$AQ$36,0)),"")</f>
        <v/>
      </c>
      <c r="Q14" s="91" t="str">
        <f>IFERROR(IF(INDEX(Cal!$Y$5:$Y$20,MATCH(Sitemap!P14,Cal!$AP$5:$AP$20,0))&gt;0,"*x1*",""),IF(COUNTIFS(Cal!$AU$5:$AU$20,Sitemap!P$6,Cal!$AV$5:$AV$20,"&lt;="&amp;Sitemap!$B14,Cal!$AW$5:$AW$20,"&gt;="&amp;Sitemap!$B14)&gt;0,"*x2*",""))</f>
        <v>*x2*</v>
      </c>
      <c r="R14" s="91" t="str">
        <f>IFERROR(IF(ISNUMBER(MATCH(S$6&amp;"-"&amp;$B14,Cal!$AY$5:$AY$20,0)),"*x6*",IF(INDEX(Cal!$O$5:$O$20,MATCH(Sitemap!S14,Cal!$AP$5:$AP$20,0))&gt;0,"*x1*","")),"")</f>
        <v>*x1*</v>
      </c>
      <c r="S14" s="91" t="str">
        <f>IFERROR(INDEX(Cal!$AP$5:$AP$36,MATCH(Sitemap!S$6&amp;"-"&amp;Sitemap!$B14,Cal!$AQ$5:$AQ$36,0)),"")</f>
        <v>10-seo-tips</v>
      </c>
      <c r="T14" s="91" t="str">
        <f>IFERROR(IF(INDEX(Cal!$Y$5:$Y$20,MATCH(Sitemap!S14,Cal!$AP$5:$AP$20,0))&gt;0,"*x1*",""),IF(COUNTIFS(Cal!$AU$5:$AU$20,Sitemap!S$6,Cal!$AV$5:$AV$20,"&lt;="&amp;Sitemap!$B14,Cal!$AW$5:$AW$20,"&gt;="&amp;Sitemap!$B14)&gt;0,"*x2*",""))</f>
        <v/>
      </c>
      <c r="U14" s="91" t="str">
        <f>IFERROR(IF(ISNUMBER(MATCH(V$6&amp;"-"&amp;$B14,Cal!$AY$5:$AY$20,0)),"*x6*",IF(INDEX(Cal!$O$5:$O$20,MATCH(Sitemap!V14,Cal!$AP$5:$AP$20,0))&gt;0,"*x1*","")),"")</f>
        <v/>
      </c>
      <c r="V14" s="91" t="str">
        <f>IFERROR(INDEX(Cal!$AP$5:$AP$36,MATCH(Sitemap!V$6&amp;"-"&amp;Sitemap!$B14,Cal!$AQ$5:$AQ$36,0)),"")</f>
        <v/>
      </c>
      <c r="W14" s="91" t="str">
        <f>IFERROR(IF(INDEX(Cal!$Y$5:$Y$20,MATCH(Sitemap!V14,Cal!$AP$5:$AP$20,0))&gt;0,"*x1*",""),IF(COUNTIFS(Cal!$AU$5:$AU$20,Sitemap!V$6,Cal!$AV$5:$AV$20,"&lt;="&amp;Sitemap!$B14,Cal!$AW$5:$AW$20,"&gt;="&amp;Sitemap!$B14)&gt;0,"*x2*",""))</f>
        <v/>
      </c>
      <c r="X14" s="91" t="str">
        <f>IFERROR(IF(ISNUMBER(MATCH(Y$6&amp;"-"&amp;$B14,Cal!$AY$5:$AY$20,0)),"*x6*",IF(INDEX(Cal!$O$5:$O$20,MATCH(Sitemap!Y14,Cal!$AP$5:$AP$20,0))&gt;0,"*x1*","")),"")</f>
        <v/>
      </c>
      <c r="Y14" s="91" t="str">
        <f>IFERROR(INDEX(Cal!$AP$5:$AP$36,MATCH(Sitemap!Y$6&amp;"-"&amp;Sitemap!$B14,Cal!$AQ$5:$AQ$36,0)),"")</f>
        <v/>
      </c>
      <c r="Z14" s="91" t="str">
        <f>IFERROR(IF(INDEX(Cal!$Y$5:$Y$20,MATCH(Sitemap!Y14,Cal!$AP$5:$AP$20,0))&gt;0,"*x1*",""),IF(COUNTIFS(Cal!$AU$5:$AU$20,Sitemap!Y$6,Cal!$AV$5:$AV$20,"&lt;="&amp;Sitemap!$B14,Cal!$AW$5:$AW$20,"&gt;="&amp;Sitemap!$B14)&gt;0,"*x2*",""))</f>
        <v/>
      </c>
      <c r="AA14" s="91" t="str">
        <f>IFERROR(IF(ISNUMBER(MATCH(AB$6&amp;"-"&amp;$B14,Cal!$AY$5:$AY$20,0)),"*x6*",IF(INDEX(Cal!$O$5:$O$20,MATCH(Sitemap!AB14,Cal!$AP$5:$AP$20,0))&gt;0,"*x1*","")),"")</f>
        <v/>
      </c>
      <c r="AB14" s="91" t="str">
        <f>IFERROR(INDEX(Cal!$AP$5:$AP$36,MATCH(Sitemap!AB$6&amp;"-"&amp;Sitemap!$B14,Cal!$AQ$5:$AQ$36,0)),"")</f>
        <v/>
      </c>
      <c r="AC14" s="91" t="str">
        <f>IFERROR(IF(INDEX(Cal!$Y$5:$Y$20,MATCH(Sitemap!AB14,Cal!$AP$5:$AP$20,0))&gt;0,"*x1*",""),IF(COUNTIFS(Cal!$AU$5:$AU$20,Sitemap!AB$6,Cal!$AV$5:$AV$20,"&lt;="&amp;Sitemap!$B14,Cal!$AW$5:$AW$20,"&gt;="&amp;Sitemap!$B14)&gt;0,"*x2*",""))</f>
        <v/>
      </c>
      <c r="AD14" s="91" t="str">
        <f>IFERROR(IF(ISNUMBER(MATCH(AE$6&amp;"-"&amp;$B14,Cal!$AY$5:$AY$20,0)),"*x6*",IF(INDEX(Cal!$O$5:$O$20,MATCH(Sitemap!AE14,Cal!$AP$5:$AP$20,0))&gt;0,"*x1*","")),"")</f>
        <v/>
      </c>
      <c r="AE14" s="91" t="str">
        <f>IFERROR(INDEX(Cal!$AP$5:$AP$36,MATCH(Sitemap!AE$6&amp;"-"&amp;Sitemap!$B14,Cal!$AQ$5:$AQ$36,0)),"")</f>
        <v/>
      </c>
      <c r="AF14" s="91" t="str">
        <f>IFERROR(IF(INDEX(Cal!$Y$5:$Y$20,MATCH(Sitemap!AE14,Cal!$AP$5:$AP$20,0))&gt;0,"*x1*",""),IF(COUNTIFS(Cal!$AU$5:$AU$20,Sitemap!AE$6,Cal!$AV$5:$AV$20,"&lt;="&amp;Sitemap!$B14,Cal!$AW$5:$AW$20,"&gt;="&amp;Sitemap!$B14)&gt;0,"*x2*",""))</f>
        <v/>
      </c>
      <c r="AG14" s="91" t="str">
        <f>IFERROR(IF(ISNUMBER(MATCH(AH$6&amp;"-"&amp;$B14,Cal!$AY$5:$AY$20,0)),"*x6*",IF(INDEX(Cal!$O$5:$O$20,MATCH(Sitemap!AH14,Cal!$AP$5:$AP$20,0))&gt;0,"*x1*","")),"")</f>
        <v/>
      </c>
      <c r="AH14" s="91" t="str">
        <f>IFERROR(INDEX(Cal!$AP$5:$AP$36,MATCH(Sitemap!AH$6&amp;"-"&amp;Sitemap!$B14,Cal!$AQ$5:$AQ$36,0)),"")</f>
        <v/>
      </c>
      <c r="AI14" s="91" t="str">
        <f>IFERROR(IF(INDEX(Cal!$Y$5:$Y$20,MATCH(Sitemap!AH14,Cal!$AP$5:$AP$20,0))&gt;0,"*x1*",""),IF(COUNTIFS(Cal!$AU$5:$AU$20,Sitemap!AH$6,Cal!$AV$5:$AV$20,"&lt;="&amp;Sitemap!$B14,Cal!$AW$5:$AW$20,"&gt;="&amp;Sitemap!$B14)&gt;0,"*x2*",""))</f>
        <v/>
      </c>
      <c r="AJ14" s="91" t="str">
        <f>IFERROR(IF(ISNUMBER(MATCH(AK$6&amp;"-"&amp;$B14,Cal!$AY$5:$AY$20,0)),"*x6*",IF(INDEX(Cal!$O$5:$O$20,MATCH(Sitemap!AK14,Cal!$AP$5:$AP$20,0))&gt;0,"*x1*","")),"")</f>
        <v/>
      </c>
      <c r="AK14" s="91" t="str">
        <f>IFERROR(INDEX(Cal!$AP$5:$AP$36,MATCH(Sitemap!AK$6&amp;"-"&amp;Sitemap!$B14,Cal!$AQ$5:$AQ$36,0)),"")</f>
        <v/>
      </c>
      <c r="AL14" s="91" t="str">
        <f>IFERROR(IF(INDEX(Cal!$Y$5:$Y$20,MATCH(Sitemap!AK14,Cal!$AP$5:$AP$20,0))&gt;0,"*x1*",""),IF(COUNTIFS(Cal!$AU$5:$AU$20,Sitemap!AK$6,Cal!$AV$5:$AV$20,"&lt;="&amp;Sitemap!$B14,Cal!$AW$5:$AW$20,"&gt;="&amp;Sitemap!$B14)&gt;0,"*x2*",""))</f>
        <v/>
      </c>
      <c r="AM14" s="91" t="str">
        <f>IFERROR(IF(ISNUMBER(MATCH(AN$6&amp;"-"&amp;$B14,Cal!$AY$5:$AY$20,0)),"*x6*",IF(INDEX(Cal!$O$5:$O$20,MATCH(Sitemap!AN14,Cal!$AP$5:$AP$20,0))&gt;0,"*x1*","")),"")</f>
        <v/>
      </c>
      <c r="AN14" s="91" t="str">
        <f>IFERROR(INDEX(Cal!$AP$5:$AP$36,MATCH(Sitemap!AN$6&amp;"-"&amp;Sitemap!$B14,Cal!$AQ$5:$AQ$36,0)),"")</f>
        <v/>
      </c>
      <c r="AO14" s="91" t="str">
        <f>IFERROR(IF(INDEX(Cal!$Y$5:$Y$20,MATCH(Sitemap!AN14,Cal!$AP$5:$AP$20,0))&gt;0,"*x1*",""),IF(COUNTIFS(Cal!$AU$5:$AU$20,Sitemap!AN$6,Cal!$AV$5:$AV$20,"&lt;="&amp;Sitemap!$B14,Cal!$AW$5:$AW$20,"&gt;="&amp;Sitemap!$B14)&gt;0,"*x2*",""))</f>
        <v/>
      </c>
      <c r="AP14" s="91" t="str">
        <f>IFERROR(IF(ISNUMBER(MATCH(AQ$6&amp;"-"&amp;$B14,Cal!$AY$5:$AY$20,0)),"*x6*",IF(INDEX(Cal!$O$5:$O$20,MATCH(Sitemap!AQ14,Cal!$AP$5:$AP$20,0))&gt;0,"*x1*","")),"")</f>
        <v/>
      </c>
      <c r="AQ14" s="91" t="str">
        <f>IFERROR(INDEX(Cal!$AP$5:$AP$36,MATCH(Sitemap!AQ$6&amp;"-"&amp;Sitemap!$B14,Cal!$AQ$5:$AQ$36,0)),"")</f>
        <v/>
      </c>
      <c r="AR14" s="91" t="str">
        <f>IFERROR(IF(INDEX(Cal!$Y$5:$Y$20,MATCH(Sitemap!AQ14,Cal!$AP$5:$AP$20,0))&gt;0,"*x1*",""),IF(COUNTIFS(Cal!$AU$5:$AU$20,Sitemap!AQ$6,Cal!$AV$5:$AV$20,"&lt;="&amp;Sitemap!$B14,Cal!$AW$5:$AW$20,"&gt;="&amp;Sitemap!$B14)&gt;0,"*x2*",""))</f>
        <v/>
      </c>
      <c r="AS14" s="91" t="str">
        <f>IFERROR(IF(ISNUMBER(MATCH(AT$6&amp;"-"&amp;$B14,Cal!$AY$5:$AY$20,0)),"*x6*",IF(INDEX(Cal!$O$5:$O$20,MATCH(Sitemap!AT14,Cal!$AP$5:$AP$20,0))&gt;0,"*x1*","")),"")</f>
        <v/>
      </c>
      <c r="AT14" s="91" t="str">
        <f>IFERROR(INDEX(Cal!$AP$5:$AP$36,MATCH(Sitemap!AT$6&amp;"-"&amp;Sitemap!$B14,Cal!$AQ$5:$AQ$36,0)),"")</f>
        <v/>
      </c>
      <c r="AU14" s="91" t="str">
        <f>IFERROR(IF(INDEX(Cal!$Y$5:$Y$20,MATCH(Sitemap!AT14,Cal!$AP$5:$AP$20,0))&gt;0,"*x1*",""),IF(COUNTIFS(Cal!$AU$5:$AU$20,Sitemap!AT$6,Cal!$AV$5:$AV$20,"&lt;="&amp;Sitemap!$B14,Cal!$AW$5:$AW$20,"&gt;="&amp;Sitemap!$B14)&gt;0,"*x2*",""))</f>
        <v/>
      </c>
      <c r="AV14" s="91" t="str">
        <f>IFERROR(IF(ISNUMBER(MATCH(#REF!&amp;"-"&amp;$B14,Cal!$AY$5:$AY$20,0)),"*x6*",IF(INDEX(Cal!$O$5:$O$20,MATCH(Sitemap!#REF!,Cal!$AP$5:$AP$20,0))&gt;0,"*x1*","")),"")</f>
        <v/>
      </c>
    </row>
    <row r="15" spans="1:48" x14ac:dyDescent="0.25">
      <c r="B15" s="100">
        <v>7</v>
      </c>
      <c r="D15" s="91" t="str">
        <f>IFERROR(INDEX(Cal!$AP$5:$AP$36,MATCH(Sitemap!D$6&amp;"-"&amp;Sitemap!$B15,Cal!$AQ$5:$AQ$36,0)),"")</f>
        <v/>
      </c>
      <c r="E15" s="91" t="str">
        <f>IFERROR(IF(INDEX(Cal!$Y$5:$Y$20,MATCH(Sitemap!D15,Cal!$AP$5:$AP$20,0))&gt;0,"*x1*",""),IF(COUNTIFS(Cal!$AU$5:$AU$20,Sitemap!D$6,Cal!$AV$5:$AV$20,"&lt;="&amp;Sitemap!$B15,Cal!$AW$5:$AW$20,"&gt;="&amp;Sitemap!$B15)&gt;0,"*x2*",""))</f>
        <v/>
      </c>
      <c r="F15" s="91" t="str">
        <f>IFERROR(IF(ISNUMBER(MATCH(G$6&amp;"-"&amp;$B15,Cal!$AY$5:$AY$20,0)),"*x6*",IF(INDEX(Cal!$O$5:$O$20,MATCH(Sitemap!G15,Cal!$AP$5:$AP$20,0))&gt;0,"*x1*","")),"")</f>
        <v/>
      </c>
      <c r="G15" s="91" t="str">
        <f>IFERROR(INDEX(Cal!$AP$5:$AP$36,MATCH(Sitemap!G$6&amp;"-"&amp;Sitemap!$B15,Cal!$AQ$5:$AQ$36,0)),"")</f>
        <v/>
      </c>
      <c r="H15" s="91" t="str">
        <f>IFERROR(IF(INDEX(Cal!$Y$5:$Y$20,MATCH(Sitemap!G15,Cal!$AP$5:$AP$20,0))&gt;0,"*x1*",""),IF(COUNTIFS(Cal!$AU$5:$AU$20,Sitemap!G$6,Cal!$AV$5:$AV$20,"&lt;="&amp;Sitemap!$B15,Cal!$AW$5:$AW$20,"&gt;="&amp;Sitemap!$B15)&gt;0,"*x2*",""))</f>
        <v>*x2*</v>
      </c>
      <c r="I15" s="91" t="str">
        <f>IFERROR(IF(ISNUMBER(MATCH(J$6&amp;"-"&amp;$B15,Cal!$AY$5:$AY$20,0)),"*x6*",IF(INDEX(Cal!$O$5:$O$20,MATCH(Sitemap!J15,Cal!$AP$5:$AP$20,0))&gt;0,"*x1*","")),"")</f>
        <v/>
      </c>
      <c r="J15" s="91" t="str">
        <f>IFERROR(INDEX(Cal!$AP$5:$AP$36,MATCH(Sitemap!J$6&amp;"-"&amp;Sitemap!$B15,Cal!$AQ$5:$AQ$36,0)),"")</f>
        <v>/services/marketing</v>
      </c>
      <c r="K15" s="91" t="str">
        <f>IFERROR(IF(INDEX(Cal!$Y$5:$Y$20,MATCH(Sitemap!J15,Cal!$AP$5:$AP$20,0))&gt;0,"*x1*",""),IF(COUNTIFS(Cal!$AU$5:$AU$20,Sitemap!J$6,Cal!$AV$5:$AV$20,"&lt;="&amp;Sitemap!$B15,Cal!$AW$5:$AW$20,"&gt;="&amp;Sitemap!$B15)&gt;0,"*x2*",""))</f>
        <v>*x2*</v>
      </c>
      <c r="L15" s="91" t="str">
        <f>IFERROR(IF(ISNUMBER(MATCH(M$6&amp;"-"&amp;$B15,Cal!$AY$5:$AY$20,0)),"*x6*",IF(INDEX(Cal!$O$5:$O$20,MATCH(Sitemap!M15,Cal!$AP$5:$AP$20,0))&gt;0,"*x1*","")),"")</f>
        <v/>
      </c>
      <c r="M15" s="91" t="str">
        <f>IFERROR(INDEX(Cal!$AP$5:$AP$36,MATCH(Sitemap!M$6&amp;"-"&amp;Sitemap!$B15,Cal!$AQ$5:$AQ$36,0)),"")</f>
        <v/>
      </c>
      <c r="N15" s="91" t="str">
        <f>IFERROR(IF(INDEX(Cal!$Y$5:$Y$20,MATCH(Sitemap!M15,Cal!$AP$5:$AP$20,0))&gt;0,"*x1*",""),IF(COUNTIFS(Cal!$AU$5:$AU$20,Sitemap!M$6,Cal!$AV$5:$AV$20,"&lt;="&amp;Sitemap!$B15,Cal!$AW$5:$AW$20,"&gt;="&amp;Sitemap!$B15)&gt;0,"*x2*",""))</f>
        <v/>
      </c>
      <c r="O15" s="91" t="str">
        <f>IFERROR(IF(ISNUMBER(MATCH(P$6&amp;"-"&amp;$B15,Cal!$AY$5:$AY$20,0)),"*x6*",IF(INDEX(Cal!$O$5:$O$20,MATCH(Sitemap!P15,Cal!$AP$5:$AP$20,0))&gt;0,"*x1*","")),"")</f>
        <v/>
      </c>
      <c r="P15" s="91" t="str">
        <f>IFERROR(INDEX(Cal!$AP$5:$AP$36,MATCH(Sitemap!P$6&amp;"-"&amp;Sitemap!$B15,Cal!$AQ$5:$AQ$36,0)),"")</f>
        <v/>
      </c>
      <c r="Q15" s="91" t="str">
        <f>IFERROR(IF(INDEX(Cal!$Y$5:$Y$20,MATCH(Sitemap!P15,Cal!$AP$5:$AP$20,0))&gt;0,"*x1*",""),IF(COUNTIFS(Cal!$AU$5:$AU$20,Sitemap!P$6,Cal!$AV$5:$AV$20,"&lt;="&amp;Sitemap!$B15,Cal!$AW$5:$AW$20,"&gt;="&amp;Sitemap!$B15)&gt;0,"*x2*",""))</f>
        <v>*x2*</v>
      </c>
      <c r="R15" s="91" t="str">
        <f>IFERROR(IF(ISNUMBER(MATCH(S$6&amp;"-"&amp;$B15,Cal!$AY$5:$AY$20,0)),"*x6*",IF(INDEX(Cal!$O$5:$O$20,MATCH(Sitemap!S15,Cal!$AP$5:$AP$20,0))&gt;0,"*x1*","")),"")</f>
        <v/>
      </c>
      <c r="S15" s="91" t="str">
        <f>IFERROR(INDEX(Cal!$AP$5:$AP$36,MATCH(Sitemap!S$6&amp;"-"&amp;Sitemap!$B15,Cal!$AQ$5:$AQ$36,0)),"")</f>
        <v>/blog/seo-tips</v>
      </c>
      <c r="T15" s="91" t="str">
        <f>IFERROR(IF(INDEX(Cal!$Y$5:$Y$20,MATCH(Sitemap!S15,Cal!$AP$5:$AP$20,0))&gt;0,"*x1*",""),IF(COUNTIFS(Cal!$AU$5:$AU$20,Sitemap!S$6,Cal!$AV$5:$AV$20,"&lt;="&amp;Sitemap!$B15,Cal!$AW$5:$AW$20,"&gt;="&amp;Sitemap!$B15)&gt;0,"*x2*",""))</f>
        <v/>
      </c>
      <c r="U15" s="91" t="str">
        <f>IFERROR(IF(ISNUMBER(MATCH(V$6&amp;"-"&amp;$B15,Cal!$AY$5:$AY$20,0)),"*x6*",IF(INDEX(Cal!$O$5:$O$20,MATCH(Sitemap!V15,Cal!$AP$5:$AP$20,0))&gt;0,"*x1*","")),"")</f>
        <v/>
      </c>
      <c r="V15" s="91" t="str">
        <f>IFERROR(INDEX(Cal!$AP$5:$AP$36,MATCH(Sitemap!V$6&amp;"-"&amp;Sitemap!$B15,Cal!$AQ$5:$AQ$36,0)),"")</f>
        <v/>
      </c>
      <c r="W15" s="91" t="str">
        <f>IFERROR(IF(INDEX(Cal!$Y$5:$Y$20,MATCH(Sitemap!V15,Cal!$AP$5:$AP$20,0))&gt;0,"*x1*",""),IF(COUNTIFS(Cal!$AU$5:$AU$20,Sitemap!V$6,Cal!$AV$5:$AV$20,"&lt;="&amp;Sitemap!$B15,Cal!$AW$5:$AW$20,"&gt;="&amp;Sitemap!$B15)&gt;0,"*x2*",""))</f>
        <v/>
      </c>
      <c r="X15" s="91" t="str">
        <f>IFERROR(IF(ISNUMBER(MATCH(Y$6&amp;"-"&amp;$B15,Cal!$AY$5:$AY$20,0)),"*x6*",IF(INDEX(Cal!$O$5:$O$20,MATCH(Sitemap!Y15,Cal!$AP$5:$AP$20,0))&gt;0,"*x1*","")),"")</f>
        <v/>
      </c>
      <c r="Y15" s="91" t="str">
        <f>IFERROR(INDEX(Cal!$AP$5:$AP$36,MATCH(Sitemap!Y$6&amp;"-"&amp;Sitemap!$B15,Cal!$AQ$5:$AQ$36,0)),"")</f>
        <v/>
      </c>
      <c r="Z15" s="91" t="str">
        <f>IFERROR(IF(INDEX(Cal!$Y$5:$Y$20,MATCH(Sitemap!Y15,Cal!$AP$5:$AP$20,0))&gt;0,"*x1*",""),IF(COUNTIFS(Cal!$AU$5:$AU$20,Sitemap!Y$6,Cal!$AV$5:$AV$20,"&lt;="&amp;Sitemap!$B15,Cal!$AW$5:$AW$20,"&gt;="&amp;Sitemap!$B15)&gt;0,"*x2*",""))</f>
        <v/>
      </c>
      <c r="AA15" s="91" t="str">
        <f>IFERROR(IF(ISNUMBER(MATCH(AB$6&amp;"-"&amp;$B15,Cal!$AY$5:$AY$20,0)),"*x6*",IF(INDEX(Cal!$O$5:$O$20,MATCH(Sitemap!AB15,Cal!$AP$5:$AP$20,0))&gt;0,"*x1*","")),"")</f>
        <v/>
      </c>
      <c r="AB15" s="91" t="str">
        <f>IFERROR(INDEX(Cal!$AP$5:$AP$36,MATCH(Sitemap!AB$6&amp;"-"&amp;Sitemap!$B15,Cal!$AQ$5:$AQ$36,0)),"")</f>
        <v/>
      </c>
      <c r="AC15" s="91" t="str">
        <f>IFERROR(IF(INDEX(Cal!$Y$5:$Y$20,MATCH(Sitemap!AB15,Cal!$AP$5:$AP$20,0))&gt;0,"*x1*",""),IF(COUNTIFS(Cal!$AU$5:$AU$20,Sitemap!AB$6,Cal!$AV$5:$AV$20,"&lt;="&amp;Sitemap!$B15,Cal!$AW$5:$AW$20,"&gt;="&amp;Sitemap!$B15)&gt;0,"*x2*",""))</f>
        <v/>
      </c>
      <c r="AD15" s="91" t="str">
        <f>IFERROR(IF(ISNUMBER(MATCH(AE$6&amp;"-"&amp;$B15,Cal!$AY$5:$AY$20,0)),"*x6*",IF(INDEX(Cal!$O$5:$O$20,MATCH(Sitemap!AE15,Cal!$AP$5:$AP$20,0))&gt;0,"*x1*","")),"")</f>
        <v/>
      </c>
      <c r="AE15" s="91" t="str">
        <f>IFERROR(INDEX(Cal!$AP$5:$AP$36,MATCH(Sitemap!AE$6&amp;"-"&amp;Sitemap!$B15,Cal!$AQ$5:$AQ$36,0)),"")</f>
        <v/>
      </c>
      <c r="AF15" s="91" t="str">
        <f>IFERROR(IF(INDEX(Cal!$Y$5:$Y$20,MATCH(Sitemap!AE15,Cal!$AP$5:$AP$20,0))&gt;0,"*x1*",""),IF(COUNTIFS(Cal!$AU$5:$AU$20,Sitemap!AE$6,Cal!$AV$5:$AV$20,"&lt;="&amp;Sitemap!$B15,Cal!$AW$5:$AW$20,"&gt;="&amp;Sitemap!$B15)&gt;0,"*x2*",""))</f>
        <v/>
      </c>
      <c r="AG15" s="91" t="str">
        <f>IFERROR(IF(ISNUMBER(MATCH(AH$6&amp;"-"&amp;$B15,Cal!$AY$5:$AY$20,0)),"*x6*",IF(INDEX(Cal!$O$5:$O$20,MATCH(Sitemap!AH15,Cal!$AP$5:$AP$20,0))&gt;0,"*x1*","")),"")</f>
        <v/>
      </c>
      <c r="AH15" s="91" t="str">
        <f>IFERROR(INDEX(Cal!$AP$5:$AP$36,MATCH(Sitemap!AH$6&amp;"-"&amp;Sitemap!$B15,Cal!$AQ$5:$AQ$36,0)),"")</f>
        <v/>
      </c>
      <c r="AI15" s="91" t="str">
        <f>IFERROR(IF(INDEX(Cal!$Y$5:$Y$20,MATCH(Sitemap!AH15,Cal!$AP$5:$AP$20,0))&gt;0,"*x1*",""),IF(COUNTIFS(Cal!$AU$5:$AU$20,Sitemap!AH$6,Cal!$AV$5:$AV$20,"&lt;="&amp;Sitemap!$B15,Cal!$AW$5:$AW$20,"&gt;="&amp;Sitemap!$B15)&gt;0,"*x2*",""))</f>
        <v/>
      </c>
      <c r="AJ15" s="91" t="str">
        <f>IFERROR(IF(ISNUMBER(MATCH(AK$6&amp;"-"&amp;$B15,Cal!$AY$5:$AY$20,0)),"*x6*",IF(INDEX(Cal!$O$5:$O$20,MATCH(Sitemap!AK15,Cal!$AP$5:$AP$20,0))&gt;0,"*x1*","")),"")</f>
        <v/>
      </c>
      <c r="AK15" s="91" t="str">
        <f>IFERROR(INDEX(Cal!$AP$5:$AP$36,MATCH(Sitemap!AK$6&amp;"-"&amp;Sitemap!$B15,Cal!$AQ$5:$AQ$36,0)),"")</f>
        <v/>
      </c>
      <c r="AL15" s="91" t="str">
        <f>IFERROR(IF(INDEX(Cal!$Y$5:$Y$20,MATCH(Sitemap!AK15,Cal!$AP$5:$AP$20,0))&gt;0,"*x1*",""),IF(COUNTIFS(Cal!$AU$5:$AU$20,Sitemap!AK$6,Cal!$AV$5:$AV$20,"&lt;="&amp;Sitemap!$B15,Cal!$AW$5:$AW$20,"&gt;="&amp;Sitemap!$B15)&gt;0,"*x2*",""))</f>
        <v/>
      </c>
      <c r="AM15" s="91" t="str">
        <f>IFERROR(IF(ISNUMBER(MATCH(AN$6&amp;"-"&amp;$B15,Cal!$AY$5:$AY$20,0)),"*x6*",IF(INDEX(Cal!$O$5:$O$20,MATCH(Sitemap!AN15,Cal!$AP$5:$AP$20,0))&gt;0,"*x1*","")),"")</f>
        <v/>
      </c>
      <c r="AN15" s="91" t="str">
        <f>IFERROR(INDEX(Cal!$AP$5:$AP$36,MATCH(Sitemap!AN$6&amp;"-"&amp;Sitemap!$B15,Cal!$AQ$5:$AQ$36,0)),"")</f>
        <v/>
      </c>
      <c r="AO15" s="91" t="str">
        <f>IFERROR(IF(INDEX(Cal!$Y$5:$Y$20,MATCH(Sitemap!AN15,Cal!$AP$5:$AP$20,0))&gt;0,"*x1*",""),IF(COUNTIFS(Cal!$AU$5:$AU$20,Sitemap!AN$6,Cal!$AV$5:$AV$20,"&lt;="&amp;Sitemap!$B15,Cal!$AW$5:$AW$20,"&gt;="&amp;Sitemap!$B15)&gt;0,"*x2*",""))</f>
        <v/>
      </c>
      <c r="AP15" s="91" t="str">
        <f>IFERROR(IF(ISNUMBER(MATCH(AQ$6&amp;"-"&amp;$B15,Cal!$AY$5:$AY$20,0)),"*x6*",IF(INDEX(Cal!$O$5:$O$20,MATCH(Sitemap!AQ15,Cal!$AP$5:$AP$20,0))&gt;0,"*x1*","")),"")</f>
        <v/>
      </c>
      <c r="AQ15" s="91" t="str">
        <f>IFERROR(INDEX(Cal!$AP$5:$AP$36,MATCH(Sitemap!AQ$6&amp;"-"&amp;Sitemap!$B15,Cal!$AQ$5:$AQ$36,0)),"")</f>
        <v/>
      </c>
      <c r="AR15" s="91" t="str">
        <f>IFERROR(IF(INDEX(Cal!$Y$5:$Y$20,MATCH(Sitemap!AQ15,Cal!$AP$5:$AP$20,0))&gt;0,"*x1*",""),IF(COUNTIFS(Cal!$AU$5:$AU$20,Sitemap!AQ$6,Cal!$AV$5:$AV$20,"&lt;="&amp;Sitemap!$B15,Cal!$AW$5:$AW$20,"&gt;="&amp;Sitemap!$B15)&gt;0,"*x2*",""))</f>
        <v/>
      </c>
      <c r="AS15" s="91" t="str">
        <f>IFERROR(IF(ISNUMBER(MATCH(AT$6&amp;"-"&amp;$B15,Cal!$AY$5:$AY$20,0)),"*x6*",IF(INDEX(Cal!$O$5:$O$20,MATCH(Sitemap!AT15,Cal!$AP$5:$AP$20,0))&gt;0,"*x1*","")),"")</f>
        <v/>
      </c>
      <c r="AT15" s="91" t="str">
        <f>IFERROR(INDEX(Cal!$AP$5:$AP$36,MATCH(Sitemap!AT$6&amp;"-"&amp;Sitemap!$B15,Cal!$AQ$5:$AQ$36,0)),"")</f>
        <v/>
      </c>
      <c r="AU15" s="91" t="str">
        <f>IFERROR(IF(INDEX(Cal!$Y$5:$Y$20,MATCH(Sitemap!AT15,Cal!$AP$5:$AP$20,0))&gt;0,"*x1*",""),IF(COUNTIFS(Cal!$AU$5:$AU$20,Sitemap!AT$6,Cal!$AV$5:$AV$20,"&lt;="&amp;Sitemap!$B15,Cal!$AW$5:$AW$20,"&gt;="&amp;Sitemap!$B15)&gt;0,"*x2*",""))</f>
        <v/>
      </c>
      <c r="AV15" s="91" t="str">
        <f>IFERROR(IF(ISNUMBER(MATCH(#REF!&amp;"-"&amp;$B15,Cal!$AY$5:$AY$20,0)),"*x6*",IF(INDEX(Cal!$O$5:$O$20,MATCH(Sitemap!#REF!,Cal!$AP$5:$AP$20,0))&gt;0,"*x1*","")),"")</f>
        <v/>
      </c>
    </row>
    <row r="16" spans="1:48" x14ac:dyDescent="0.25">
      <c r="B16" s="100">
        <v>8</v>
      </c>
      <c r="D16" s="91" t="str">
        <f>IFERROR(INDEX(Cal!$AP$5:$AP$36,MATCH(Sitemap!D$6&amp;"-"&amp;Sitemap!$B16,Cal!$AQ$5:$AQ$36,0)),"")</f>
        <v/>
      </c>
      <c r="E16" s="91" t="str">
        <f>IFERROR(IF(INDEX(Cal!$Y$5:$Y$20,MATCH(Sitemap!D16,Cal!$AP$5:$AP$20,0))&gt;0,"*x1*",""),IF(COUNTIFS(Cal!$AU$5:$AU$20,Sitemap!D$6,Cal!$AV$5:$AV$20,"&lt;="&amp;Sitemap!$B16,Cal!$AW$5:$AW$20,"&gt;="&amp;Sitemap!$B16)&gt;0,"*x2*",""))</f>
        <v/>
      </c>
      <c r="F16" s="91" t="str">
        <f>IFERROR(IF(ISNUMBER(MATCH(G$6&amp;"-"&amp;$B16,Cal!$AY$5:$AY$20,0)),"*x6*",IF(INDEX(Cal!$O$5:$O$20,MATCH(Sitemap!G16,Cal!$AP$5:$AP$20,0))&gt;0,"*x1*","")),"")</f>
        <v/>
      </c>
      <c r="G16" s="91" t="str">
        <f>IFERROR(INDEX(Cal!$AP$5:$AP$36,MATCH(Sitemap!G$6&amp;"-"&amp;Sitemap!$B16,Cal!$AQ$5:$AQ$36,0)),"")</f>
        <v/>
      </c>
      <c r="H16" s="91" t="str">
        <f>IFERROR(IF(INDEX(Cal!$Y$5:$Y$20,MATCH(Sitemap!G16,Cal!$AP$5:$AP$20,0))&gt;0,"*x1*",""),IF(COUNTIFS(Cal!$AU$5:$AU$20,Sitemap!G$6,Cal!$AV$5:$AV$20,"&lt;="&amp;Sitemap!$B16,Cal!$AW$5:$AW$20,"&gt;="&amp;Sitemap!$B16)&gt;0,"*x2*",""))</f>
        <v>*x2*</v>
      </c>
      <c r="I16" s="91" t="str">
        <f>IFERROR(IF(ISNUMBER(MATCH(J$6&amp;"-"&amp;$B16,Cal!$AY$5:$AY$20,0)),"*x6*",IF(INDEX(Cal!$O$5:$O$20,MATCH(Sitemap!J16,Cal!$AP$5:$AP$20,0))&gt;0,"*x1*","")),"")</f>
        <v/>
      </c>
      <c r="J16" s="91" t="str">
        <f>IFERROR(INDEX(Cal!$AP$5:$AP$36,MATCH(Sitemap!J$6&amp;"-"&amp;Sitemap!$B16,Cal!$AQ$5:$AQ$36,0)),"")</f>
        <v/>
      </c>
      <c r="K16" s="91" t="str">
        <f>IFERROR(IF(INDEX(Cal!$Y$5:$Y$20,MATCH(Sitemap!J16,Cal!$AP$5:$AP$20,0))&gt;0,"*x1*",""),IF(COUNTIFS(Cal!$AU$5:$AU$20,Sitemap!J$6,Cal!$AV$5:$AV$20,"&lt;="&amp;Sitemap!$B16,Cal!$AW$5:$AW$20,"&gt;="&amp;Sitemap!$B16)&gt;0,"*x2*",""))</f>
        <v>*x2*</v>
      </c>
      <c r="L16" s="91" t="str">
        <f>IFERROR(IF(ISNUMBER(MATCH(M$6&amp;"-"&amp;$B16,Cal!$AY$5:$AY$20,0)),"*x6*",IF(INDEX(Cal!$O$5:$O$20,MATCH(Sitemap!M16,Cal!$AP$5:$AP$20,0))&gt;0,"*x1*","")),"")</f>
        <v/>
      </c>
      <c r="M16" s="91" t="str">
        <f>IFERROR(INDEX(Cal!$AP$5:$AP$36,MATCH(Sitemap!M$6&amp;"-"&amp;Sitemap!$B16,Cal!$AQ$5:$AQ$36,0)),"")</f>
        <v/>
      </c>
      <c r="N16" s="91" t="str">
        <f>IFERROR(IF(INDEX(Cal!$Y$5:$Y$20,MATCH(Sitemap!M16,Cal!$AP$5:$AP$20,0))&gt;0,"*x1*",""),IF(COUNTIFS(Cal!$AU$5:$AU$20,Sitemap!M$6,Cal!$AV$5:$AV$20,"&lt;="&amp;Sitemap!$B16,Cal!$AW$5:$AW$20,"&gt;="&amp;Sitemap!$B16)&gt;0,"*x2*",""))</f>
        <v/>
      </c>
      <c r="O16" s="91" t="str">
        <f>IFERROR(IF(ISNUMBER(MATCH(P$6&amp;"-"&amp;$B16,Cal!$AY$5:$AY$20,0)),"*x6*",IF(INDEX(Cal!$O$5:$O$20,MATCH(Sitemap!P16,Cal!$AP$5:$AP$20,0))&gt;0,"*x1*","")),"")</f>
        <v/>
      </c>
      <c r="P16" s="91" t="str">
        <f>IFERROR(INDEX(Cal!$AP$5:$AP$36,MATCH(Sitemap!P$6&amp;"-"&amp;Sitemap!$B16,Cal!$AQ$5:$AQ$36,0)),"")</f>
        <v/>
      </c>
      <c r="Q16" s="91" t="str">
        <f>IFERROR(IF(INDEX(Cal!$Y$5:$Y$20,MATCH(Sitemap!P16,Cal!$AP$5:$AP$20,0))&gt;0,"*x1*",""),IF(COUNTIFS(Cal!$AU$5:$AU$20,Sitemap!P$6,Cal!$AV$5:$AV$20,"&lt;="&amp;Sitemap!$B16,Cal!$AW$5:$AW$20,"&gt;="&amp;Sitemap!$B16)&gt;0,"*x2*",""))</f>
        <v>*x2*</v>
      </c>
      <c r="R16" s="91" t="str">
        <f>IFERROR(IF(ISNUMBER(MATCH(S$6&amp;"-"&amp;$B16,Cal!$AY$5:$AY$20,0)),"*x6*",IF(INDEX(Cal!$O$5:$O$20,MATCH(Sitemap!S16,Cal!$AP$5:$AP$20,0))&gt;0,"*x1*","")),"")</f>
        <v/>
      </c>
      <c r="S16" s="91" t="str">
        <f>IFERROR(INDEX(Cal!$AP$5:$AP$36,MATCH(Sitemap!S$6&amp;"-"&amp;Sitemap!$B16,Cal!$AQ$5:$AQ$36,0)),"")</f>
        <v/>
      </c>
      <c r="T16" s="91" t="str">
        <f>IFERROR(IF(INDEX(Cal!$Y$5:$Y$20,MATCH(Sitemap!S16,Cal!$AP$5:$AP$20,0))&gt;0,"*x1*",""),IF(COUNTIFS(Cal!$AU$5:$AU$20,Sitemap!S$6,Cal!$AV$5:$AV$20,"&lt;="&amp;Sitemap!$B16,Cal!$AW$5:$AW$20,"&gt;="&amp;Sitemap!$B16)&gt;0,"*x2*",""))</f>
        <v/>
      </c>
      <c r="U16" s="91" t="str">
        <f>IFERROR(IF(ISNUMBER(MATCH(V$6&amp;"-"&amp;$B16,Cal!$AY$5:$AY$20,0)),"*x6*",IF(INDEX(Cal!$O$5:$O$20,MATCH(Sitemap!V16,Cal!$AP$5:$AP$20,0))&gt;0,"*x1*","")),"")</f>
        <v/>
      </c>
      <c r="V16" s="91" t="str">
        <f>IFERROR(INDEX(Cal!$AP$5:$AP$36,MATCH(Sitemap!V$6&amp;"-"&amp;Sitemap!$B16,Cal!$AQ$5:$AQ$36,0)),"")</f>
        <v/>
      </c>
      <c r="W16" s="91" t="str">
        <f>IFERROR(IF(INDEX(Cal!$Y$5:$Y$20,MATCH(Sitemap!V16,Cal!$AP$5:$AP$20,0))&gt;0,"*x1*",""),IF(COUNTIFS(Cal!$AU$5:$AU$20,Sitemap!V$6,Cal!$AV$5:$AV$20,"&lt;="&amp;Sitemap!$B16,Cal!$AW$5:$AW$20,"&gt;="&amp;Sitemap!$B16)&gt;0,"*x2*",""))</f>
        <v/>
      </c>
      <c r="X16" s="91" t="str">
        <f>IFERROR(IF(ISNUMBER(MATCH(Y$6&amp;"-"&amp;$B16,Cal!$AY$5:$AY$20,0)),"*x6*",IF(INDEX(Cal!$O$5:$O$20,MATCH(Sitemap!Y16,Cal!$AP$5:$AP$20,0))&gt;0,"*x1*","")),"")</f>
        <v/>
      </c>
      <c r="Y16" s="91" t="str">
        <f>IFERROR(INDEX(Cal!$AP$5:$AP$36,MATCH(Sitemap!Y$6&amp;"-"&amp;Sitemap!$B16,Cal!$AQ$5:$AQ$36,0)),"")</f>
        <v/>
      </c>
      <c r="Z16" s="91" t="str">
        <f>IFERROR(IF(INDEX(Cal!$Y$5:$Y$20,MATCH(Sitemap!Y16,Cal!$AP$5:$AP$20,0))&gt;0,"*x1*",""),IF(COUNTIFS(Cal!$AU$5:$AU$20,Sitemap!Y$6,Cal!$AV$5:$AV$20,"&lt;="&amp;Sitemap!$B16,Cal!$AW$5:$AW$20,"&gt;="&amp;Sitemap!$B16)&gt;0,"*x2*",""))</f>
        <v/>
      </c>
      <c r="AA16" s="91" t="str">
        <f>IFERROR(IF(ISNUMBER(MATCH(AB$6&amp;"-"&amp;$B16,Cal!$AY$5:$AY$20,0)),"*x6*",IF(INDEX(Cal!$O$5:$O$20,MATCH(Sitemap!AB16,Cal!$AP$5:$AP$20,0))&gt;0,"*x1*","")),"")</f>
        <v/>
      </c>
      <c r="AB16" s="91" t="str">
        <f>IFERROR(INDEX(Cal!$AP$5:$AP$36,MATCH(Sitemap!AB$6&amp;"-"&amp;Sitemap!$B16,Cal!$AQ$5:$AQ$36,0)),"")</f>
        <v/>
      </c>
      <c r="AC16" s="91" t="str">
        <f>IFERROR(IF(INDEX(Cal!$Y$5:$Y$20,MATCH(Sitemap!AB16,Cal!$AP$5:$AP$20,0))&gt;0,"*x1*",""),IF(COUNTIFS(Cal!$AU$5:$AU$20,Sitemap!AB$6,Cal!$AV$5:$AV$20,"&lt;="&amp;Sitemap!$B16,Cal!$AW$5:$AW$20,"&gt;="&amp;Sitemap!$B16)&gt;0,"*x2*",""))</f>
        <v/>
      </c>
      <c r="AD16" s="91" t="str">
        <f>IFERROR(IF(ISNUMBER(MATCH(AE$6&amp;"-"&amp;$B16,Cal!$AY$5:$AY$20,0)),"*x6*",IF(INDEX(Cal!$O$5:$O$20,MATCH(Sitemap!AE16,Cal!$AP$5:$AP$20,0))&gt;0,"*x1*","")),"")</f>
        <v/>
      </c>
      <c r="AE16" s="91" t="str">
        <f>IFERROR(INDEX(Cal!$AP$5:$AP$36,MATCH(Sitemap!AE$6&amp;"-"&amp;Sitemap!$B16,Cal!$AQ$5:$AQ$36,0)),"")</f>
        <v/>
      </c>
      <c r="AF16" s="91" t="str">
        <f>IFERROR(IF(INDEX(Cal!$Y$5:$Y$20,MATCH(Sitemap!AE16,Cal!$AP$5:$AP$20,0))&gt;0,"*x1*",""),IF(COUNTIFS(Cal!$AU$5:$AU$20,Sitemap!AE$6,Cal!$AV$5:$AV$20,"&lt;="&amp;Sitemap!$B16,Cal!$AW$5:$AW$20,"&gt;="&amp;Sitemap!$B16)&gt;0,"*x2*",""))</f>
        <v/>
      </c>
      <c r="AG16" s="91" t="str">
        <f>IFERROR(IF(ISNUMBER(MATCH(AH$6&amp;"-"&amp;$B16,Cal!$AY$5:$AY$20,0)),"*x6*",IF(INDEX(Cal!$O$5:$O$20,MATCH(Sitemap!AH16,Cal!$AP$5:$AP$20,0))&gt;0,"*x1*","")),"")</f>
        <v/>
      </c>
      <c r="AH16" s="91" t="str">
        <f>IFERROR(INDEX(Cal!$AP$5:$AP$36,MATCH(Sitemap!AH$6&amp;"-"&amp;Sitemap!$B16,Cal!$AQ$5:$AQ$36,0)),"")</f>
        <v/>
      </c>
      <c r="AI16" s="91" t="str">
        <f>IFERROR(IF(INDEX(Cal!$Y$5:$Y$20,MATCH(Sitemap!AH16,Cal!$AP$5:$AP$20,0))&gt;0,"*x1*",""),IF(COUNTIFS(Cal!$AU$5:$AU$20,Sitemap!AH$6,Cal!$AV$5:$AV$20,"&lt;="&amp;Sitemap!$B16,Cal!$AW$5:$AW$20,"&gt;="&amp;Sitemap!$B16)&gt;0,"*x2*",""))</f>
        <v/>
      </c>
      <c r="AJ16" s="91" t="str">
        <f>IFERROR(IF(ISNUMBER(MATCH(AK$6&amp;"-"&amp;$B16,Cal!$AY$5:$AY$20,0)),"*x6*",IF(INDEX(Cal!$O$5:$O$20,MATCH(Sitemap!AK16,Cal!$AP$5:$AP$20,0))&gt;0,"*x1*","")),"")</f>
        <v/>
      </c>
      <c r="AK16" s="91" t="str">
        <f>IFERROR(INDEX(Cal!$AP$5:$AP$36,MATCH(Sitemap!AK$6&amp;"-"&amp;Sitemap!$B16,Cal!$AQ$5:$AQ$36,0)),"")</f>
        <v/>
      </c>
      <c r="AL16" s="91" t="str">
        <f>IFERROR(IF(INDEX(Cal!$Y$5:$Y$20,MATCH(Sitemap!AK16,Cal!$AP$5:$AP$20,0))&gt;0,"*x1*",""),IF(COUNTIFS(Cal!$AU$5:$AU$20,Sitemap!AK$6,Cal!$AV$5:$AV$20,"&lt;="&amp;Sitemap!$B16,Cal!$AW$5:$AW$20,"&gt;="&amp;Sitemap!$B16)&gt;0,"*x2*",""))</f>
        <v/>
      </c>
      <c r="AM16" s="91" t="str">
        <f>IFERROR(IF(ISNUMBER(MATCH(AN$6&amp;"-"&amp;$B16,Cal!$AY$5:$AY$20,0)),"*x6*",IF(INDEX(Cal!$O$5:$O$20,MATCH(Sitemap!AN16,Cal!$AP$5:$AP$20,0))&gt;0,"*x1*","")),"")</f>
        <v/>
      </c>
      <c r="AN16" s="91" t="str">
        <f>IFERROR(INDEX(Cal!$AP$5:$AP$36,MATCH(Sitemap!AN$6&amp;"-"&amp;Sitemap!$B16,Cal!$AQ$5:$AQ$36,0)),"")</f>
        <v/>
      </c>
      <c r="AO16" s="91" t="str">
        <f>IFERROR(IF(INDEX(Cal!$Y$5:$Y$20,MATCH(Sitemap!AN16,Cal!$AP$5:$AP$20,0))&gt;0,"*x1*",""),IF(COUNTIFS(Cal!$AU$5:$AU$20,Sitemap!AN$6,Cal!$AV$5:$AV$20,"&lt;="&amp;Sitemap!$B16,Cal!$AW$5:$AW$20,"&gt;="&amp;Sitemap!$B16)&gt;0,"*x2*",""))</f>
        <v/>
      </c>
      <c r="AP16" s="91" t="str">
        <f>IFERROR(IF(ISNUMBER(MATCH(AQ$6&amp;"-"&amp;$B16,Cal!$AY$5:$AY$20,0)),"*x6*",IF(INDEX(Cal!$O$5:$O$20,MATCH(Sitemap!AQ16,Cal!$AP$5:$AP$20,0))&gt;0,"*x1*","")),"")</f>
        <v/>
      </c>
      <c r="AQ16" s="91" t="str">
        <f>IFERROR(INDEX(Cal!$AP$5:$AP$36,MATCH(Sitemap!AQ$6&amp;"-"&amp;Sitemap!$B16,Cal!$AQ$5:$AQ$36,0)),"")</f>
        <v/>
      </c>
      <c r="AR16" s="91" t="str">
        <f>IFERROR(IF(INDEX(Cal!$Y$5:$Y$20,MATCH(Sitemap!AQ16,Cal!$AP$5:$AP$20,0))&gt;0,"*x1*",""),IF(COUNTIFS(Cal!$AU$5:$AU$20,Sitemap!AQ$6,Cal!$AV$5:$AV$20,"&lt;="&amp;Sitemap!$B16,Cal!$AW$5:$AW$20,"&gt;="&amp;Sitemap!$B16)&gt;0,"*x2*",""))</f>
        <v/>
      </c>
      <c r="AS16" s="91" t="str">
        <f>IFERROR(IF(ISNUMBER(MATCH(AT$6&amp;"-"&amp;$B16,Cal!$AY$5:$AY$20,0)),"*x6*",IF(INDEX(Cal!$O$5:$O$20,MATCH(Sitemap!AT16,Cal!$AP$5:$AP$20,0))&gt;0,"*x1*","")),"")</f>
        <v/>
      </c>
      <c r="AT16" s="91" t="str">
        <f>IFERROR(INDEX(Cal!$AP$5:$AP$36,MATCH(Sitemap!AT$6&amp;"-"&amp;Sitemap!$B16,Cal!$AQ$5:$AQ$36,0)),"")</f>
        <v/>
      </c>
      <c r="AU16" s="91" t="str">
        <f>IFERROR(IF(INDEX(Cal!$Y$5:$Y$20,MATCH(Sitemap!AT16,Cal!$AP$5:$AP$20,0))&gt;0,"*x1*",""),IF(COUNTIFS(Cal!$AU$5:$AU$20,Sitemap!AT$6,Cal!$AV$5:$AV$20,"&lt;="&amp;Sitemap!$B16,Cal!$AW$5:$AW$20,"&gt;="&amp;Sitemap!$B16)&gt;0,"*x2*",""))</f>
        <v/>
      </c>
      <c r="AV16" s="91" t="str">
        <f>IFERROR(IF(ISNUMBER(MATCH(#REF!&amp;"-"&amp;$B16,Cal!$AY$5:$AY$20,0)),"*x6*",IF(INDEX(Cal!$O$5:$O$20,MATCH(Sitemap!#REF!,Cal!$AP$5:$AP$20,0))&gt;0,"*x1*","")),"")</f>
        <v/>
      </c>
    </row>
    <row r="17" spans="2:48" x14ac:dyDescent="0.25">
      <c r="B17" s="100">
        <v>9</v>
      </c>
      <c r="D17" s="91" t="str">
        <f>IFERROR(INDEX(Cal!$AP$5:$AP$36,MATCH(Sitemap!D$6&amp;"-"&amp;Sitemap!$B17,Cal!$AQ$5:$AQ$36,0)),"")</f>
        <v/>
      </c>
      <c r="E17" s="91" t="str">
        <f>IFERROR(IF(INDEX(Cal!$Y$5:$Y$20,MATCH(Sitemap!D17,Cal!$AP$5:$AP$20,0))&gt;0,"*x1*",""),IF(COUNTIFS(Cal!$AU$5:$AU$20,Sitemap!D$6,Cal!$AV$5:$AV$20,"&lt;="&amp;Sitemap!$B17,Cal!$AW$5:$AW$20,"&gt;="&amp;Sitemap!$B17)&gt;0,"*x2*",""))</f>
        <v/>
      </c>
      <c r="F17" s="91" t="str">
        <f>IFERROR(IF(ISNUMBER(MATCH(G$6&amp;"-"&amp;$B17,Cal!$AY$5:$AY$20,0)),"*x6*",IF(INDEX(Cal!$O$5:$O$20,MATCH(Sitemap!G17,Cal!$AP$5:$AP$20,0))&gt;0,"*x1*","")),"")</f>
        <v/>
      </c>
      <c r="G17" s="91" t="str">
        <f>IFERROR(INDEX(Cal!$AP$5:$AP$36,MATCH(Sitemap!G$6&amp;"-"&amp;Sitemap!$B17,Cal!$AQ$5:$AQ$36,0)),"")</f>
        <v/>
      </c>
      <c r="H17" s="91" t="str">
        <f>IFERROR(IF(INDEX(Cal!$Y$5:$Y$20,MATCH(Sitemap!G17,Cal!$AP$5:$AP$20,0))&gt;0,"*x1*",""),IF(COUNTIFS(Cal!$AU$5:$AU$20,Sitemap!G$6,Cal!$AV$5:$AV$20,"&lt;="&amp;Sitemap!$B17,Cal!$AW$5:$AW$20,"&gt;="&amp;Sitemap!$B17)&gt;0,"*x2*",""))</f>
        <v>*x2*</v>
      </c>
      <c r="I17" s="91" t="str">
        <f>IFERROR(IF(ISNUMBER(MATCH(J$6&amp;"-"&amp;$B17,Cal!$AY$5:$AY$20,0)),"*x6*",IF(INDEX(Cal!$O$5:$O$20,MATCH(Sitemap!J17,Cal!$AP$5:$AP$20,0))&gt;0,"*x1*","")),"")</f>
        <v/>
      </c>
      <c r="J17" s="91" t="str">
        <f>IFERROR(INDEX(Cal!$AP$5:$AP$36,MATCH(Sitemap!J$6&amp;"-"&amp;Sitemap!$B17,Cal!$AQ$5:$AQ$36,0)),"")</f>
        <v/>
      </c>
      <c r="K17" s="91" t="str">
        <f>IFERROR(IF(INDEX(Cal!$Y$5:$Y$20,MATCH(Sitemap!J17,Cal!$AP$5:$AP$20,0))&gt;0,"*x1*",""),IF(COUNTIFS(Cal!$AU$5:$AU$20,Sitemap!J$6,Cal!$AV$5:$AV$20,"&lt;="&amp;Sitemap!$B17,Cal!$AW$5:$AW$20,"&gt;="&amp;Sitemap!$B17)&gt;0,"*x2*",""))</f>
        <v>*x2*</v>
      </c>
      <c r="L17" s="91" t="str">
        <f>IFERROR(IF(ISNUMBER(MATCH(M$6&amp;"-"&amp;$B17,Cal!$AY$5:$AY$20,0)),"*x6*",IF(INDEX(Cal!$O$5:$O$20,MATCH(Sitemap!M17,Cal!$AP$5:$AP$20,0))&gt;0,"*x1*","")),"")</f>
        <v>*x1*</v>
      </c>
      <c r="M17" s="91" t="str">
        <f>IFERROR(INDEX(Cal!$AP$5:$AP$36,MATCH(Sitemap!M$6&amp;"-"&amp;Sitemap!$B17,Cal!$AQ$5:$AQ$36,0)),"")</f>
        <v>5-ppc</v>
      </c>
      <c r="N17" s="91" t="str">
        <f>IFERROR(IF(INDEX(Cal!$Y$5:$Y$20,MATCH(Sitemap!M17,Cal!$AP$5:$AP$20,0))&gt;0,"*x1*",""),IF(COUNTIFS(Cal!$AU$5:$AU$20,Sitemap!M$6,Cal!$AV$5:$AV$20,"&lt;="&amp;Sitemap!$B17,Cal!$AW$5:$AW$20,"&gt;="&amp;Sitemap!$B17)&gt;0,"*x2*",""))</f>
        <v/>
      </c>
      <c r="O17" s="91" t="str">
        <f>IFERROR(IF(ISNUMBER(MATCH(P$6&amp;"-"&amp;$B17,Cal!$AY$5:$AY$20,0)),"*x6*",IF(INDEX(Cal!$O$5:$O$20,MATCH(Sitemap!P17,Cal!$AP$5:$AP$20,0))&gt;0,"*x1*","")),"")</f>
        <v/>
      </c>
      <c r="P17" s="91" t="str">
        <f>IFERROR(INDEX(Cal!$AP$5:$AP$36,MATCH(Sitemap!P$6&amp;"-"&amp;Sitemap!$B17,Cal!$AQ$5:$AQ$36,0)),"")</f>
        <v/>
      </c>
      <c r="Q17" s="91" t="str">
        <f>IFERROR(IF(INDEX(Cal!$Y$5:$Y$20,MATCH(Sitemap!P17,Cal!$AP$5:$AP$20,0))&gt;0,"*x1*",""),IF(COUNTIFS(Cal!$AU$5:$AU$20,Sitemap!P$6,Cal!$AV$5:$AV$20,"&lt;="&amp;Sitemap!$B17,Cal!$AW$5:$AW$20,"&gt;="&amp;Sitemap!$B17)&gt;0,"*x2*",""))</f>
        <v>*x2*</v>
      </c>
      <c r="R17" s="91" t="str">
        <f>IFERROR(IF(ISNUMBER(MATCH(S$6&amp;"-"&amp;$B17,Cal!$AY$5:$AY$20,0)),"*x6*",IF(INDEX(Cal!$O$5:$O$20,MATCH(Sitemap!S17,Cal!$AP$5:$AP$20,0))&gt;0,"*x1*","")),"")</f>
        <v>*x1*</v>
      </c>
      <c r="S17" s="91" t="str">
        <f>IFERROR(INDEX(Cal!$AP$5:$AP$36,MATCH(Sitemap!S$6&amp;"-"&amp;Sitemap!$B17,Cal!$AQ$5:$AQ$36,0)),"")</f>
        <v>11-ppc-tips</v>
      </c>
      <c r="T17" s="91" t="str">
        <f>IFERROR(IF(INDEX(Cal!$Y$5:$Y$20,MATCH(Sitemap!S17,Cal!$AP$5:$AP$20,0))&gt;0,"*x1*",""),IF(COUNTIFS(Cal!$AU$5:$AU$20,Sitemap!S$6,Cal!$AV$5:$AV$20,"&lt;="&amp;Sitemap!$B17,Cal!$AW$5:$AW$20,"&gt;="&amp;Sitemap!$B17)&gt;0,"*x2*",""))</f>
        <v/>
      </c>
      <c r="U17" s="91" t="str">
        <f>IFERROR(IF(ISNUMBER(MATCH(V$6&amp;"-"&amp;$B17,Cal!$AY$5:$AY$20,0)),"*x6*",IF(INDEX(Cal!$O$5:$O$20,MATCH(Sitemap!V17,Cal!$AP$5:$AP$20,0))&gt;0,"*x1*","")),"")</f>
        <v/>
      </c>
      <c r="V17" s="91" t="str">
        <f>IFERROR(INDEX(Cal!$AP$5:$AP$36,MATCH(Sitemap!V$6&amp;"-"&amp;Sitemap!$B17,Cal!$AQ$5:$AQ$36,0)),"")</f>
        <v/>
      </c>
      <c r="W17" s="91" t="str">
        <f>IFERROR(IF(INDEX(Cal!$Y$5:$Y$20,MATCH(Sitemap!V17,Cal!$AP$5:$AP$20,0))&gt;0,"*x1*",""),IF(COUNTIFS(Cal!$AU$5:$AU$20,Sitemap!V$6,Cal!$AV$5:$AV$20,"&lt;="&amp;Sitemap!$B17,Cal!$AW$5:$AW$20,"&gt;="&amp;Sitemap!$B17)&gt;0,"*x2*",""))</f>
        <v/>
      </c>
      <c r="X17" s="91" t="str">
        <f>IFERROR(IF(ISNUMBER(MATCH(Y$6&amp;"-"&amp;$B17,Cal!$AY$5:$AY$20,0)),"*x6*",IF(INDEX(Cal!$O$5:$O$20,MATCH(Sitemap!Y17,Cal!$AP$5:$AP$20,0))&gt;0,"*x1*","")),"")</f>
        <v/>
      </c>
      <c r="Y17" s="91" t="str">
        <f>IFERROR(INDEX(Cal!$AP$5:$AP$36,MATCH(Sitemap!Y$6&amp;"-"&amp;Sitemap!$B17,Cal!$AQ$5:$AQ$36,0)),"")</f>
        <v/>
      </c>
      <c r="Z17" s="91" t="str">
        <f>IFERROR(IF(INDEX(Cal!$Y$5:$Y$20,MATCH(Sitemap!Y17,Cal!$AP$5:$AP$20,0))&gt;0,"*x1*",""),IF(COUNTIFS(Cal!$AU$5:$AU$20,Sitemap!Y$6,Cal!$AV$5:$AV$20,"&lt;="&amp;Sitemap!$B17,Cal!$AW$5:$AW$20,"&gt;="&amp;Sitemap!$B17)&gt;0,"*x2*",""))</f>
        <v/>
      </c>
      <c r="AA17" s="91" t="str">
        <f>IFERROR(IF(ISNUMBER(MATCH(AB$6&amp;"-"&amp;$B17,Cal!$AY$5:$AY$20,0)),"*x6*",IF(INDEX(Cal!$O$5:$O$20,MATCH(Sitemap!AB17,Cal!$AP$5:$AP$20,0))&gt;0,"*x1*","")),"")</f>
        <v/>
      </c>
      <c r="AB17" s="91" t="str">
        <f>IFERROR(INDEX(Cal!$AP$5:$AP$36,MATCH(Sitemap!AB$6&amp;"-"&amp;Sitemap!$B17,Cal!$AQ$5:$AQ$36,0)),"")</f>
        <v/>
      </c>
      <c r="AC17" s="91" t="str">
        <f>IFERROR(IF(INDEX(Cal!$Y$5:$Y$20,MATCH(Sitemap!AB17,Cal!$AP$5:$AP$20,0))&gt;0,"*x1*",""),IF(COUNTIFS(Cal!$AU$5:$AU$20,Sitemap!AB$6,Cal!$AV$5:$AV$20,"&lt;="&amp;Sitemap!$B17,Cal!$AW$5:$AW$20,"&gt;="&amp;Sitemap!$B17)&gt;0,"*x2*",""))</f>
        <v/>
      </c>
      <c r="AD17" s="91" t="str">
        <f>IFERROR(IF(ISNUMBER(MATCH(AE$6&amp;"-"&amp;$B17,Cal!$AY$5:$AY$20,0)),"*x6*",IF(INDEX(Cal!$O$5:$O$20,MATCH(Sitemap!AE17,Cal!$AP$5:$AP$20,0))&gt;0,"*x1*","")),"")</f>
        <v/>
      </c>
      <c r="AE17" s="91" t="str">
        <f>IFERROR(INDEX(Cal!$AP$5:$AP$36,MATCH(Sitemap!AE$6&amp;"-"&amp;Sitemap!$B17,Cal!$AQ$5:$AQ$36,0)),"")</f>
        <v/>
      </c>
      <c r="AF17" s="91" t="str">
        <f>IFERROR(IF(INDEX(Cal!$Y$5:$Y$20,MATCH(Sitemap!AE17,Cal!$AP$5:$AP$20,0))&gt;0,"*x1*",""),IF(COUNTIFS(Cal!$AU$5:$AU$20,Sitemap!AE$6,Cal!$AV$5:$AV$20,"&lt;="&amp;Sitemap!$B17,Cal!$AW$5:$AW$20,"&gt;="&amp;Sitemap!$B17)&gt;0,"*x2*",""))</f>
        <v/>
      </c>
      <c r="AG17" s="91" t="str">
        <f>IFERROR(IF(ISNUMBER(MATCH(AH$6&amp;"-"&amp;$B17,Cal!$AY$5:$AY$20,0)),"*x6*",IF(INDEX(Cal!$O$5:$O$20,MATCH(Sitemap!AH17,Cal!$AP$5:$AP$20,0))&gt;0,"*x1*","")),"")</f>
        <v/>
      </c>
      <c r="AH17" s="91" t="str">
        <f>IFERROR(INDEX(Cal!$AP$5:$AP$36,MATCH(Sitemap!AH$6&amp;"-"&amp;Sitemap!$B17,Cal!$AQ$5:$AQ$36,0)),"")</f>
        <v/>
      </c>
      <c r="AI17" s="91" t="str">
        <f>IFERROR(IF(INDEX(Cal!$Y$5:$Y$20,MATCH(Sitemap!AH17,Cal!$AP$5:$AP$20,0))&gt;0,"*x1*",""),IF(COUNTIFS(Cal!$AU$5:$AU$20,Sitemap!AH$6,Cal!$AV$5:$AV$20,"&lt;="&amp;Sitemap!$B17,Cal!$AW$5:$AW$20,"&gt;="&amp;Sitemap!$B17)&gt;0,"*x2*",""))</f>
        <v/>
      </c>
      <c r="AJ17" s="91" t="str">
        <f>IFERROR(IF(ISNUMBER(MATCH(AK$6&amp;"-"&amp;$B17,Cal!$AY$5:$AY$20,0)),"*x6*",IF(INDEX(Cal!$O$5:$O$20,MATCH(Sitemap!AK17,Cal!$AP$5:$AP$20,0))&gt;0,"*x1*","")),"")</f>
        <v/>
      </c>
      <c r="AK17" s="91" t="str">
        <f>IFERROR(INDEX(Cal!$AP$5:$AP$36,MATCH(Sitemap!AK$6&amp;"-"&amp;Sitemap!$B17,Cal!$AQ$5:$AQ$36,0)),"")</f>
        <v/>
      </c>
      <c r="AL17" s="91" t="str">
        <f>IFERROR(IF(INDEX(Cal!$Y$5:$Y$20,MATCH(Sitemap!AK17,Cal!$AP$5:$AP$20,0))&gt;0,"*x1*",""),IF(COUNTIFS(Cal!$AU$5:$AU$20,Sitemap!AK$6,Cal!$AV$5:$AV$20,"&lt;="&amp;Sitemap!$B17,Cal!$AW$5:$AW$20,"&gt;="&amp;Sitemap!$B17)&gt;0,"*x2*",""))</f>
        <v/>
      </c>
      <c r="AM17" s="91" t="str">
        <f>IFERROR(IF(ISNUMBER(MATCH(AN$6&amp;"-"&amp;$B17,Cal!$AY$5:$AY$20,0)),"*x6*",IF(INDEX(Cal!$O$5:$O$20,MATCH(Sitemap!AN17,Cal!$AP$5:$AP$20,0))&gt;0,"*x1*","")),"")</f>
        <v/>
      </c>
      <c r="AN17" s="91" t="str">
        <f>IFERROR(INDEX(Cal!$AP$5:$AP$36,MATCH(Sitemap!AN$6&amp;"-"&amp;Sitemap!$B17,Cal!$AQ$5:$AQ$36,0)),"")</f>
        <v/>
      </c>
      <c r="AO17" s="91" t="str">
        <f>IFERROR(IF(INDEX(Cal!$Y$5:$Y$20,MATCH(Sitemap!AN17,Cal!$AP$5:$AP$20,0))&gt;0,"*x1*",""),IF(COUNTIFS(Cal!$AU$5:$AU$20,Sitemap!AN$6,Cal!$AV$5:$AV$20,"&lt;="&amp;Sitemap!$B17,Cal!$AW$5:$AW$20,"&gt;="&amp;Sitemap!$B17)&gt;0,"*x2*",""))</f>
        <v/>
      </c>
      <c r="AP17" s="91" t="str">
        <f>IFERROR(IF(ISNUMBER(MATCH(AQ$6&amp;"-"&amp;$B17,Cal!$AY$5:$AY$20,0)),"*x6*",IF(INDEX(Cal!$O$5:$O$20,MATCH(Sitemap!AQ17,Cal!$AP$5:$AP$20,0))&gt;0,"*x1*","")),"")</f>
        <v/>
      </c>
      <c r="AQ17" s="91" t="str">
        <f>IFERROR(INDEX(Cal!$AP$5:$AP$36,MATCH(Sitemap!AQ$6&amp;"-"&amp;Sitemap!$B17,Cal!$AQ$5:$AQ$36,0)),"")</f>
        <v/>
      </c>
      <c r="AR17" s="91" t="str">
        <f>IFERROR(IF(INDEX(Cal!$Y$5:$Y$20,MATCH(Sitemap!AQ17,Cal!$AP$5:$AP$20,0))&gt;0,"*x1*",""),IF(COUNTIFS(Cal!$AU$5:$AU$20,Sitemap!AQ$6,Cal!$AV$5:$AV$20,"&lt;="&amp;Sitemap!$B17,Cal!$AW$5:$AW$20,"&gt;="&amp;Sitemap!$B17)&gt;0,"*x2*",""))</f>
        <v/>
      </c>
      <c r="AS17" s="91" t="str">
        <f>IFERROR(IF(ISNUMBER(MATCH(AT$6&amp;"-"&amp;$B17,Cal!$AY$5:$AY$20,0)),"*x6*",IF(INDEX(Cal!$O$5:$O$20,MATCH(Sitemap!AT17,Cal!$AP$5:$AP$20,0))&gt;0,"*x1*","")),"")</f>
        <v/>
      </c>
      <c r="AT17" s="91" t="str">
        <f>IFERROR(INDEX(Cal!$AP$5:$AP$36,MATCH(Sitemap!AT$6&amp;"-"&amp;Sitemap!$B17,Cal!$AQ$5:$AQ$36,0)),"")</f>
        <v/>
      </c>
      <c r="AU17" s="91" t="str">
        <f>IFERROR(IF(INDEX(Cal!$Y$5:$Y$20,MATCH(Sitemap!AT17,Cal!$AP$5:$AP$20,0))&gt;0,"*x1*",""),IF(COUNTIFS(Cal!$AU$5:$AU$20,Sitemap!AT$6,Cal!$AV$5:$AV$20,"&lt;="&amp;Sitemap!$B17,Cal!$AW$5:$AW$20,"&gt;="&amp;Sitemap!$B17)&gt;0,"*x2*",""))</f>
        <v/>
      </c>
      <c r="AV17" s="91" t="str">
        <f>IFERROR(IF(ISNUMBER(MATCH(#REF!&amp;"-"&amp;$B17,Cal!$AY$5:$AY$20,0)),"*x6*",IF(INDEX(Cal!$O$5:$O$20,MATCH(Sitemap!#REF!,Cal!$AP$5:$AP$20,0))&gt;0,"*x1*","")),"")</f>
        <v/>
      </c>
    </row>
    <row r="18" spans="2:48" x14ac:dyDescent="0.25">
      <c r="B18" s="100">
        <v>10</v>
      </c>
      <c r="D18" s="91" t="str">
        <f>IFERROR(INDEX(Cal!$AP$5:$AP$36,MATCH(Sitemap!D$6&amp;"-"&amp;Sitemap!$B18,Cal!$AQ$5:$AQ$36,0)),"")</f>
        <v/>
      </c>
      <c r="E18" s="91" t="str">
        <f>IFERROR(IF(INDEX(Cal!$Y$5:$Y$20,MATCH(Sitemap!D18,Cal!$AP$5:$AP$20,0))&gt;0,"*x1*",""),IF(COUNTIFS(Cal!$AU$5:$AU$20,Sitemap!D$6,Cal!$AV$5:$AV$20,"&lt;="&amp;Sitemap!$B18,Cal!$AW$5:$AW$20,"&gt;="&amp;Sitemap!$B18)&gt;0,"*x2*",""))</f>
        <v/>
      </c>
      <c r="F18" s="91" t="str">
        <f>IFERROR(IF(ISNUMBER(MATCH(G$6&amp;"-"&amp;$B18,Cal!$AY$5:$AY$20,0)),"*x6*",IF(INDEX(Cal!$O$5:$O$20,MATCH(Sitemap!G18,Cal!$AP$5:$AP$20,0))&gt;0,"*x1*","")),"")</f>
        <v/>
      </c>
      <c r="G18" s="91" t="str">
        <f>IFERROR(INDEX(Cal!$AP$5:$AP$36,MATCH(Sitemap!G$6&amp;"-"&amp;Sitemap!$B18,Cal!$AQ$5:$AQ$36,0)),"")</f>
        <v/>
      </c>
      <c r="H18" s="91" t="str">
        <f>IFERROR(IF(INDEX(Cal!$Y$5:$Y$20,MATCH(Sitemap!G18,Cal!$AP$5:$AP$20,0))&gt;0,"*x1*",""),IF(COUNTIFS(Cal!$AU$5:$AU$20,Sitemap!G$6,Cal!$AV$5:$AV$20,"&lt;="&amp;Sitemap!$B18,Cal!$AW$5:$AW$20,"&gt;="&amp;Sitemap!$B18)&gt;0,"*x2*",""))</f>
        <v>*x2*</v>
      </c>
      <c r="I18" s="91" t="str">
        <f>IFERROR(IF(ISNUMBER(MATCH(J$6&amp;"-"&amp;$B18,Cal!$AY$5:$AY$20,0)),"*x6*",IF(INDEX(Cal!$O$5:$O$20,MATCH(Sitemap!J18,Cal!$AP$5:$AP$20,0))&gt;0,"*x1*","")),"")</f>
        <v/>
      </c>
      <c r="J18" s="91" t="str">
        <f>IFERROR(INDEX(Cal!$AP$5:$AP$36,MATCH(Sitemap!J$6&amp;"-"&amp;Sitemap!$B18,Cal!$AQ$5:$AQ$36,0)),"")</f>
        <v/>
      </c>
      <c r="K18" s="91" t="str">
        <f>IFERROR(IF(INDEX(Cal!$Y$5:$Y$20,MATCH(Sitemap!J18,Cal!$AP$5:$AP$20,0))&gt;0,"*x1*",""),IF(COUNTIFS(Cal!$AU$5:$AU$20,Sitemap!J$6,Cal!$AV$5:$AV$20,"&lt;="&amp;Sitemap!$B18,Cal!$AW$5:$AW$20,"&gt;="&amp;Sitemap!$B18)&gt;0,"*x2*",""))</f>
        <v>*x2*</v>
      </c>
      <c r="L18" s="91" t="str">
        <f>IFERROR(IF(ISNUMBER(MATCH(M$6&amp;"-"&amp;$B18,Cal!$AY$5:$AY$20,0)),"*x6*",IF(INDEX(Cal!$O$5:$O$20,MATCH(Sitemap!M18,Cal!$AP$5:$AP$20,0))&gt;0,"*x1*","")),"")</f>
        <v/>
      </c>
      <c r="M18" s="91" t="str">
        <f>IFERROR(INDEX(Cal!$AP$5:$AP$36,MATCH(Sitemap!M$6&amp;"-"&amp;Sitemap!$B18,Cal!$AQ$5:$AQ$36,0)),"")</f>
        <v>/services/marketing/ppc</v>
      </c>
      <c r="N18" s="91" t="str">
        <f>IFERROR(IF(INDEX(Cal!$Y$5:$Y$20,MATCH(Sitemap!M18,Cal!$AP$5:$AP$20,0))&gt;0,"*x1*",""),IF(COUNTIFS(Cal!$AU$5:$AU$20,Sitemap!M$6,Cal!$AV$5:$AV$20,"&lt;="&amp;Sitemap!$B18,Cal!$AW$5:$AW$20,"&gt;="&amp;Sitemap!$B18)&gt;0,"*x2*",""))</f>
        <v/>
      </c>
      <c r="O18" s="91" t="str">
        <f>IFERROR(IF(ISNUMBER(MATCH(P$6&amp;"-"&amp;$B18,Cal!$AY$5:$AY$20,0)),"*x6*",IF(INDEX(Cal!$O$5:$O$20,MATCH(Sitemap!P18,Cal!$AP$5:$AP$20,0))&gt;0,"*x1*","")),"")</f>
        <v/>
      </c>
      <c r="P18" s="91" t="str">
        <f>IFERROR(INDEX(Cal!$AP$5:$AP$36,MATCH(Sitemap!P$6&amp;"-"&amp;Sitemap!$B18,Cal!$AQ$5:$AQ$36,0)),"")</f>
        <v/>
      </c>
      <c r="Q18" s="91" t="str">
        <f>IFERROR(IF(INDEX(Cal!$Y$5:$Y$20,MATCH(Sitemap!P18,Cal!$AP$5:$AP$20,0))&gt;0,"*x1*",""),IF(COUNTIFS(Cal!$AU$5:$AU$20,Sitemap!P$6,Cal!$AV$5:$AV$20,"&lt;="&amp;Sitemap!$B18,Cal!$AW$5:$AW$20,"&gt;="&amp;Sitemap!$B18)&gt;0,"*x2*",""))</f>
        <v>*x2*</v>
      </c>
      <c r="R18" s="91" t="str">
        <f>IFERROR(IF(ISNUMBER(MATCH(S$6&amp;"-"&amp;$B18,Cal!$AY$5:$AY$20,0)),"*x6*",IF(INDEX(Cal!$O$5:$O$20,MATCH(Sitemap!S18,Cal!$AP$5:$AP$20,0))&gt;0,"*x1*","")),"")</f>
        <v/>
      </c>
      <c r="S18" s="91" t="str">
        <f>IFERROR(INDEX(Cal!$AP$5:$AP$36,MATCH(Sitemap!S$6&amp;"-"&amp;Sitemap!$B18,Cal!$AQ$5:$AQ$36,0)),"")</f>
        <v>/blog/ppc-tips</v>
      </c>
      <c r="T18" s="91" t="str">
        <f>IFERROR(IF(INDEX(Cal!$Y$5:$Y$20,MATCH(Sitemap!S18,Cal!$AP$5:$AP$20,0))&gt;0,"*x1*",""),IF(COUNTIFS(Cal!$AU$5:$AU$20,Sitemap!S$6,Cal!$AV$5:$AV$20,"&lt;="&amp;Sitemap!$B18,Cal!$AW$5:$AW$20,"&gt;="&amp;Sitemap!$B18)&gt;0,"*x2*",""))</f>
        <v/>
      </c>
      <c r="U18" s="91" t="str">
        <f>IFERROR(IF(ISNUMBER(MATCH(V$6&amp;"-"&amp;$B18,Cal!$AY$5:$AY$20,0)),"*x6*",IF(INDEX(Cal!$O$5:$O$20,MATCH(Sitemap!V18,Cal!$AP$5:$AP$20,0))&gt;0,"*x1*","")),"")</f>
        <v/>
      </c>
      <c r="V18" s="91" t="str">
        <f>IFERROR(INDEX(Cal!$AP$5:$AP$36,MATCH(Sitemap!V$6&amp;"-"&amp;Sitemap!$B18,Cal!$AQ$5:$AQ$36,0)),"")</f>
        <v/>
      </c>
      <c r="W18" s="91" t="str">
        <f>IFERROR(IF(INDEX(Cal!$Y$5:$Y$20,MATCH(Sitemap!V18,Cal!$AP$5:$AP$20,0))&gt;0,"*x1*",""),IF(COUNTIFS(Cal!$AU$5:$AU$20,Sitemap!V$6,Cal!$AV$5:$AV$20,"&lt;="&amp;Sitemap!$B18,Cal!$AW$5:$AW$20,"&gt;="&amp;Sitemap!$B18)&gt;0,"*x2*",""))</f>
        <v/>
      </c>
      <c r="X18" s="91" t="str">
        <f>IFERROR(IF(ISNUMBER(MATCH(Y$6&amp;"-"&amp;$B18,Cal!$AY$5:$AY$20,0)),"*x6*",IF(INDEX(Cal!$O$5:$O$20,MATCH(Sitemap!Y18,Cal!$AP$5:$AP$20,0))&gt;0,"*x1*","")),"")</f>
        <v/>
      </c>
      <c r="Y18" s="91" t="str">
        <f>IFERROR(INDEX(Cal!$AP$5:$AP$36,MATCH(Sitemap!Y$6&amp;"-"&amp;Sitemap!$B18,Cal!$AQ$5:$AQ$36,0)),"")</f>
        <v/>
      </c>
      <c r="Z18" s="91" t="str">
        <f>IFERROR(IF(INDEX(Cal!$Y$5:$Y$20,MATCH(Sitemap!Y18,Cal!$AP$5:$AP$20,0))&gt;0,"*x1*",""),IF(COUNTIFS(Cal!$AU$5:$AU$20,Sitemap!Y$6,Cal!$AV$5:$AV$20,"&lt;="&amp;Sitemap!$B18,Cal!$AW$5:$AW$20,"&gt;="&amp;Sitemap!$B18)&gt;0,"*x2*",""))</f>
        <v/>
      </c>
      <c r="AA18" s="91" t="str">
        <f>IFERROR(IF(ISNUMBER(MATCH(AB$6&amp;"-"&amp;$B18,Cal!$AY$5:$AY$20,0)),"*x6*",IF(INDEX(Cal!$O$5:$O$20,MATCH(Sitemap!AB18,Cal!$AP$5:$AP$20,0))&gt;0,"*x1*","")),"")</f>
        <v/>
      </c>
      <c r="AB18" s="91" t="str">
        <f>IFERROR(INDEX(Cal!$AP$5:$AP$36,MATCH(Sitemap!AB$6&amp;"-"&amp;Sitemap!$B18,Cal!$AQ$5:$AQ$36,0)),"")</f>
        <v/>
      </c>
      <c r="AC18" s="91" t="str">
        <f>IFERROR(IF(INDEX(Cal!$Y$5:$Y$20,MATCH(Sitemap!AB18,Cal!$AP$5:$AP$20,0))&gt;0,"*x1*",""),IF(COUNTIFS(Cal!$AU$5:$AU$20,Sitemap!AB$6,Cal!$AV$5:$AV$20,"&lt;="&amp;Sitemap!$B18,Cal!$AW$5:$AW$20,"&gt;="&amp;Sitemap!$B18)&gt;0,"*x2*",""))</f>
        <v/>
      </c>
      <c r="AD18" s="91" t="str">
        <f>IFERROR(IF(ISNUMBER(MATCH(AE$6&amp;"-"&amp;$B18,Cal!$AY$5:$AY$20,0)),"*x6*",IF(INDEX(Cal!$O$5:$O$20,MATCH(Sitemap!AE18,Cal!$AP$5:$AP$20,0))&gt;0,"*x1*","")),"")</f>
        <v/>
      </c>
      <c r="AE18" s="91" t="str">
        <f>IFERROR(INDEX(Cal!$AP$5:$AP$36,MATCH(Sitemap!AE$6&amp;"-"&amp;Sitemap!$B18,Cal!$AQ$5:$AQ$36,0)),"")</f>
        <v/>
      </c>
      <c r="AF18" s="91" t="str">
        <f>IFERROR(IF(INDEX(Cal!$Y$5:$Y$20,MATCH(Sitemap!AE18,Cal!$AP$5:$AP$20,0))&gt;0,"*x1*",""),IF(COUNTIFS(Cal!$AU$5:$AU$20,Sitemap!AE$6,Cal!$AV$5:$AV$20,"&lt;="&amp;Sitemap!$B18,Cal!$AW$5:$AW$20,"&gt;="&amp;Sitemap!$B18)&gt;0,"*x2*",""))</f>
        <v/>
      </c>
      <c r="AG18" s="91" t="str">
        <f>IFERROR(IF(ISNUMBER(MATCH(AH$6&amp;"-"&amp;$B18,Cal!$AY$5:$AY$20,0)),"*x6*",IF(INDEX(Cal!$O$5:$O$20,MATCH(Sitemap!AH18,Cal!$AP$5:$AP$20,0))&gt;0,"*x1*","")),"")</f>
        <v/>
      </c>
      <c r="AH18" s="91" t="str">
        <f>IFERROR(INDEX(Cal!$AP$5:$AP$36,MATCH(Sitemap!AH$6&amp;"-"&amp;Sitemap!$B18,Cal!$AQ$5:$AQ$36,0)),"")</f>
        <v/>
      </c>
      <c r="AI18" s="91" t="str">
        <f>IFERROR(IF(INDEX(Cal!$Y$5:$Y$20,MATCH(Sitemap!AH18,Cal!$AP$5:$AP$20,0))&gt;0,"*x1*",""),IF(COUNTIFS(Cal!$AU$5:$AU$20,Sitemap!AH$6,Cal!$AV$5:$AV$20,"&lt;="&amp;Sitemap!$B18,Cal!$AW$5:$AW$20,"&gt;="&amp;Sitemap!$B18)&gt;0,"*x2*",""))</f>
        <v/>
      </c>
      <c r="AJ18" s="91" t="str">
        <f>IFERROR(IF(ISNUMBER(MATCH(AK$6&amp;"-"&amp;$B18,Cal!$AY$5:$AY$20,0)),"*x6*",IF(INDEX(Cal!$O$5:$O$20,MATCH(Sitemap!AK18,Cal!$AP$5:$AP$20,0))&gt;0,"*x1*","")),"")</f>
        <v/>
      </c>
      <c r="AK18" s="91" t="str">
        <f>IFERROR(INDEX(Cal!$AP$5:$AP$36,MATCH(Sitemap!AK$6&amp;"-"&amp;Sitemap!$B18,Cal!$AQ$5:$AQ$36,0)),"")</f>
        <v/>
      </c>
      <c r="AL18" s="91" t="str">
        <f>IFERROR(IF(INDEX(Cal!$Y$5:$Y$20,MATCH(Sitemap!AK18,Cal!$AP$5:$AP$20,0))&gt;0,"*x1*",""),IF(COUNTIFS(Cal!$AU$5:$AU$20,Sitemap!AK$6,Cal!$AV$5:$AV$20,"&lt;="&amp;Sitemap!$B18,Cal!$AW$5:$AW$20,"&gt;="&amp;Sitemap!$B18)&gt;0,"*x2*",""))</f>
        <v/>
      </c>
      <c r="AM18" s="91" t="str">
        <f>IFERROR(IF(ISNUMBER(MATCH(AN$6&amp;"-"&amp;$B18,Cal!$AY$5:$AY$20,0)),"*x6*",IF(INDEX(Cal!$O$5:$O$20,MATCH(Sitemap!AN18,Cal!$AP$5:$AP$20,0))&gt;0,"*x1*","")),"")</f>
        <v/>
      </c>
      <c r="AN18" s="91" t="str">
        <f>IFERROR(INDEX(Cal!$AP$5:$AP$36,MATCH(Sitemap!AN$6&amp;"-"&amp;Sitemap!$B18,Cal!$AQ$5:$AQ$36,0)),"")</f>
        <v/>
      </c>
      <c r="AO18" s="91" t="str">
        <f>IFERROR(IF(INDEX(Cal!$Y$5:$Y$20,MATCH(Sitemap!AN18,Cal!$AP$5:$AP$20,0))&gt;0,"*x1*",""),IF(COUNTIFS(Cal!$AU$5:$AU$20,Sitemap!AN$6,Cal!$AV$5:$AV$20,"&lt;="&amp;Sitemap!$B18,Cal!$AW$5:$AW$20,"&gt;="&amp;Sitemap!$B18)&gt;0,"*x2*",""))</f>
        <v/>
      </c>
      <c r="AP18" s="91" t="str">
        <f>IFERROR(IF(ISNUMBER(MATCH(AQ$6&amp;"-"&amp;$B18,Cal!$AY$5:$AY$20,0)),"*x6*",IF(INDEX(Cal!$O$5:$O$20,MATCH(Sitemap!AQ18,Cal!$AP$5:$AP$20,0))&gt;0,"*x1*","")),"")</f>
        <v/>
      </c>
      <c r="AQ18" s="91" t="str">
        <f>IFERROR(INDEX(Cal!$AP$5:$AP$36,MATCH(Sitemap!AQ$6&amp;"-"&amp;Sitemap!$B18,Cal!$AQ$5:$AQ$36,0)),"")</f>
        <v/>
      </c>
      <c r="AR18" s="91" t="str">
        <f>IFERROR(IF(INDEX(Cal!$Y$5:$Y$20,MATCH(Sitemap!AQ18,Cal!$AP$5:$AP$20,0))&gt;0,"*x1*",""),IF(COUNTIFS(Cal!$AU$5:$AU$20,Sitemap!AQ$6,Cal!$AV$5:$AV$20,"&lt;="&amp;Sitemap!$B18,Cal!$AW$5:$AW$20,"&gt;="&amp;Sitemap!$B18)&gt;0,"*x2*",""))</f>
        <v/>
      </c>
      <c r="AS18" s="91" t="str">
        <f>IFERROR(IF(ISNUMBER(MATCH(AT$6&amp;"-"&amp;$B18,Cal!$AY$5:$AY$20,0)),"*x6*",IF(INDEX(Cal!$O$5:$O$20,MATCH(Sitemap!AT18,Cal!$AP$5:$AP$20,0))&gt;0,"*x1*","")),"")</f>
        <v/>
      </c>
      <c r="AT18" s="91" t="str">
        <f>IFERROR(INDEX(Cal!$AP$5:$AP$36,MATCH(Sitemap!AT$6&amp;"-"&amp;Sitemap!$B18,Cal!$AQ$5:$AQ$36,0)),"")</f>
        <v/>
      </c>
      <c r="AU18" s="91" t="str">
        <f>IFERROR(IF(INDEX(Cal!$Y$5:$Y$20,MATCH(Sitemap!AT18,Cal!$AP$5:$AP$20,0))&gt;0,"*x1*",""),IF(COUNTIFS(Cal!$AU$5:$AU$20,Sitemap!AT$6,Cal!$AV$5:$AV$20,"&lt;="&amp;Sitemap!$B18,Cal!$AW$5:$AW$20,"&gt;="&amp;Sitemap!$B18)&gt;0,"*x2*",""))</f>
        <v/>
      </c>
      <c r="AV18" s="91" t="str">
        <f>IFERROR(IF(ISNUMBER(MATCH(#REF!&amp;"-"&amp;$B18,Cal!$AY$5:$AY$20,0)),"*x6*",IF(INDEX(Cal!$O$5:$O$20,MATCH(Sitemap!#REF!,Cal!$AP$5:$AP$20,0))&gt;0,"*x1*","")),"")</f>
        <v/>
      </c>
    </row>
    <row r="19" spans="2:48" x14ac:dyDescent="0.25">
      <c r="B19" s="100">
        <v>11</v>
      </c>
      <c r="D19" s="91" t="str">
        <f>IFERROR(INDEX(Cal!$AP$5:$AP$36,MATCH(Sitemap!D$6&amp;"-"&amp;Sitemap!$B19,Cal!$AQ$5:$AQ$36,0)),"")</f>
        <v/>
      </c>
      <c r="E19" s="91" t="str">
        <f>IFERROR(IF(INDEX(Cal!$Y$5:$Y$20,MATCH(Sitemap!D19,Cal!$AP$5:$AP$20,0))&gt;0,"*x1*",""),IF(COUNTIFS(Cal!$AU$5:$AU$20,Sitemap!D$6,Cal!$AV$5:$AV$20,"&lt;="&amp;Sitemap!$B19,Cal!$AW$5:$AW$20,"&gt;="&amp;Sitemap!$B19)&gt;0,"*x2*",""))</f>
        <v/>
      </c>
      <c r="F19" s="91" t="str">
        <f>IFERROR(IF(ISNUMBER(MATCH(G$6&amp;"-"&amp;$B19,Cal!$AY$5:$AY$20,0)),"*x6*",IF(INDEX(Cal!$O$5:$O$20,MATCH(Sitemap!G19,Cal!$AP$5:$AP$20,0))&gt;0,"*x1*","")),"")</f>
        <v/>
      </c>
      <c r="G19" s="91" t="str">
        <f>IFERROR(INDEX(Cal!$AP$5:$AP$36,MATCH(Sitemap!G$6&amp;"-"&amp;Sitemap!$B19,Cal!$AQ$5:$AQ$36,0)),"")</f>
        <v/>
      </c>
      <c r="H19" s="91" t="str">
        <f>IFERROR(IF(INDEX(Cal!$Y$5:$Y$20,MATCH(Sitemap!G19,Cal!$AP$5:$AP$20,0))&gt;0,"*x1*",""),IF(COUNTIFS(Cal!$AU$5:$AU$20,Sitemap!G$6,Cal!$AV$5:$AV$20,"&lt;="&amp;Sitemap!$B19,Cal!$AW$5:$AW$20,"&gt;="&amp;Sitemap!$B19)&gt;0,"*x2*",""))</f>
        <v>*x2*</v>
      </c>
      <c r="I19" s="91" t="str">
        <f>IFERROR(IF(ISNUMBER(MATCH(J$6&amp;"-"&amp;$B19,Cal!$AY$5:$AY$20,0)),"*x6*",IF(INDEX(Cal!$O$5:$O$20,MATCH(Sitemap!J19,Cal!$AP$5:$AP$20,0))&gt;0,"*x1*","")),"")</f>
        <v/>
      </c>
      <c r="J19" s="91" t="str">
        <f>IFERROR(INDEX(Cal!$AP$5:$AP$36,MATCH(Sitemap!J$6&amp;"-"&amp;Sitemap!$B19,Cal!$AQ$5:$AQ$36,0)),"")</f>
        <v/>
      </c>
      <c r="K19" s="91" t="str">
        <f>IFERROR(IF(INDEX(Cal!$Y$5:$Y$20,MATCH(Sitemap!J19,Cal!$AP$5:$AP$20,0))&gt;0,"*x1*",""),IF(COUNTIFS(Cal!$AU$5:$AU$20,Sitemap!J$6,Cal!$AV$5:$AV$20,"&lt;="&amp;Sitemap!$B19,Cal!$AW$5:$AW$20,"&gt;="&amp;Sitemap!$B19)&gt;0,"*x2*",""))</f>
        <v>*x2*</v>
      </c>
      <c r="L19" s="91" t="str">
        <f>IFERROR(IF(ISNUMBER(MATCH(M$6&amp;"-"&amp;$B19,Cal!$AY$5:$AY$20,0)),"*x6*",IF(INDEX(Cal!$O$5:$O$20,MATCH(Sitemap!M19,Cal!$AP$5:$AP$20,0))&gt;0,"*x1*","")),"")</f>
        <v/>
      </c>
      <c r="M19" s="91" t="str">
        <f>IFERROR(INDEX(Cal!$AP$5:$AP$36,MATCH(Sitemap!M$6&amp;"-"&amp;Sitemap!$B19,Cal!$AQ$5:$AQ$36,0)),"")</f>
        <v/>
      </c>
      <c r="N19" s="91" t="str">
        <f>IFERROR(IF(INDEX(Cal!$Y$5:$Y$20,MATCH(Sitemap!M19,Cal!$AP$5:$AP$20,0))&gt;0,"*x1*",""),IF(COUNTIFS(Cal!$AU$5:$AU$20,Sitemap!M$6,Cal!$AV$5:$AV$20,"&lt;="&amp;Sitemap!$B19,Cal!$AW$5:$AW$20,"&gt;="&amp;Sitemap!$B19)&gt;0,"*x2*",""))</f>
        <v/>
      </c>
      <c r="O19" s="91" t="str">
        <f>IFERROR(IF(ISNUMBER(MATCH(P$6&amp;"-"&amp;$B19,Cal!$AY$5:$AY$20,0)),"*x6*",IF(INDEX(Cal!$O$5:$O$20,MATCH(Sitemap!P19,Cal!$AP$5:$AP$20,0))&gt;0,"*x1*","")),"")</f>
        <v/>
      </c>
      <c r="P19" s="91" t="str">
        <f>IFERROR(INDEX(Cal!$AP$5:$AP$36,MATCH(Sitemap!P$6&amp;"-"&amp;Sitemap!$B19,Cal!$AQ$5:$AQ$36,0)),"")</f>
        <v/>
      </c>
      <c r="Q19" s="91" t="str">
        <f>IFERROR(IF(INDEX(Cal!$Y$5:$Y$20,MATCH(Sitemap!P19,Cal!$AP$5:$AP$20,0))&gt;0,"*x1*",""),IF(COUNTIFS(Cal!$AU$5:$AU$20,Sitemap!P$6,Cal!$AV$5:$AV$20,"&lt;="&amp;Sitemap!$B19,Cal!$AW$5:$AW$20,"&gt;="&amp;Sitemap!$B19)&gt;0,"*x2*",""))</f>
        <v>*x2*</v>
      </c>
      <c r="R19" s="91" t="str">
        <f>IFERROR(IF(ISNUMBER(MATCH(S$6&amp;"-"&amp;$B19,Cal!$AY$5:$AY$20,0)),"*x6*",IF(INDEX(Cal!$O$5:$O$20,MATCH(Sitemap!S19,Cal!$AP$5:$AP$20,0))&gt;0,"*x1*","")),"")</f>
        <v/>
      </c>
      <c r="S19" s="91" t="str">
        <f>IFERROR(INDEX(Cal!$AP$5:$AP$36,MATCH(Sitemap!S$6&amp;"-"&amp;Sitemap!$B19,Cal!$AQ$5:$AQ$36,0)),"")</f>
        <v/>
      </c>
      <c r="T19" s="91" t="str">
        <f>IFERROR(IF(INDEX(Cal!$Y$5:$Y$20,MATCH(Sitemap!S19,Cal!$AP$5:$AP$20,0))&gt;0,"*x1*",""),IF(COUNTIFS(Cal!$AU$5:$AU$20,Sitemap!S$6,Cal!$AV$5:$AV$20,"&lt;="&amp;Sitemap!$B19,Cal!$AW$5:$AW$20,"&gt;="&amp;Sitemap!$B19)&gt;0,"*x2*",""))</f>
        <v/>
      </c>
      <c r="U19" s="91" t="str">
        <f>IFERROR(IF(ISNUMBER(MATCH(V$6&amp;"-"&amp;$B19,Cal!$AY$5:$AY$20,0)),"*x6*",IF(INDEX(Cal!$O$5:$O$20,MATCH(Sitemap!V19,Cal!$AP$5:$AP$20,0))&gt;0,"*x1*","")),"")</f>
        <v/>
      </c>
      <c r="V19" s="91" t="str">
        <f>IFERROR(INDEX(Cal!$AP$5:$AP$36,MATCH(Sitemap!V$6&amp;"-"&amp;Sitemap!$B19,Cal!$AQ$5:$AQ$36,0)),"")</f>
        <v/>
      </c>
      <c r="W19" s="91" t="str">
        <f>IFERROR(IF(INDEX(Cal!$Y$5:$Y$20,MATCH(Sitemap!V19,Cal!$AP$5:$AP$20,0))&gt;0,"*x1*",""),IF(COUNTIFS(Cal!$AU$5:$AU$20,Sitemap!V$6,Cal!$AV$5:$AV$20,"&lt;="&amp;Sitemap!$B19,Cal!$AW$5:$AW$20,"&gt;="&amp;Sitemap!$B19)&gt;0,"*x2*",""))</f>
        <v/>
      </c>
      <c r="X19" s="91" t="str">
        <f>IFERROR(IF(ISNUMBER(MATCH(Y$6&amp;"-"&amp;$B19,Cal!$AY$5:$AY$20,0)),"*x6*",IF(INDEX(Cal!$O$5:$O$20,MATCH(Sitemap!Y19,Cal!$AP$5:$AP$20,0))&gt;0,"*x1*","")),"")</f>
        <v/>
      </c>
      <c r="Y19" s="91" t="str">
        <f>IFERROR(INDEX(Cal!$AP$5:$AP$36,MATCH(Sitemap!Y$6&amp;"-"&amp;Sitemap!$B19,Cal!$AQ$5:$AQ$36,0)),"")</f>
        <v/>
      </c>
      <c r="Z19" s="91" t="str">
        <f>IFERROR(IF(INDEX(Cal!$Y$5:$Y$20,MATCH(Sitemap!Y19,Cal!$AP$5:$AP$20,0))&gt;0,"*x1*",""),IF(COUNTIFS(Cal!$AU$5:$AU$20,Sitemap!Y$6,Cal!$AV$5:$AV$20,"&lt;="&amp;Sitemap!$B19,Cal!$AW$5:$AW$20,"&gt;="&amp;Sitemap!$B19)&gt;0,"*x2*",""))</f>
        <v/>
      </c>
      <c r="AA19" s="91" t="str">
        <f>IFERROR(IF(ISNUMBER(MATCH(AB$6&amp;"-"&amp;$B19,Cal!$AY$5:$AY$20,0)),"*x6*",IF(INDEX(Cal!$O$5:$O$20,MATCH(Sitemap!AB19,Cal!$AP$5:$AP$20,0))&gt;0,"*x1*","")),"")</f>
        <v/>
      </c>
      <c r="AB19" s="91" t="str">
        <f>IFERROR(INDEX(Cal!$AP$5:$AP$36,MATCH(Sitemap!AB$6&amp;"-"&amp;Sitemap!$B19,Cal!$AQ$5:$AQ$36,0)),"")</f>
        <v/>
      </c>
      <c r="AC19" s="91" t="str">
        <f>IFERROR(IF(INDEX(Cal!$Y$5:$Y$20,MATCH(Sitemap!AB19,Cal!$AP$5:$AP$20,0))&gt;0,"*x1*",""),IF(COUNTIFS(Cal!$AU$5:$AU$20,Sitemap!AB$6,Cal!$AV$5:$AV$20,"&lt;="&amp;Sitemap!$B19,Cal!$AW$5:$AW$20,"&gt;="&amp;Sitemap!$B19)&gt;0,"*x2*",""))</f>
        <v/>
      </c>
      <c r="AD19" s="91" t="str">
        <f>IFERROR(IF(ISNUMBER(MATCH(AE$6&amp;"-"&amp;$B19,Cal!$AY$5:$AY$20,0)),"*x6*",IF(INDEX(Cal!$O$5:$O$20,MATCH(Sitemap!AE19,Cal!$AP$5:$AP$20,0))&gt;0,"*x1*","")),"")</f>
        <v/>
      </c>
      <c r="AE19" s="91" t="str">
        <f>IFERROR(INDEX(Cal!$AP$5:$AP$36,MATCH(Sitemap!AE$6&amp;"-"&amp;Sitemap!$B19,Cal!$AQ$5:$AQ$36,0)),"")</f>
        <v/>
      </c>
      <c r="AF19" s="91" t="str">
        <f>IFERROR(IF(INDEX(Cal!$Y$5:$Y$20,MATCH(Sitemap!AE19,Cal!$AP$5:$AP$20,0))&gt;0,"*x1*",""),IF(COUNTIFS(Cal!$AU$5:$AU$20,Sitemap!AE$6,Cal!$AV$5:$AV$20,"&lt;="&amp;Sitemap!$B19,Cal!$AW$5:$AW$20,"&gt;="&amp;Sitemap!$B19)&gt;0,"*x2*",""))</f>
        <v/>
      </c>
      <c r="AG19" s="91" t="str">
        <f>IFERROR(IF(ISNUMBER(MATCH(AH$6&amp;"-"&amp;$B19,Cal!$AY$5:$AY$20,0)),"*x6*",IF(INDEX(Cal!$O$5:$O$20,MATCH(Sitemap!AH19,Cal!$AP$5:$AP$20,0))&gt;0,"*x1*","")),"")</f>
        <v/>
      </c>
      <c r="AH19" s="91" t="str">
        <f>IFERROR(INDEX(Cal!$AP$5:$AP$36,MATCH(Sitemap!AH$6&amp;"-"&amp;Sitemap!$B19,Cal!$AQ$5:$AQ$36,0)),"")</f>
        <v/>
      </c>
      <c r="AI19" s="91" t="str">
        <f>IFERROR(IF(INDEX(Cal!$Y$5:$Y$20,MATCH(Sitemap!AH19,Cal!$AP$5:$AP$20,0))&gt;0,"*x1*",""),IF(COUNTIFS(Cal!$AU$5:$AU$20,Sitemap!AH$6,Cal!$AV$5:$AV$20,"&lt;="&amp;Sitemap!$B19,Cal!$AW$5:$AW$20,"&gt;="&amp;Sitemap!$B19)&gt;0,"*x2*",""))</f>
        <v/>
      </c>
      <c r="AJ19" s="91" t="str">
        <f>IFERROR(IF(ISNUMBER(MATCH(AK$6&amp;"-"&amp;$B19,Cal!$AY$5:$AY$20,0)),"*x6*",IF(INDEX(Cal!$O$5:$O$20,MATCH(Sitemap!AK19,Cal!$AP$5:$AP$20,0))&gt;0,"*x1*","")),"")</f>
        <v/>
      </c>
      <c r="AK19" s="91" t="str">
        <f>IFERROR(INDEX(Cal!$AP$5:$AP$36,MATCH(Sitemap!AK$6&amp;"-"&amp;Sitemap!$B19,Cal!$AQ$5:$AQ$36,0)),"")</f>
        <v/>
      </c>
      <c r="AL19" s="91" t="str">
        <f>IFERROR(IF(INDEX(Cal!$Y$5:$Y$20,MATCH(Sitemap!AK19,Cal!$AP$5:$AP$20,0))&gt;0,"*x1*",""),IF(COUNTIFS(Cal!$AU$5:$AU$20,Sitemap!AK$6,Cal!$AV$5:$AV$20,"&lt;="&amp;Sitemap!$B19,Cal!$AW$5:$AW$20,"&gt;="&amp;Sitemap!$B19)&gt;0,"*x2*",""))</f>
        <v/>
      </c>
      <c r="AM19" s="91" t="str">
        <f>IFERROR(IF(ISNUMBER(MATCH(AN$6&amp;"-"&amp;$B19,Cal!$AY$5:$AY$20,0)),"*x6*",IF(INDEX(Cal!$O$5:$O$20,MATCH(Sitemap!AN19,Cal!$AP$5:$AP$20,0))&gt;0,"*x1*","")),"")</f>
        <v/>
      </c>
      <c r="AN19" s="91" t="str">
        <f>IFERROR(INDEX(Cal!$AP$5:$AP$36,MATCH(Sitemap!AN$6&amp;"-"&amp;Sitemap!$B19,Cal!$AQ$5:$AQ$36,0)),"")</f>
        <v/>
      </c>
      <c r="AO19" s="91" t="str">
        <f>IFERROR(IF(INDEX(Cal!$Y$5:$Y$20,MATCH(Sitemap!AN19,Cal!$AP$5:$AP$20,0))&gt;0,"*x1*",""),IF(COUNTIFS(Cal!$AU$5:$AU$20,Sitemap!AN$6,Cal!$AV$5:$AV$20,"&lt;="&amp;Sitemap!$B19,Cal!$AW$5:$AW$20,"&gt;="&amp;Sitemap!$B19)&gt;0,"*x2*",""))</f>
        <v/>
      </c>
      <c r="AP19" s="91" t="str">
        <f>IFERROR(IF(ISNUMBER(MATCH(AQ$6&amp;"-"&amp;$B19,Cal!$AY$5:$AY$20,0)),"*x6*",IF(INDEX(Cal!$O$5:$O$20,MATCH(Sitemap!AQ19,Cal!$AP$5:$AP$20,0))&gt;0,"*x1*","")),"")</f>
        <v/>
      </c>
      <c r="AQ19" s="91" t="str">
        <f>IFERROR(INDEX(Cal!$AP$5:$AP$36,MATCH(Sitemap!AQ$6&amp;"-"&amp;Sitemap!$B19,Cal!$AQ$5:$AQ$36,0)),"")</f>
        <v/>
      </c>
      <c r="AR19" s="91" t="str">
        <f>IFERROR(IF(INDEX(Cal!$Y$5:$Y$20,MATCH(Sitemap!AQ19,Cal!$AP$5:$AP$20,0))&gt;0,"*x1*",""),IF(COUNTIFS(Cal!$AU$5:$AU$20,Sitemap!AQ$6,Cal!$AV$5:$AV$20,"&lt;="&amp;Sitemap!$B19,Cal!$AW$5:$AW$20,"&gt;="&amp;Sitemap!$B19)&gt;0,"*x2*",""))</f>
        <v/>
      </c>
      <c r="AS19" s="91" t="str">
        <f>IFERROR(IF(ISNUMBER(MATCH(AT$6&amp;"-"&amp;$B19,Cal!$AY$5:$AY$20,0)),"*x6*",IF(INDEX(Cal!$O$5:$O$20,MATCH(Sitemap!AT19,Cal!$AP$5:$AP$20,0))&gt;0,"*x1*","")),"")</f>
        <v/>
      </c>
      <c r="AT19" s="91" t="str">
        <f>IFERROR(INDEX(Cal!$AP$5:$AP$36,MATCH(Sitemap!AT$6&amp;"-"&amp;Sitemap!$B19,Cal!$AQ$5:$AQ$36,0)),"")</f>
        <v/>
      </c>
      <c r="AU19" s="91" t="str">
        <f>IFERROR(IF(INDEX(Cal!$Y$5:$Y$20,MATCH(Sitemap!AT19,Cal!$AP$5:$AP$20,0))&gt;0,"*x1*",""),IF(COUNTIFS(Cal!$AU$5:$AU$20,Sitemap!AT$6,Cal!$AV$5:$AV$20,"&lt;="&amp;Sitemap!$B19,Cal!$AW$5:$AW$20,"&gt;="&amp;Sitemap!$B19)&gt;0,"*x2*",""))</f>
        <v/>
      </c>
      <c r="AV19" s="91" t="str">
        <f>IFERROR(IF(ISNUMBER(MATCH(#REF!&amp;"-"&amp;$B19,Cal!$AY$5:$AY$20,0)),"*x6*",IF(INDEX(Cal!$O$5:$O$20,MATCH(Sitemap!#REF!,Cal!$AP$5:$AP$20,0))&gt;0,"*x1*","")),"")</f>
        <v/>
      </c>
    </row>
    <row r="20" spans="2:48" x14ac:dyDescent="0.25">
      <c r="B20" s="100">
        <v>12</v>
      </c>
      <c r="D20" s="91" t="str">
        <f>IFERROR(INDEX(Cal!$AP$5:$AP$36,MATCH(Sitemap!D$6&amp;"-"&amp;Sitemap!$B20,Cal!$AQ$5:$AQ$36,0)),"")</f>
        <v/>
      </c>
      <c r="E20" s="91" t="str">
        <f>IFERROR(IF(INDEX(Cal!$Y$5:$Y$20,MATCH(Sitemap!D20,Cal!$AP$5:$AP$20,0))&gt;0,"*x1*",""),IF(COUNTIFS(Cal!$AU$5:$AU$20,Sitemap!D$6,Cal!$AV$5:$AV$20,"&lt;="&amp;Sitemap!$B20,Cal!$AW$5:$AW$20,"&gt;="&amp;Sitemap!$B20)&gt;0,"*x2*",""))</f>
        <v/>
      </c>
      <c r="F20" s="91" t="str">
        <f>IFERROR(IF(ISNUMBER(MATCH(G$6&amp;"-"&amp;$B20,Cal!$AY$5:$AY$20,0)),"*x6*",IF(INDEX(Cal!$O$5:$O$20,MATCH(Sitemap!G20,Cal!$AP$5:$AP$20,0))&gt;0,"*x1*","")),"")</f>
        <v/>
      </c>
      <c r="G20" s="91" t="str">
        <f>IFERROR(INDEX(Cal!$AP$5:$AP$36,MATCH(Sitemap!G$6&amp;"-"&amp;Sitemap!$B20,Cal!$AQ$5:$AQ$36,0)),"")</f>
        <v/>
      </c>
      <c r="H20" s="91" t="str">
        <f>IFERROR(IF(INDEX(Cal!$Y$5:$Y$20,MATCH(Sitemap!G20,Cal!$AP$5:$AP$20,0))&gt;0,"*x1*",""),IF(COUNTIFS(Cal!$AU$5:$AU$20,Sitemap!G$6,Cal!$AV$5:$AV$20,"&lt;="&amp;Sitemap!$B20,Cal!$AW$5:$AW$20,"&gt;="&amp;Sitemap!$B20)&gt;0,"*x2*",""))</f>
        <v>*x2*</v>
      </c>
      <c r="I20" s="91" t="str">
        <f>IFERROR(IF(ISNUMBER(MATCH(J$6&amp;"-"&amp;$B20,Cal!$AY$5:$AY$20,0)),"*x6*",IF(INDEX(Cal!$O$5:$O$20,MATCH(Sitemap!J20,Cal!$AP$5:$AP$20,0))&gt;0,"*x1*","")),"")</f>
        <v/>
      </c>
      <c r="J20" s="91" t="str">
        <f>IFERROR(INDEX(Cal!$AP$5:$AP$36,MATCH(Sitemap!J$6&amp;"-"&amp;Sitemap!$B20,Cal!$AQ$5:$AQ$36,0)),"")</f>
        <v/>
      </c>
      <c r="K20" s="91" t="str">
        <f>IFERROR(IF(INDEX(Cal!$Y$5:$Y$20,MATCH(Sitemap!J20,Cal!$AP$5:$AP$20,0))&gt;0,"*x1*",""),IF(COUNTIFS(Cal!$AU$5:$AU$20,Sitemap!J$6,Cal!$AV$5:$AV$20,"&lt;="&amp;Sitemap!$B20,Cal!$AW$5:$AW$20,"&gt;="&amp;Sitemap!$B20)&gt;0,"*x2*",""))</f>
        <v>*x2*</v>
      </c>
      <c r="L20" s="91" t="str">
        <f>IFERROR(IF(ISNUMBER(MATCH(M$6&amp;"-"&amp;$B20,Cal!$AY$5:$AY$20,0)),"*x6*",IF(INDEX(Cal!$O$5:$O$20,MATCH(Sitemap!M20,Cal!$AP$5:$AP$20,0))&gt;0,"*x1*","")),"")</f>
        <v>*x1*</v>
      </c>
      <c r="M20" s="91" t="str">
        <f>IFERROR(INDEX(Cal!$AP$5:$AP$36,MATCH(Sitemap!M$6&amp;"-"&amp;Sitemap!$B20,Cal!$AQ$5:$AQ$36,0)),"")</f>
        <v>6-social-media</v>
      </c>
      <c r="N20" s="91" t="str">
        <f>IFERROR(IF(INDEX(Cal!$Y$5:$Y$20,MATCH(Sitemap!M20,Cal!$AP$5:$AP$20,0))&gt;0,"*x1*",""),IF(COUNTIFS(Cal!$AU$5:$AU$20,Sitemap!M$6,Cal!$AV$5:$AV$20,"&lt;="&amp;Sitemap!$B20,Cal!$AW$5:$AW$20,"&gt;="&amp;Sitemap!$B20)&gt;0,"*x2*",""))</f>
        <v/>
      </c>
      <c r="O20" s="91" t="str">
        <f>IFERROR(IF(ISNUMBER(MATCH(P$6&amp;"-"&amp;$B20,Cal!$AY$5:$AY$20,0)),"*x6*",IF(INDEX(Cal!$O$5:$O$20,MATCH(Sitemap!P20,Cal!$AP$5:$AP$20,0))&gt;0,"*x1*","")),"")</f>
        <v/>
      </c>
      <c r="P20" s="91" t="str">
        <f>IFERROR(INDEX(Cal!$AP$5:$AP$36,MATCH(Sitemap!P$6&amp;"-"&amp;Sitemap!$B20,Cal!$AQ$5:$AQ$36,0)),"")</f>
        <v/>
      </c>
      <c r="Q20" s="91" t="str">
        <f>IFERROR(IF(INDEX(Cal!$Y$5:$Y$20,MATCH(Sitemap!P20,Cal!$AP$5:$AP$20,0))&gt;0,"*x1*",""),IF(COUNTIFS(Cal!$AU$5:$AU$20,Sitemap!P$6,Cal!$AV$5:$AV$20,"&lt;="&amp;Sitemap!$B20,Cal!$AW$5:$AW$20,"&gt;="&amp;Sitemap!$B20)&gt;0,"*x2*",""))</f>
        <v>*x2*</v>
      </c>
      <c r="R20" s="91" t="str">
        <f>IFERROR(IF(ISNUMBER(MATCH(S$6&amp;"-"&amp;$B20,Cal!$AY$5:$AY$20,0)),"*x6*",IF(INDEX(Cal!$O$5:$O$20,MATCH(Sitemap!S20,Cal!$AP$5:$AP$20,0))&gt;0,"*x1*","")),"")</f>
        <v>*x6*</v>
      </c>
      <c r="S20" s="91" t="str">
        <f>IFERROR(INDEX(Cal!$AP$5:$AP$36,MATCH(Sitemap!S$6&amp;"-"&amp;Sitemap!$B20,Cal!$AQ$5:$AQ$36,0)),"")</f>
        <v>12-social-media-tips</v>
      </c>
      <c r="T20" s="91" t="str">
        <f>IFERROR(IF(INDEX(Cal!$Y$5:$Y$20,MATCH(Sitemap!S20,Cal!$AP$5:$AP$20,0))&gt;0,"*x1*",""),IF(COUNTIFS(Cal!$AU$5:$AU$20,Sitemap!S$6,Cal!$AV$5:$AV$20,"&lt;="&amp;Sitemap!$B20,Cal!$AW$5:$AW$20,"&gt;="&amp;Sitemap!$B20)&gt;0,"*x2*",""))</f>
        <v/>
      </c>
      <c r="U20" s="91" t="str">
        <f>IFERROR(IF(ISNUMBER(MATCH(V$6&amp;"-"&amp;$B20,Cal!$AY$5:$AY$20,0)),"*x6*",IF(INDEX(Cal!$O$5:$O$20,MATCH(Sitemap!V20,Cal!$AP$5:$AP$20,0))&gt;0,"*x1*","")),"")</f>
        <v/>
      </c>
      <c r="V20" s="91" t="str">
        <f>IFERROR(INDEX(Cal!$AP$5:$AP$36,MATCH(Sitemap!V$6&amp;"-"&amp;Sitemap!$B20,Cal!$AQ$5:$AQ$36,0)),"")</f>
        <v/>
      </c>
      <c r="W20" s="91" t="str">
        <f>IFERROR(IF(INDEX(Cal!$Y$5:$Y$20,MATCH(Sitemap!V20,Cal!$AP$5:$AP$20,0))&gt;0,"*x1*",""),IF(COUNTIFS(Cal!$AU$5:$AU$20,Sitemap!V$6,Cal!$AV$5:$AV$20,"&lt;="&amp;Sitemap!$B20,Cal!$AW$5:$AW$20,"&gt;="&amp;Sitemap!$B20)&gt;0,"*x2*",""))</f>
        <v/>
      </c>
      <c r="X20" s="91" t="str">
        <f>IFERROR(IF(ISNUMBER(MATCH(Y$6&amp;"-"&amp;$B20,Cal!$AY$5:$AY$20,0)),"*x6*",IF(INDEX(Cal!$O$5:$O$20,MATCH(Sitemap!Y20,Cal!$AP$5:$AP$20,0))&gt;0,"*x1*","")),"")</f>
        <v/>
      </c>
      <c r="Y20" s="91" t="str">
        <f>IFERROR(INDEX(Cal!$AP$5:$AP$36,MATCH(Sitemap!Y$6&amp;"-"&amp;Sitemap!$B20,Cal!$AQ$5:$AQ$36,0)),"")</f>
        <v/>
      </c>
      <c r="Z20" s="91" t="str">
        <f>IFERROR(IF(INDEX(Cal!$Y$5:$Y$20,MATCH(Sitemap!Y20,Cal!$AP$5:$AP$20,0))&gt;0,"*x1*",""),IF(COUNTIFS(Cal!$AU$5:$AU$20,Sitemap!Y$6,Cal!$AV$5:$AV$20,"&lt;="&amp;Sitemap!$B20,Cal!$AW$5:$AW$20,"&gt;="&amp;Sitemap!$B20)&gt;0,"*x2*",""))</f>
        <v/>
      </c>
      <c r="AA20" s="91" t="str">
        <f>IFERROR(IF(ISNUMBER(MATCH(AB$6&amp;"-"&amp;$B20,Cal!$AY$5:$AY$20,0)),"*x6*",IF(INDEX(Cal!$O$5:$O$20,MATCH(Sitemap!AB20,Cal!$AP$5:$AP$20,0))&gt;0,"*x1*","")),"")</f>
        <v/>
      </c>
      <c r="AB20" s="91" t="str">
        <f>IFERROR(INDEX(Cal!$AP$5:$AP$36,MATCH(Sitemap!AB$6&amp;"-"&amp;Sitemap!$B20,Cal!$AQ$5:$AQ$36,0)),"")</f>
        <v/>
      </c>
      <c r="AC20" s="91" t="str">
        <f>IFERROR(IF(INDEX(Cal!$Y$5:$Y$20,MATCH(Sitemap!AB20,Cal!$AP$5:$AP$20,0))&gt;0,"*x1*",""),IF(COUNTIFS(Cal!$AU$5:$AU$20,Sitemap!AB$6,Cal!$AV$5:$AV$20,"&lt;="&amp;Sitemap!$B20,Cal!$AW$5:$AW$20,"&gt;="&amp;Sitemap!$B20)&gt;0,"*x2*",""))</f>
        <v/>
      </c>
      <c r="AD20" s="91" t="str">
        <f>IFERROR(IF(ISNUMBER(MATCH(AE$6&amp;"-"&amp;$B20,Cal!$AY$5:$AY$20,0)),"*x6*",IF(INDEX(Cal!$O$5:$O$20,MATCH(Sitemap!AE20,Cal!$AP$5:$AP$20,0))&gt;0,"*x1*","")),"")</f>
        <v/>
      </c>
      <c r="AE20" s="91" t="str">
        <f>IFERROR(INDEX(Cal!$AP$5:$AP$36,MATCH(Sitemap!AE$6&amp;"-"&amp;Sitemap!$B20,Cal!$AQ$5:$AQ$36,0)),"")</f>
        <v/>
      </c>
      <c r="AF20" s="91" t="str">
        <f>IFERROR(IF(INDEX(Cal!$Y$5:$Y$20,MATCH(Sitemap!AE20,Cal!$AP$5:$AP$20,0))&gt;0,"*x1*",""),IF(COUNTIFS(Cal!$AU$5:$AU$20,Sitemap!AE$6,Cal!$AV$5:$AV$20,"&lt;="&amp;Sitemap!$B20,Cal!$AW$5:$AW$20,"&gt;="&amp;Sitemap!$B20)&gt;0,"*x2*",""))</f>
        <v/>
      </c>
      <c r="AG20" s="91" t="str">
        <f>IFERROR(IF(ISNUMBER(MATCH(AH$6&amp;"-"&amp;$B20,Cal!$AY$5:$AY$20,0)),"*x6*",IF(INDEX(Cal!$O$5:$O$20,MATCH(Sitemap!AH20,Cal!$AP$5:$AP$20,0))&gt;0,"*x1*","")),"")</f>
        <v/>
      </c>
      <c r="AH20" s="91" t="str">
        <f>IFERROR(INDEX(Cal!$AP$5:$AP$36,MATCH(Sitemap!AH$6&amp;"-"&amp;Sitemap!$B20,Cal!$AQ$5:$AQ$36,0)),"")</f>
        <v/>
      </c>
      <c r="AI20" s="91" t="str">
        <f>IFERROR(IF(INDEX(Cal!$Y$5:$Y$20,MATCH(Sitemap!AH20,Cal!$AP$5:$AP$20,0))&gt;0,"*x1*",""),IF(COUNTIFS(Cal!$AU$5:$AU$20,Sitemap!AH$6,Cal!$AV$5:$AV$20,"&lt;="&amp;Sitemap!$B20,Cal!$AW$5:$AW$20,"&gt;="&amp;Sitemap!$B20)&gt;0,"*x2*",""))</f>
        <v/>
      </c>
      <c r="AJ20" s="91" t="str">
        <f>IFERROR(IF(ISNUMBER(MATCH(AK$6&amp;"-"&amp;$B20,Cal!$AY$5:$AY$20,0)),"*x6*",IF(INDEX(Cal!$O$5:$O$20,MATCH(Sitemap!AK20,Cal!$AP$5:$AP$20,0))&gt;0,"*x1*","")),"")</f>
        <v/>
      </c>
      <c r="AK20" s="91" t="str">
        <f>IFERROR(INDEX(Cal!$AP$5:$AP$36,MATCH(Sitemap!AK$6&amp;"-"&amp;Sitemap!$B20,Cal!$AQ$5:$AQ$36,0)),"")</f>
        <v/>
      </c>
      <c r="AL20" s="91" t="str">
        <f>IFERROR(IF(INDEX(Cal!$Y$5:$Y$20,MATCH(Sitemap!AK20,Cal!$AP$5:$AP$20,0))&gt;0,"*x1*",""),IF(COUNTIFS(Cal!$AU$5:$AU$20,Sitemap!AK$6,Cal!$AV$5:$AV$20,"&lt;="&amp;Sitemap!$B20,Cal!$AW$5:$AW$20,"&gt;="&amp;Sitemap!$B20)&gt;0,"*x2*",""))</f>
        <v/>
      </c>
      <c r="AM20" s="91" t="str">
        <f>IFERROR(IF(ISNUMBER(MATCH(AN$6&amp;"-"&amp;$B20,Cal!$AY$5:$AY$20,0)),"*x6*",IF(INDEX(Cal!$O$5:$O$20,MATCH(Sitemap!AN20,Cal!$AP$5:$AP$20,0))&gt;0,"*x1*","")),"")</f>
        <v/>
      </c>
      <c r="AN20" s="91" t="str">
        <f>IFERROR(INDEX(Cal!$AP$5:$AP$36,MATCH(Sitemap!AN$6&amp;"-"&amp;Sitemap!$B20,Cal!$AQ$5:$AQ$36,0)),"")</f>
        <v/>
      </c>
      <c r="AO20" s="91" t="str">
        <f>IFERROR(IF(INDEX(Cal!$Y$5:$Y$20,MATCH(Sitemap!AN20,Cal!$AP$5:$AP$20,0))&gt;0,"*x1*",""),IF(COUNTIFS(Cal!$AU$5:$AU$20,Sitemap!AN$6,Cal!$AV$5:$AV$20,"&lt;="&amp;Sitemap!$B20,Cal!$AW$5:$AW$20,"&gt;="&amp;Sitemap!$B20)&gt;0,"*x2*",""))</f>
        <v/>
      </c>
      <c r="AP20" s="91" t="str">
        <f>IFERROR(IF(ISNUMBER(MATCH(AQ$6&amp;"-"&amp;$B20,Cal!$AY$5:$AY$20,0)),"*x6*",IF(INDEX(Cal!$O$5:$O$20,MATCH(Sitemap!AQ20,Cal!$AP$5:$AP$20,0))&gt;0,"*x1*","")),"")</f>
        <v/>
      </c>
      <c r="AQ20" s="91" t="str">
        <f>IFERROR(INDEX(Cal!$AP$5:$AP$36,MATCH(Sitemap!AQ$6&amp;"-"&amp;Sitemap!$B20,Cal!$AQ$5:$AQ$36,0)),"")</f>
        <v/>
      </c>
      <c r="AR20" s="91" t="str">
        <f>IFERROR(IF(INDEX(Cal!$Y$5:$Y$20,MATCH(Sitemap!AQ20,Cal!$AP$5:$AP$20,0))&gt;0,"*x1*",""),IF(COUNTIFS(Cal!$AU$5:$AU$20,Sitemap!AQ$6,Cal!$AV$5:$AV$20,"&lt;="&amp;Sitemap!$B20,Cal!$AW$5:$AW$20,"&gt;="&amp;Sitemap!$B20)&gt;0,"*x2*",""))</f>
        <v/>
      </c>
      <c r="AS20" s="91" t="str">
        <f>IFERROR(IF(ISNUMBER(MATCH(AT$6&amp;"-"&amp;$B20,Cal!$AY$5:$AY$20,0)),"*x6*",IF(INDEX(Cal!$O$5:$O$20,MATCH(Sitemap!AT20,Cal!$AP$5:$AP$20,0))&gt;0,"*x1*","")),"")</f>
        <v/>
      </c>
      <c r="AT20" s="91" t="str">
        <f>IFERROR(INDEX(Cal!$AP$5:$AP$36,MATCH(Sitemap!AT$6&amp;"-"&amp;Sitemap!$B20,Cal!$AQ$5:$AQ$36,0)),"")</f>
        <v/>
      </c>
      <c r="AU20" s="91" t="str">
        <f>IFERROR(IF(INDEX(Cal!$Y$5:$Y$20,MATCH(Sitemap!AT20,Cal!$AP$5:$AP$20,0))&gt;0,"*x1*",""),IF(COUNTIFS(Cal!$AU$5:$AU$20,Sitemap!AT$6,Cal!$AV$5:$AV$20,"&lt;="&amp;Sitemap!$B20,Cal!$AW$5:$AW$20,"&gt;="&amp;Sitemap!$B20)&gt;0,"*x2*",""))</f>
        <v/>
      </c>
      <c r="AV20" s="91" t="str">
        <f>IFERROR(IF(ISNUMBER(MATCH(#REF!&amp;"-"&amp;$B20,Cal!$AY$5:$AY$20,0)),"*x6*",IF(INDEX(Cal!$O$5:$O$20,MATCH(Sitemap!#REF!,Cal!$AP$5:$AP$20,0))&gt;0,"*x1*","")),"")</f>
        <v/>
      </c>
    </row>
    <row r="21" spans="2:48" x14ac:dyDescent="0.25">
      <c r="B21" s="100">
        <v>13</v>
      </c>
      <c r="D21" s="91" t="str">
        <f>IFERROR(INDEX(Cal!$AP$5:$AP$36,MATCH(Sitemap!D$6&amp;"-"&amp;Sitemap!$B21,Cal!$AQ$5:$AQ$36,0)),"")</f>
        <v/>
      </c>
      <c r="E21" s="91" t="str">
        <f>IFERROR(IF(INDEX(Cal!$Y$5:$Y$20,MATCH(Sitemap!D21,Cal!$AP$5:$AP$20,0))&gt;0,"*x1*",""),IF(COUNTIFS(Cal!$AU$5:$AU$20,Sitemap!D$6,Cal!$AV$5:$AV$20,"&lt;="&amp;Sitemap!$B21,Cal!$AW$5:$AW$20,"&gt;="&amp;Sitemap!$B21)&gt;0,"*x2*",""))</f>
        <v/>
      </c>
      <c r="F21" s="91" t="str">
        <f>IFERROR(IF(ISNUMBER(MATCH(G$6&amp;"-"&amp;$B21,Cal!$AY$5:$AY$20,0)),"*x6*",IF(INDEX(Cal!$O$5:$O$20,MATCH(Sitemap!G21,Cal!$AP$5:$AP$20,0))&gt;0,"*x1*","")),"")</f>
        <v/>
      </c>
      <c r="G21" s="91" t="str">
        <f>IFERROR(INDEX(Cal!$AP$5:$AP$36,MATCH(Sitemap!G$6&amp;"-"&amp;Sitemap!$B21,Cal!$AQ$5:$AQ$36,0)),"")</f>
        <v/>
      </c>
      <c r="H21" s="91" t="str">
        <f>IFERROR(IF(INDEX(Cal!$Y$5:$Y$20,MATCH(Sitemap!G21,Cal!$AP$5:$AP$20,0))&gt;0,"*x1*",""),IF(COUNTIFS(Cal!$AU$5:$AU$20,Sitemap!G$6,Cal!$AV$5:$AV$20,"&lt;="&amp;Sitemap!$B21,Cal!$AW$5:$AW$20,"&gt;="&amp;Sitemap!$B21)&gt;0,"*x2*",""))</f>
        <v>*x2*</v>
      </c>
      <c r="I21" s="91" t="str">
        <f>IFERROR(IF(ISNUMBER(MATCH(J$6&amp;"-"&amp;$B21,Cal!$AY$5:$AY$20,0)),"*x6*",IF(INDEX(Cal!$O$5:$O$20,MATCH(Sitemap!J21,Cal!$AP$5:$AP$20,0))&gt;0,"*x1*","")),"")</f>
        <v/>
      </c>
      <c r="J21" s="91" t="str">
        <f>IFERROR(INDEX(Cal!$AP$5:$AP$36,MATCH(Sitemap!J$6&amp;"-"&amp;Sitemap!$B21,Cal!$AQ$5:$AQ$36,0)),"")</f>
        <v/>
      </c>
      <c r="K21" s="91" t="str">
        <f>IFERROR(IF(INDEX(Cal!$Y$5:$Y$20,MATCH(Sitemap!J21,Cal!$AP$5:$AP$20,0))&gt;0,"*x1*",""),IF(COUNTIFS(Cal!$AU$5:$AU$20,Sitemap!J$6,Cal!$AV$5:$AV$20,"&lt;="&amp;Sitemap!$B21,Cal!$AW$5:$AW$20,"&gt;="&amp;Sitemap!$B21)&gt;0,"*x2*",""))</f>
        <v>*x2*</v>
      </c>
      <c r="L21" s="91" t="str">
        <f>IFERROR(IF(ISNUMBER(MATCH(M$6&amp;"-"&amp;$B21,Cal!$AY$5:$AY$20,0)),"*x6*",IF(INDEX(Cal!$O$5:$O$20,MATCH(Sitemap!M21,Cal!$AP$5:$AP$20,0))&gt;0,"*x1*","")),"")</f>
        <v/>
      </c>
      <c r="M21" s="91" t="str">
        <f>IFERROR(INDEX(Cal!$AP$5:$AP$36,MATCH(Sitemap!M$6&amp;"-"&amp;Sitemap!$B21,Cal!$AQ$5:$AQ$36,0)),"")</f>
        <v>/services/marketing/social-media</v>
      </c>
      <c r="N21" s="91" t="str">
        <f>IFERROR(IF(INDEX(Cal!$Y$5:$Y$20,MATCH(Sitemap!M21,Cal!$AP$5:$AP$20,0))&gt;0,"*x1*",""),IF(COUNTIFS(Cal!$AU$5:$AU$20,Sitemap!M$6,Cal!$AV$5:$AV$20,"&lt;="&amp;Sitemap!$B21,Cal!$AW$5:$AW$20,"&gt;="&amp;Sitemap!$B21)&gt;0,"*x2*",""))</f>
        <v/>
      </c>
      <c r="O21" s="91" t="str">
        <f>IFERROR(IF(ISNUMBER(MATCH(P$6&amp;"-"&amp;$B21,Cal!$AY$5:$AY$20,0)),"*x6*",IF(INDEX(Cal!$O$5:$O$20,MATCH(Sitemap!P21,Cal!$AP$5:$AP$20,0))&gt;0,"*x1*","")),"")</f>
        <v/>
      </c>
      <c r="P21" s="91" t="str">
        <f>IFERROR(INDEX(Cal!$AP$5:$AP$36,MATCH(Sitemap!P$6&amp;"-"&amp;Sitemap!$B21,Cal!$AQ$5:$AQ$36,0)),"")</f>
        <v/>
      </c>
      <c r="Q21" s="91" t="str">
        <f>IFERROR(IF(INDEX(Cal!$Y$5:$Y$20,MATCH(Sitemap!P21,Cal!$AP$5:$AP$20,0))&gt;0,"*x1*",""),IF(COUNTIFS(Cal!$AU$5:$AU$20,Sitemap!P$6,Cal!$AV$5:$AV$20,"&lt;="&amp;Sitemap!$B21,Cal!$AW$5:$AW$20,"&gt;="&amp;Sitemap!$B21)&gt;0,"*x2*",""))</f>
        <v/>
      </c>
      <c r="R21" s="91" t="str">
        <f>IFERROR(IF(ISNUMBER(MATCH(S$6&amp;"-"&amp;$B21,Cal!$AY$5:$AY$20,0)),"*x6*",IF(INDEX(Cal!$O$5:$O$20,MATCH(Sitemap!S21,Cal!$AP$5:$AP$20,0))&gt;0,"*x1*","")),"")</f>
        <v/>
      </c>
      <c r="S21" s="91" t="str">
        <f>IFERROR(INDEX(Cal!$AP$5:$AP$36,MATCH(Sitemap!S$6&amp;"-"&amp;Sitemap!$B21,Cal!$AQ$5:$AQ$36,0)),"")</f>
        <v>/blog/social-media-tips</v>
      </c>
      <c r="T21" s="91" t="str">
        <f>IFERROR(IF(INDEX(Cal!$Y$5:$Y$20,MATCH(Sitemap!S21,Cal!$AP$5:$AP$20,0))&gt;0,"*x1*",""),IF(COUNTIFS(Cal!$AU$5:$AU$20,Sitemap!S$6,Cal!$AV$5:$AV$20,"&lt;="&amp;Sitemap!$B21,Cal!$AW$5:$AW$20,"&gt;="&amp;Sitemap!$B21)&gt;0,"*x2*",""))</f>
        <v/>
      </c>
      <c r="U21" s="91" t="str">
        <f>IFERROR(IF(ISNUMBER(MATCH(V$6&amp;"-"&amp;$B21,Cal!$AY$5:$AY$20,0)),"*x6*",IF(INDEX(Cal!$O$5:$O$20,MATCH(Sitemap!V21,Cal!$AP$5:$AP$20,0))&gt;0,"*x1*","")),"")</f>
        <v/>
      </c>
      <c r="V21" s="91" t="str">
        <f>IFERROR(INDEX(Cal!$AP$5:$AP$36,MATCH(Sitemap!V$6&amp;"-"&amp;Sitemap!$B21,Cal!$AQ$5:$AQ$36,0)),"")</f>
        <v/>
      </c>
      <c r="W21" s="91" t="str">
        <f>IFERROR(IF(INDEX(Cal!$Y$5:$Y$20,MATCH(Sitemap!V21,Cal!$AP$5:$AP$20,0))&gt;0,"*x1*",""),IF(COUNTIFS(Cal!$AU$5:$AU$20,Sitemap!V$6,Cal!$AV$5:$AV$20,"&lt;="&amp;Sitemap!$B21,Cal!$AW$5:$AW$20,"&gt;="&amp;Sitemap!$B21)&gt;0,"*x2*",""))</f>
        <v/>
      </c>
      <c r="X21" s="91" t="str">
        <f>IFERROR(IF(ISNUMBER(MATCH(Y$6&amp;"-"&amp;$B21,Cal!$AY$5:$AY$20,0)),"*x6*",IF(INDEX(Cal!$O$5:$O$20,MATCH(Sitemap!Y21,Cal!$AP$5:$AP$20,0))&gt;0,"*x1*","")),"")</f>
        <v/>
      </c>
      <c r="Y21" s="91" t="str">
        <f>IFERROR(INDEX(Cal!$AP$5:$AP$36,MATCH(Sitemap!Y$6&amp;"-"&amp;Sitemap!$B21,Cal!$AQ$5:$AQ$36,0)),"")</f>
        <v/>
      </c>
      <c r="Z21" s="91" t="str">
        <f>IFERROR(IF(INDEX(Cal!$Y$5:$Y$20,MATCH(Sitemap!Y21,Cal!$AP$5:$AP$20,0))&gt;0,"*x1*",""),IF(COUNTIFS(Cal!$AU$5:$AU$20,Sitemap!Y$6,Cal!$AV$5:$AV$20,"&lt;="&amp;Sitemap!$B21,Cal!$AW$5:$AW$20,"&gt;="&amp;Sitemap!$B21)&gt;0,"*x2*",""))</f>
        <v/>
      </c>
      <c r="AA21" s="91" t="str">
        <f>IFERROR(IF(ISNUMBER(MATCH(AB$6&amp;"-"&amp;$B21,Cal!$AY$5:$AY$20,0)),"*x6*",IF(INDEX(Cal!$O$5:$O$20,MATCH(Sitemap!AB21,Cal!$AP$5:$AP$20,0))&gt;0,"*x1*","")),"")</f>
        <v/>
      </c>
      <c r="AB21" s="91" t="str">
        <f>IFERROR(INDEX(Cal!$AP$5:$AP$36,MATCH(Sitemap!AB$6&amp;"-"&amp;Sitemap!$B21,Cal!$AQ$5:$AQ$36,0)),"")</f>
        <v/>
      </c>
      <c r="AC21" s="91" t="str">
        <f>IFERROR(IF(INDEX(Cal!$Y$5:$Y$20,MATCH(Sitemap!AB21,Cal!$AP$5:$AP$20,0))&gt;0,"*x1*",""),IF(COUNTIFS(Cal!$AU$5:$AU$20,Sitemap!AB$6,Cal!$AV$5:$AV$20,"&lt;="&amp;Sitemap!$B21,Cal!$AW$5:$AW$20,"&gt;="&amp;Sitemap!$B21)&gt;0,"*x2*",""))</f>
        <v/>
      </c>
      <c r="AD21" s="91" t="str">
        <f>IFERROR(IF(ISNUMBER(MATCH(AE$6&amp;"-"&amp;$B21,Cal!$AY$5:$AY$20,0)),"*x6*",IF(INDEX(Cal!$O$5:$O$20,MATCH(Sitemap!AE21,Cal!$AP$5:$AP$20,0))&gt;0,"*x1*","")),"")</f>
        <v/>
      </c>
      <c r="AE21" s="91" t="str">
        <f>IFERROR(INDEX(Cal!$AP$5:$AP$36,MATCH(Sitemap!AE$6&amp;"-"&amp;Sitemap!$B21,Cal!$AQ$5:$AQ$36,0)),"")</f>
        <v/>
      </c>
      <c r="AF21" s="91" t="str">
        <f>IFERROR(IF(INDEX(Cal!$Y$5:$Y$20,MATCH(Sitemap!AE21,Cal!$AP$5:$AP$20,0))&gt;0,"*x1*",""),IF(COUNTIFS(Cal!$AU$5:$AU$20,Sitemap!AE$6,Cal!$AV$5:$AV$20,"&lt;="&amp;Sitemap!$B21,Cal!$AW$5:$AW$20,"&gt;="&amp;Sitemap!$B21)&gt;0,"*x2*",""))</f>
        <v/>
      </c>
      <c r="AG21" s="91" t="str">
        <f>IFERROR(IF(ISNUMBER(MATCH(AH$6&amp;"-"&amp;$B21,Cal!$AY$5:$AY$20,0)),"*x6*",IF(INDEX(Cal!$O$5:$O$20,MATCH(Sitemap!AH21,Cal!$AP$5:$AP$20,0))&gt;0,"*x1*","")),"")</f>
        <v/>
      </c>
      <c r="AH21" s="91" t="str">
        <f>IFERROR(INDEX(Cal!$AP$5:$AP$36,MATCH(Sitemap!AH$6&amp;"-"&amp;Sitemap!$B21,Cal!$AQ$5:$AQ$36,0)),"")</f>
        <v/>
      </c>
      <c r="AI21" s="91" t="str">
        <f>IFERROR(IF(INDEX(Cal!$Y$5:$Y$20,MATCH(Sitemap!AH21,Cal!$AP$5:$AP$20,0))&gt;0,"*x1*",""),IF(COUNTIFS(Cal!$AU$5:$AU$20,Sitemap!AH$6,Cal!$AV$5:$AV$20,"&lt;="&amp;Sitemap!$B21,Cal!$AW$5:$AW$20,"&gt;="&amp;Sitemap!$B21)&gt;0,"*x2*",""))</f>
        <v/>
      </c>
      <c r="AJ21" s="91" t="str">
        <f>IFERROR(IF(ISNUMBER(MATCH(AK$6&amp;"-"&amp;$B21,Cal!$AY$5:$AY$20,0)),"*x6*",IF(INDEX(Cal!$O$5:$O$20,MATCH(Sitemap!AK21,Cal!$AP$5:$AP$20,0))&gt;0,"*x1*","")),"")</f>
        <v/>
      </c>
      <c r="AK21" s="91" t="str">
        <f>IFERROR(INDEX(Cal!$AP$5:$AP$36,MATCH(Sitemap!AK$6&amp;"-"&amp;Sitemap!$B21,Cal!$AQ$5:$AQ$36,0)),"")</f>
        <v/>
      </c>
      <c r="AL21" s="91" t="str">
        <f>IFERROR(IF(INDEX(Cal!$Y$5:$Y$20,MATCH(Sitemap!AK21,Cal!$AP$5:$AP$20,0))&gt;0,"*x1*",""),IF(COUNTIFS(Cal!$AU$5:$AU$20,Sitemap!AK$6,Cal!$AV$5:$AV$20,"&lt;="&amp;Sitemap!$B21,Cal!$AW$5:$AW$20,"&gt;="&amp;Sitemap!$B21)&gt;0,"*x2*",""))</f>
        <v/>
      </c>
      <c r="AM21" s="91" t="str">
        <f>IFERROR(IF(ISNUMBER(MATCH(AN$6&amp;"-"&amp;$B21,Cal!$AY$5:$AY$20,0)),"*x6*",IF(INDEX(Cal!$O$5:$O$20,MATCH(Sitemap!AN21,Cal!$AP$5:$AP$20,0))&gt;0,"*x1*","")),"")</f>
        <v/>
      </c>
      <c r="AN21" s="91" t="str">
        <f>IFERROR(INDEX(Cal!$AP$5:$AP$36,MATCH(Sitemap!AN$6&amp;"-"&amp;Sitemap!$B21,Cal!$AQ$5:$AQ$36,0)),"")</f>
        <v/>
      </c>
      <c r="AO21" s="91" t="str">
        <f>IFERROR(IF(INDEX(Cal!$Y$5:$Y$20,MATCH(Sitemap!AN21,Cal!$AP$5:$AP$20,0))&gt;0,"*x1*",""),IF(COUNTIFS(Cal!$AU$5:$AU$20,Sitemap!AN$6,Cal!$AV$5:$AV$20,"&lt;="&amp;Sitemap!$B21,Cal!$AW$5:$AW$20,"&gt;="&amp;Sitemap!$B21)&gt;0,"*x2*",""))</f>
        <v/>
      </c>
      <c r="AP21" s="91" t="str">
        <f>IFERROR(IF(ISNUMBER(MATCH(AQ$6&amp;"-"&amp;$B21,Cal!$AY$5:$AY$20,0)),"*x6*",IF(INDEX(Cal!$O$5:$O$20,MATCH(Sitemap!AQ21,Cal!$AP$5:$AP$20,0))&gt;0,"*x1*","")),"")</f>
        <v/>
      </c>
      <c r="AQ21" s="91" t="str">
        <f>IFERROR(INDEX(Cal!$AP$5:$AP$36,MATCH(Sitemap!AQ$6&amp;"-"&amp;Sitemap!$B21,Cal!$AQ$5:$AQ$36,0)),"")</f>
        <v/>
      </c>
      <c r="AR21" s="91" t="str">
        <f>IFERROR(IF(INDEX(Cal!$Y$5:$Y$20,MATCH(Sitemap!AQ21,Cal!$AP$5:$AP$20,0))&gt;0,"*x1*",""),IF(COUNTIFS(Cal!$AU$5:$AU$20,Sitemap!AQ$6,Cal!$AV$5:$AV$20,"&lt;="&amp;Sitemap!$B21,Cal!$AW$5:$AW$20,"&gt;="&amp;Sitemap!$B21)&gt;0,"*x2*",""))</f>
        <v/>
      </c>
      <c r="AS21" s="91" t="str">
        <f>IFERROR(IF(ISNUMBER(MATCH(AT$6&amp;"-"&amp;$B21,Cal!$AY$5:$AY$20,0)),"*x6*",IF(INDEX(Cal!$O$5:$O$20,MATCH(Sitemap!AT21,Cal!$AP$5:$AP$20,0))&gt;0,"*x1*","")),"")</f>
        <v/>
      </c>
      <c r="AT21" s="91" t="str">
        <f>IFERROR(INDEX(Cal!$AP$5:$AP$36,MATCH(Sitemap!AT$6&amp;"-"&amp;Sitemap!$B21,Cal!$AQ$5:$AQ$36,0)),"")</f>
        <v/>
      </c>
      <c r="AU21" s="91" t="str">
        <f>IFERROR(IF(INDEX(Cal!$Y$5:$Y$20,MATCH(Sitemap!AT21,Cal!$AP$5:$AP$20,0))&gt;0,"*x1*",""),IF(COUNTIFS(Cal!$AU$5:$AU$20,Sitemap!AT$6,Cal!$AV$5:$AV$20,"&lt;="&amp;Sitemap!$B21,Cal!$AW$5:$AW$20,"&gt;="&amp;Sitemap!$B21)&gt;0,"*x2*",""))</f>
        <v/>
      </c>
      <c r="AV21" s="91" t="str">
        <f>IFERROR(IF(ISNUMBER(MATCH(#REF!&amp;"-"&amp;$B21,Cal!$AY$5:$AY$20,0)),"*x6*",IF(INDEX(Cal!$O$5:$O$20,MATCH(Sitemap!#REF!,Cal!$AP$5:$AP$20,0))&gt;0,"*x1*","")),"")</f>
        <v/>
      </c>
    </row>
    <row r="22" spans="2:48" x14ac:dyDescent="0.25">
      <c r="B22" s="100">
        <v>14</v>
      </c>
      <c r="D22" s="91" t="str">
        <f>IFERROR(INDEX(Cal!$AP$5:$AP$36,MATCH(Sitemap!D$6&amp;"-"&amp;Sitemap!$B22,Cal!$AQ$5:$AQ$36,0)),"")</f>
        <v/>
      </c>
      <c r="E22" s="91" t="str">
        <f>IFERROR(IF(INDEX(Cal!$Y$5:$Y$20,MATCH(Sitemap!D22,Cal!$AP$5:$AP$20,0))&gt;0,"*x1*",""),IF(COUNTIFS(Cal!$AU$5:$AU$20,Sitemap!D$6,Cal!$AV$5:$AV$20,"&lt;="&amp;Sitemap!$B22,Cal!$AW$5:$AW$20,"&gt;="&amp;Sitemap!$B22)&gt;0,"*x2*",""))</f>
        <v/>
      </c>
      <c r="F22" s="91" t="str">
        <f>IFERROR(IF(ISNUMBER(MATCH(G$6&amp;"-"&amp;$B22,Cal!$AY$5:$AY$20,0)),"*x6*",IF(INDEX(Cal!$O$5:$O$20,MATCH(Sitemap!G22,Cal!$AP$5:$AP$20,0))&gt;0,"*x1*","")),"")</f>
        <v/>
      </c>
      <c r="G22" s="91" t="str">
        <f>IFERROR(INDEX(Cal!$AP$5:$AP$36,MATCH(Sitemap!G$6&amp;"-"&amp;Sitemap!$B22,Cal!$AQ$5:$AQ$36,0)),"")</f>
        <v/>
      </c>
      <c r="H22" s="91" t="str">
        <f>IFERROR(IF(INDEX(Cal!$Y$5:$Y$20,MATCH(Sitemap!G22,Cal!$AP$5:$AP$20,0))&gt;0,"*x1*",""),IF(COUNTIFS(Cal!$AU$5:$AU$20,Sitemap!G$6,Cal!$AV$5:$AV$20,"&lt;="&amp;Sitemap!$B22,Cal!$AW$5:$AW$20,"&gt;="&amp;Sitemap!$B22)&gt;0,"*x2*",""))</f>
        <v>*x2*</v>
      </c>
      <c r="I22" s="91" t="str">
        <f>IFERROR(IF(ISNUMBER(MATCH(J$6&amp;"-"&amp;$B22,Cal!$AY$5:$AY$20,0)),"*x6*",IF(INDEX(Cal!$O$5:$O$20,MATCH(Sitemap!J22,Cal!$AP$5:$AP$20,0))&gt;0,"*x1*","")),"")</f>
        <v/>
      </c>
      <c r="J22" s="91" t="str">
        <f>IFERROR(INDEX(Cal!$AP$5:$AP$36,MATCH(Sitemap!J$6&amp;"-"&amp;Sitemap!$B22,Cal!$AQ$5:$AQ$36,0)),"")</f>
        <v/>
      </c>
      <c r="K22" s="91" t="str">
        <f>IFERROR(IF(INDEX(Cal!$Y$5:$Y$20,MATCH(Sitemap!J22,Cal!$AP$5:$AP$20,0))&gt;0,"*x1*",""),IF(COUNTIFS(Cal!$AU$5:$AU$20,Sitemap!J$6,Cal!$AV$5:$AV$20,"&lt;="&amp;Sitemap!$B22,Cal!$AW$5:$AW$20,"&gt;="&amp;Sitemap!$B22)&gt;0,"*x2*",""))</f>
        <v>*x2*</v>
      </c>
      <c r="L22" s="91" t="str">
        <f>IFERROR(IF(ISNUMBER(MATCH(M$6&amp;"-"&amp;$B22,Cal!$AY$5:$AY$20,0)),"*x6*",IF(INDEX(Cal!$O$5:$O$20,MATCH(Sitemap!M22,Cal!$AP$5:$AP$20,0))&gt;0,"*x1*","")),"")</f>
        <v/>
      </c>
      <c r="M22" s="91" t="str">
        <f>IFERROR(INDEX(Cal!$AP$5:$AP$36,MATCH(Sitemap!M$6&amp;"-"&amp;Sitemap!$B22,Cal!$AQ$5:$AQ$36,0)),"")</f>
        <v/>
      </c>
      <c r="N22" s="91" t="str">
        <f>IFERROR(IF(INDEX(Cal!$Y$5:$Y$20,MATCH(Sitemap!M22,Cal!$AP$5:$AP$20,0))&gt;0,"*x1*",""),IF(COUNTIFS(Cal!$AU$5:$AU$20,Sitemap!M$6,Cal!$AV$5:$AV$20,"&lt;="&amp;Sitemap!$B22,Cal!$AW$5:$AW$20,"&gt;="&amp;Sitemap!$B22)&gt;0,"*x2*",""))</f>
        <v/>
      </c>
      <c r="O22" s="91" t="str">
        <f>IFERROR(IF(ISNUMBER(MATCH(P$6&amp;"-"&amp;$B22,Cal!$AY$5:$AY$20,0)),"*x6*",IF(INDEX(Cal!$O$5:$O$20,MATCH(Sitemap!P22,Cal!$AP$5:$AP$20,0))&gt;0,"*x1*","")),"")</f>
        <v/>
      </c>
      <c r="P22" s="91" t="str">
        <f>IFERROR(INDEX(Cal!$AP$5:$AP$36,MATCH(Sitemap!P$6&amp;"-"&amp;Sitemap!$B22,Cal!$AQ$5:$AQ$36,0)),"")</f>
        <v/>
      </c>
      <c r="Q22" s="91" t="str">
        <f>IFERROR(IF(INDEX(Cal!$Y$5:$Y$20,MATCH(Sitemap!P22,Cal!$AP$5:$AP$20,0))&gt;0,"*x1*",""),IF(COUNTIFS(Cal!$AU$5:$AU$20,Sitemap!P$6,Cal!$AV$5:$AV$20,"&lt;="&amp;Sitemap!$B22,Cal!$AW$5:$AW$20,"&gt;="&amp;Sitemap!$B22)&gt;0,"*x2*",""))</f>
        <v/>
      </c>
      <c r="R22" s="91" t="str">
        <f>IFERROR(IF(ISNUMBER(MATCH(S$6&amp;"-"&amp;$B22,Cal!$AY$5:$AY$20,0)),"*x6*",IF(INDEX(Cal!$O$5:$O$20,MATCH(Sitemap!S22,Cal!$AP$5:$AP$20,0))&gt;0,"*x1*","")),"")</f>
        <v/>
      </c>
      <c r="S22" s="91" t="str">
        <f>IFERROR(INDEX(Cal!$AP$5:$AP$36,MATCH(Sitemap!S$6&amp;"-"&amp;Sitemap!$B22,Cal!$AQ$5:$AQ$36,0)),"")</f>
        <v/>
      </c>
      <c r="T22" s="91" t="str">
        <f>IFERROR(IF(INDEX(Cal!$Y$5:$Y$20,MATCH(Sitemap!S22,Cal!$AP$5:$AP$20,0))&gt;0,"*x1*",""),IF(COUNTIFS(Cal!$AU$5:$AU$20,Sitemap!S$6,Cal!$AV$5:$AV$20,"&lt;="&amp;Sitemap!$B22,Cal!$AW$5:$AW$20,"&gt;="&amp;Sitemap!$B22)&gt;0,"*x2*",""))</f>
        <v/>
      </c>
      <c r="U22" s="91" t="str">
        <f>IFERROR(IF(ISNUMBER(MATCH(V$6&amp;"-"&amp;$B22,Cal!$AY$5:$AY$20,0)),"*x6*",IF(INDEX(Cal!$O$5:$O$20,MATCH(Sitemap!V22,Cal!$AP$5:$AP$20,0))&gt;0,"*x1*","")),"")</f>
        <v/>
      </c>
      <c r="V22" s="91" t="str">
        <f>IFERROR(INDEX(Cal!$AP$5:$AP$36,MATCH(Sitemap!V$6&amp;"-"&amp;Sitemap!$B22,Cal!$AQ$5:$AQ$36,0)),"")</f>
        <v/>
      </c>
      <c r="W22" s="91" t="str">
        <f>IFERROR(IF(INDEX(Cal!$Y$5:$Y$20,MATCH(Sitemap!V22,Cal!$AP$5:$AP$20,0))&gt;0,"*x1*",""),IF(COUNTIFS(Cal!$AU$5:$AU$20,Sitemap!V$6,Cal!$AV$5:$AV$20,"&lt;="&amp;Sitemap!$B22,Cal!$AW$5:$AW$20,"&gt;="&amp;Sitemap!$B22)&gt;0,"*x2*",""))</f>
        <v/>
      </c>
      <c r="X22" s="91" t="str">
        <f>IFERROR(IF(ISNUMBER(MATCH(Y$6&amp;"-"&amp;$B22,Cal!$AY$5:$AY$20,0)),"*x6*",IF(INDEX(Cal!$O$5:$O$20,MATCH(Sitemap!Y22,Cal!$AP$5:$AP$20,0))&gt;0,"*x1*","")),"")</f>
        <v/>
      </c>
      <c r="Y22" s="91" t="str">
        <f>IFERROR(INDEX(Cal!$AP$5:$AP$36,MATCH(Sitemap!Y$6&amp;"-"&amp;Sitemap!$B22,Cal!$AQ$5:$AQ$36,0)),"")</f>
        <v/>
      </c>
      <c r="Z22" s="91" t="str">
        <f>IFERROR(IF(INDEX(Cal!$Y$5:$Y$20,MATCH(Sitemap!Y22,Cal!$AP$5:$AP$20,0))&gt;0,"*x1*",""),IF(COUNTIFS(Cal!$AU$5:$AU$20,Sitemap!Y$6,Cal!$AV$5:$AV$20,"&lt;="&amp;Sitemap!$B22,Cal!$AW$5:$AW$20,"&gt;="&amp;Sitemap!$B22)&gt;0,"*x2*",""))</f>
        <v/>
      </c>
      <c r="AA22" s="91" t="str">
        <f>IFERROR(IF(ISNUMBER(MATCH(AB$6&amp;"-"&amp;$B22,Cal!$AY$5:$AY$20,0)),"*x6*",IF(INDEX(Cal!$O$5:$O$20,MATCH(Sitemap!AB22,Cal!$AP$5:$AP$20,0))&gt;0,"*x1*","")),"")</f>
        <v/>
      </c>
      <c r="AB22" s="91" t="str">
        <f>IFERROR(INDEX(Cal!$AP$5:$AP$36,MATCH(Sitemap!AB$6&amp;"-"&amp;Sitemap!$B22,Cal!$AQ$5:$AQ$36,0)),"")</f>
        <v/>
      </c>
      <c r="AC22" s="91" t="str">
        <f>IFERROR(IF(INDEX(Cal!$Y$5:$Y$20,MATCH(Sitemap!AB22,Cal!$AP$5:$AP$20,0))&gt;0,"*x1*",""),IF(COUNTIFS(Cal!$AU$5:$AU$20,Sitemap!AB$6,Cal!$AV$5:$AV$20,"&lt;="&amp;Sitemap!$B22,Cal!$AW$5:$AW$20,"&gt;="&amp;Sitemap!$B22)&gt;0,"*x2*",""))</f>
        <v/>
      </c>
      <c r="AD22" s="91" t="str">
        <f>IFERROR(IF(ISNUMBER(MATCH(AE$6&amp;"-"&amp;$B22,Cal!$AY$5:$AY$20,0)),"*x6*",IF(INDEX(Cal!$O$5:$O$20,MATCH(Sitemap!AE22,Cal!$AP$5:$AP$20,0))&gt;0,"*x1*","")),"")</f>
        <v/>
      </c>
      <c r="AE22" s="91" t="str">
        <f>IFERROR(INDEX(Cal!$AP$5:$AP$36,MATCH(Sitemap!AE$6&amp;"-"&amp;Sitemap!$B22,Cal!$AQ$5:$AQ$36,0)),"")</f>
        <v/>
      </c>
      <c r="AF22" s="91" t="str">
        <f>IFERROR(IF(INDEX(Cal!$Y$5:$Y$20,MATCH(Sitemap!AE22,Cal!$AP$5:$AP$20,0))&gt;0,"*x1*",""),IF(COUNTIFS(Cal!$AU$5:$AU$20,Sitemap!AE$6,Cal!$AV$5:$AV$20,"&lt;="&amp;Sitemap!$B22,Cal!$AW$5:$AW$20,"&gt;="&amp;Sitemap!$B22)&gt;0,"*x2*",""))</f>
        <v/>
      </c>
      <c r="AG22" s="91" t="str">
        <f>IFERROR(IF(ISNUMBER(MATCH(AH$6&amp;"-"&amp;$B22,Cal!$AY$5:$AY$20,0)),"*x6*",IF(INDEX(Cal!$O$5:$O$20,MATCH(Sitemap!AH22,Cal!$AP$5:$AP$20,0))&gt;0,"*x1*","")),"")</f>
        <v/>
      </c>
      <c r="AH22" s="91" t="str">
        <f>IFERROR(INDEX(Cal!$AP$5:$AP$36,MATCH(Sitemap!AH$6&amp;"-"&amp;Sitemap!$B22,Cal!$AQ$5:$AQ$36,0)),"")</f>
        <v/>
      </c>
      <c r="AI22" s="91" t="str">
        <f>IFERROR(IF(INDEX(Cal!$Y$5:$Y$20,MATCH(Sitemap!AH22,Cal!$AP$5:$AP$20,0))&gt;0,"*x1*",""),IF(COUNTIFS(Cal!$AU$5:$AU$20,Sitemap!AH$6,Cal!$AV$5:$AV$20,"&lt;="&amp;Sitemap!$B22,Cal!$AW$5:$AW$20,"&gt;="&amp;Sitemap!$B22)&gt;0,"*x2*",""))</f>
        <v/>
      </c>
      <c r="AJ22" s="91" t="str">
        <f>IFERROR(IF(ISNUMBER(MATCH(AK$6&amp;"-"&amp;$B22,Cal!$AY$5:$AY$20,0)),"*x6*",IF(INDEX(Cal!$O$5:$O$20,MATCH(Sitemap!AK22,Cal!$AP$5:$AP$20,0))&gt;0,"*x1*","")),"")</f>
        <v/>
      </c>
      <c r="AK22" s="91" t="str">
        <f>IFERROR(INDEX(Cal!$AP$5:$AP$36,MATCH(Sitemap!AK$6&amp;"-"&amp;Sitemap!$B22,Cal!$AQ$5:$AQ$36,0)),"")</f>
        <v/>
      </c>
      <c r="AL22" s="91" t="str">
        <f>IFERROR(IF(INDEX(Cal!$Y$5:$Y$20,MATCH(Sitemap!AK22,Cal!$AP$5:$AP$20,0))&gt;0,"*x1*",""),IF(COUNTIFS(Cal!$AU$5:$AU$20,Sitemap!AK$6,Cal!$AV$5:$AV$20,"&lt;="&amp;Sitemap!$B22,Cal!$AW$5:$AW$20,"&gt;="&amp;Sitemap!$B22)&gt;0,"*x2*",""))</f>
        <v/>
      </c>
      <c r="AM22" s="91" t="str">
        <f>IFERROR(IF(ISNUMBER(MATCH(AN$6&amp;"-"&amp;$B22,Cal!$AY$5:$AY$20,0)),"*x6*",IF(INDEX(Cal!$O$5:$O$20,MATCH(Sitemap!AN22,Cal!$AP$5:$AP$20,0))&gt;0,"*x1*","")),"")</f>
        <v/>
      </c>
      <c r="AN22" s="91" t="str">
        <f>IFERROR(INDEX(Cal!$AP$5:$AP$36,MATCH(Sitemap!AN$6&amp;"-"&amp;Sitemap!$B22,Cal!$AQ$5:$AQ$36,0)),"")</f>
        <v/>
      </c>
      <c r="AO22" s="91" t="str">
        <f>IFERROR(IF(INDEX(Cal!$Y$5:$Y$20,MATCH(Sitemap!AN22,Cal!$AP$5:$AP$20,0))&gt;0,"*x1*",""),IF(COUNTIFS(Cal!$AU$5:$AU$20,Sitemap!AN$6,Cal!$AV$5:$AV$20,"&lt;="&amp;Sitemap!$B22,Cal!$AW$5:$AW$20,"&gt;="&amp;Sitemap!$B22)&gt;0,"*x2*",""))</f>
        <v/>
      </c>
      <c r="AP22" s="91" t="str">
        <f>IFERROR(IF(ISNUMBER(MATCH(AQ$6&amp;"-"&amp;$B22,Cal!$AY$5:$AY$20,0)),"*x6*",IF(INDEX(Cal!$O$5:$O$20,MATCH(Sitemap!AQ22,Cal!$AP$5:$AP$20,0))&gt;0,"*x1*","")),"")</f>
        <v/>
      </c>
      <c r="AQ22" s="91" t="str">
        <f>IFERROR(INDEX(Cal!$AP$5:$AP$36,MATCH(Sitemap!AQ$6&amp;"-"&amp;Sitemap!$B22,Cal!$AQ$5:$AQ$36,0)),"")</f>
        <v/>
      </c>
      <c r="AR22" s="91" t="str">
        <f>IFERROR(IF(INDEX(Cal!$Y$5:$Y$20,MATCH(Sitemap!AQ22,Cal!$AP$5:$AP$20,0))&gt;0,"*x1*",""),IF(COUNTIFS(Cal!$AU$5:$AU$20,Sitemap!AQ$6,Cal!$AV$5:$AV$20,"&lt;="&amp;Sitemap!$B22,Cal!$AW$5:$AW$20,"&gt;="&amp;Sitemap!$B22)&gt;0,"*x2*",""))</f>
        <v/>
      </c>
      <c r="AS22" s="91" t="str">
        <f>IFERROR(IF(ISNUMBER(MATCH(AT$6&amp;"-"&amp;$B22,Cal!$AY$5:$AY$20,0)),"*x6*",IF(INDEX(Cal!$O$5:$O$20,MATCH(Sitemap!AT22,Cal!$AP$5:$AP$20,0))&gt;0,"*x1*","")),"")</f>
        <v/>
      </c>
      <c r="AT22" s="91" t="str">
        <f>IFERROR(INDEX(Cal!$AP$5:$AP$36,MATCH(Sitemap!AT$6&amp;"-"&amp;Sitemap!$B22,Cal!$AQ$5:$AQ$36,0)),"")</f>
        <v/>
      </c>
      <c r="AU22" s="91" t="str">
        <f>IFERROR(IF(INDEX(Cal!$Y$5:$Y$20,MATCH(Sitemap!AT22,Cal!$AP$5:$AP$20,0))&gt;0,"*x1*",""),IF(COUNTIFS(Cal!$AU$5:$AU$20,Sitemap!AT$6,Cal!$AV$5:$AV$20,"&lt;="&amp;Sitemap!$B22,Cal!$AW$5:$AW$20,"&gt;="&amp;Sitemap!$B22)&gt;0,"*x2*",""))</f>
        <v/>
      </c>
      <c r="AV22" s="91" t="str">
        <f>IFERROR(IF(ISNUMBER(MATCH(#REF!&amp;"-"&amp;$B22,Cal!$AY$5:$AY$20,0)),"*x6*",IF(INDEX(Cal!$O$5:$O$20,MATCH(Sitemap!#REF!,Cal!$AP$5:$AP$20,0))&gt;0,"*x1*","")),"")</f>
        <v/>
      </c>
    </row>
    <row r="23" spans="2:48" x14ac:dyDescent="0.25">
      <c r="B23" s="100">
        <v>15</v>
      </c>
      <c r="D23" s="91" t="str">
        <f>IFERROR(INDEX(Cal!$AP$5:$AP$36,MATCH(Sitemap!D$6&amp;"-"&amp;Sitemap!$B23,Cal!$AQ$5:$AQ$36,0)),"")</f>
        <v/>
      </c>
      <c r="E23" s="91" t="str">
        <f>IFERROR(IF(INDEX(Cal!$Y$5:$Y$20,MATCH(Sitemap!D23,Cal!$AP$5:$AP$20,0))&gt;0,"*x1*",""),IF(COUNTIFS(Cal!$AU$5:$AU$20,Sitemap!D$6,Cal!$AV$5:$AV$20,"&lt;="&amp;Sitemap!$B23,Cal!$AW$5:$AW$20,"&gt;="&amp;Sitemap!$B23)&gt;0,"*x2*",""))</f>
        <v/>
      </c>
      <c r="F23" s="91" t="str">
        <f>IFERROR(IF(ISNUMBER(MATCH(G$6&amp;"-"&amp;$B23,Cal!$AY$5:$AY$20,0)),"*x6*",IF(INDEX(Cal!$O$5:$O$20,MATCH(Sitemap!G23,Cal!$AP$5:$AP$20,0))&gt;0,"*x1*","")),"")</f>
        <v/>
      </c>
      <c r="G23" s="91" t="str">
        <f>IFERROR(INDEX(Cal!$AP$5:$AP$36,MATCH(Sitemap!G$6&amp;"-"&amp;Sitemap!$B23,Cal!$AQ$5:$AQ$36,0)),"")</f>
        <v/>
      </c>
      <c r="H23" s="91" t="str">
        <f>IFERROR(IF(INDEX(Cal!$Y$5:$Y$20,MATCH(Sitemap!G23,Cal!$AP$5:$AP$20,0))&gt;0,"*x1*",""),IF(COUNTIFS(Cal!$AU$5:$AU$20,Sitemap!G$6,Cal!$AV$5:$AV$20,"&lt;="&amp;Sitemap!$B23,Cal!$AW$5:$AW$20,"&gt;="&amp;Sitemap!$B23)&gt;0,"*x2*",""))</f>
        <v>*x2*</v>
      </c>
      <c r="I23" s="91" t="str">
        <f>IFERROR(IF(ISNUMBER(MATCH(J$6&amp;"-"&amp;$B23,Cal!$AY$5:$AY$20,0)),"*x6*",IF(INDEX(Cal!$O$5:$O$20,MATCH(Sitemap!J23,Cal!$AP$5:$AP$20,0))&gt;0,"*x1*","")),"")</f>
        <v/>
      </c>
      <c r="J23" s="91" t="str">
        <f>IFERROR(INDEX(Cal!$AP$5:$AP$36,MATCH(Sitemap!J$6&amp;"-"&amp;Sitemap!$B23,Cal!$AQ$5:$AQ$36,0)),"")</f>
        <v/>
      </c>
      <c r="K23" s="91" t="str">
        <f>IFERROR(IF(INDEX(Cal!$Y$5:$Y$20,MATCH(Sitemap!J23,Cal!$AP$5:$AP$20,0))&gt;0,"*x1*",""),IF(COUNTIFS(Cal!$AU$5:$AU$20,Sitemap!J$6,Cal!$AV$5:$AV$20,"&lt;="&amp;Sitemap!$B23,Cal!$AW$5:$AW$20,"&gt;="&amp;Sitemap!$B23)&gt;0,"*x2*",""))</f>
        <v>*x2*</v>
      </c>
      <c r="L23" s="91" t="str">
        <f>IFERROR(IF(ISNUMBER(MATCH(M$6&amp;"-"&amp;$B23,Cal!$AY$5:$AY$20,0)),"*x6*",IF(INDEX(Cal!$O$5:$O$20,MATCH(Sitemap!M23,Cal!$AP$5:$AP$20,0))&gt;0,"*x1*","")),"")</f>
        <v>*x1*</v>
      </c>
      <c r="M23" s="91" t="str">
        <f>IFERROR(INDEX(Cal!$AP$5:$AP$36,MATCH(Sitemap!M$6&amp;"-"&amp;Sitemap!$B23,Cal!$AQ$5:$AQ$36,0)),"")</f>
        <v>7-content</v>
      </c>
      <c r="N23" s="91" t="str">
        <f>IFERROR(IF(INDEX(Cal!$Y$5:$Y$20,MATCH(Sitemap!M23,Cal!$AP$5:$AP$20,0))&gt;0,"*x1*",""),IF(COUNTIFS(Cal!$AU$5:$AU$20,Sitemap!M$6,Cal!$AV$5:$AV$20,"&lt;="&amp;Sitemap!$B23,Cal!$AW$5:$AW$20,"&gt;="&amp;Sitemap!$B23)&gt;0,"*x2*",""))</f>
        <v/>
      </c>
      <c r="O23" s="91" t="str">
        <f>IFERROR(IF(ISNUMBER(MATCH(P$6&amp;"-"&amp;$B23,Cal!$AY$5:$AY$20,0)),"*x6*",IF(INDEX(Cal!$O$5:$O$20,MATCH(Sitemap!P23,Cal!$AP$5:$AP$20,0))&gt;0,"*x1*","")),"")</f>
        <v/>
      </c>
      <c r="P23" s="91" t="str">
        <f>IFERROR(INDEX(Cal!$AP$5:$AP$36,MATCH(Sitemap!P$6&amp;"-"&amp;Sitemap!$B23,Cal!$AQ$5:$AQ$36,0)),"")</f>
        <v/>
      </c>
      <c r="Q23" s="91" t="str">
        <f>IFERROR(IF(INDEX(Cal!$Y$5:$Y$20,MATCH(Sitemap!P23,Cal!$AP$5:$AP$20,0))&gt;0,"*x1*",""),IF(COUNTIFS(Cal!$AU$5:$AU$20,Sitemap!P$6,Cal!$AV$5:$AV$20,"&lt;="&amp;Sitemap!$B23,Cal!$AW$5:$AW$20,"&gt;="&amp;Sitemap!$B23)&gt;0,"*x2*",""))</f>
        <v/>
      </c>
      <c r="R23" s="91" t="str">
        <f>IFERROR(IF(ISNUMBER(MATCH(S$6&amp;"-"&amp;$B23,Cal!$AY$5:$AY$20,0)),"*x6*",IF(INDEX(Cal!$O$5:$O$20,MATCH(Sitemap!S23,Cal!$AP$5:$AP$20,0))&gt;0,"*x1*","")),"")</f>
        <v/>
      </c>
      <c r="S23" s="91" t="str">
        <f>IFERROR(INDEX(Cal!$AP$5:$AP$36,MATCH(Sitemap!S$6&amp;"-"&amp;Sitemap!$B23,Cal!$AQ$5:$AQ$36,0)),"")</f>
        <v/>
      </c>
      <c r="T23" s="91" t="str">
        <f>IFERROR(IF(INDEX(Cal!$Y$5:$Y$20,MATCH(Sitemap!S23,Cal!$AP$5:$AP$20,0))&gt;0,"*x1*",""),IF(COUNTIFS(Cal!$AU$5:$AU$20,Sitemap!S$6,Cal!$AV$5:$AV$20,"&lt;="&amp;Sitemap!$B23,Cal!$AW$5:$AW$20,"&gt;="&amp;Sitemap!$B23)&gt;0,"*x2*",""))</f>
        <v/>
      </c>
      <c r="U23" s="91" t="str">
        <f>IFERROR(IF(ISNUMBER(MATCH(V$6&amp;"-"&amp;$B23,Cal!$AY$5:$AY$20,0)),"*x6*",IF(INDEX(Cal!$O$5:$O$20,MATCH(Sitemap!V23,Cal!$AP$5:$AP$20,0))&gt;0,"*x1*","")),"")</f>
        <v/>
      </c>
      <c r="V23" s="91" t="str">
        <f>IFERROR(INDEX(Cal!$AP$5:$AP$36,MATCH(Sitemap!V$6&amp;"-"&amp;Sitemap!$B23,Cal!$AQ$5:$AQ$36,0)),"")</f>
        <v/>
      </c>
      <c r="W23" s="91" t="str">
        <f>IFERROR(IF(INDEX(Cal!$Y$5:$Y$20,MATCH(Sitemap!V23,Cal!$AP$5:$AP$20,0))&gt;0,"*x1*",""),IF(COUNTIFS(Cal!$AU$5:$AU$20,Sitemap!V$6,Cal!$AV$5:$AV$20,"&lt;="&amp;Sitemap!$B23,Cal!$AW$5:$AW$20,"&gt;="&amp;Sitemap!$B23)&gt;0,"*x2*",""))</f>
        <v/>
      </c>
      <c r="X23" s="91" t="str">
        <f>IFERROR(IF(ISNUMBER(MATCH(Y$6&amp;"-"&amp;$B23,Cal!$AY$5:$AY$20,0)),"*x6*",IF(INDEX(Cal!$O$5:$O$20,MATCH(Sitemap!Y23,Cal!$AP$5:$AP$20,0))&gt;0,"*x1*","")),"")</f>
        <v/>
      </c>
      <c r="Y23" s="91" t="str">
        <f>IFERROR(INDEX(Cal!$AP$5:$AP$36,MATCH(Sitemap!Y$6&amp;"-"&amp;Sitemap!$B23,Cal!$AQ$5:$AQ$36,0)),"")</f>
        <v/>
      </c>
      <c r="Z23" s="91" t="str">
        <f>IFERROR(IF(INDEX(Cal!$Y$5:$Y$20,MATCH(Sitemap!Y23,Cal!$AP$5:$AP$20,0))&gt;0,"*x1*",""),IF(COUNTIFS(Cal!$AU$5:$AU$20,Sitemap!Y$6,Cal!$AV$5:$AV$20,"&lt;="&amp;Sitemap!$B23,Cal!$AW$5:$AW$20,"&gt;="&amp;Sitemap!$B23)&gt;0,"*x2*",""))</f>
        <v/>
      </c>
      <c r="AA23" s="91" t="str">
        <f>IFERROR(IF(ISNUMBER(MATCH(AB$6&amp;"-"&amp;$B23,Cal!$AY$5:$AY$20,0)),"*x6*",IF(INDEX(Cal!$O$5:$O$20,MATCH(Sitemap!AB23,Cal!$AP$5:$AP$20,0))&gt;0,"*x1*","")),"")</f>
        <v/>
      </c>
      <c r="AB23" s="91" t="str">
        <f>IFERROR(INDEX(Cal!$AP$5:$AP$36,MATCH(Sitemap!AB$6&amp;"-"&amp;Sitemap!$B23,Cal!$AQ$5:$AQ$36,0)),"")</f>
        <v/>
      </c>
      <c r="AC23" s="91" t="str">
        <f>IFERROR(IF(INDEX(Cal!$Y$5:$Y$20,MATCH(Sitemap!AB23,Cal!$AP$5:$AP$20,0))&gt;0,"*x1*",""),IF(COUNTIFS(Cal!$AU$5:$AU$20,Sitemap!AB$6,Cal!$AV$5:$AV$20,"&lt;="&amp;Sitemap!$B23,Cal!$AW$5:$AW$20,"&gt;="&amp;Sitemap!$B23)&gt;0,"*x2*",""))</f>
        <v/>
      </c>
      <c r="AD23" s="91" t="str">
        <f>IFERROR(IF(ISNUMBER(MATCH(AE$6&amp;"-"&amp;$B23,Cal!$AY$5:$AY$20,0)),"*x6*",IF(INDEX(Cal!$O$5:$O$20,MATCH(Sitemap!AE23,Cal!$AP$5:$AP$20,0))&gt;0,"*x1*","")),"")</f>
        <v/>
      </c>
      <c r="AE23" s="91" t="str">
        <f>IFERROR(INDEX(Cal!$AP$5:$AP$36,MATCH(Sitemap!AE$6&amp;"-"&amp;Sitemap!$B23,Cal!$AQ$5:$AQ$36,0)),"")</f>
        <v/>
      </c>
      <c r="AF23" s="91" t="str">
        <f>IFERROR(IF(INDEX(Cal!$Y$5:$Y$20,MATCH(Sitemap!AE23,Cal!$AP$5:$AP$20,0))&gt;0,"*x1*",""),IF(COUNTIFS(Cal!$AU$5:$AU$20,Sitemap!AE$6,Cal!$AV$5:$AV$20,"&lt;="&amp;Sitemap!$B23,Cal!$AW$5:$AW$20,"&gt;="&amp;Sitemap!$B23)&gt;0,"*x2*",""))</f>
        <v/>
      </c>
      <c r="AG23" s="91" t="str">
        <f>IFERROR(IF(ISNUMBER(MATCH(AH$6&amp;"-"&amp;$B23,Cal!$AY$5:$AY$20,0)),"*x6*",IF(INDEX(Cal!$O$5:$O$20,MATCH(Sitemap!AH23,Cal!$AP$5:$AP$20,0))&gt;0,"*x1*","")),"")</f>
        <v/>
      </c>
      <c r="AH23" s="91" t="str">
        <f>IFERROR(INDEX(Cal!$AP$5:$AP$36,MATCH(Sitemap!AH$6&amp;"-"&amp;Sitemap!$B23,Cal!$AQ$5:$AQ$36,0)),"")</f>
        <v/>
      </c>
      <c r="AI23" s="91" t="str">
        <f>IFERROR(IF(INDEX(Cal!$Y$5:$Y$20,MATCH(Sitemap!AH23,Cal!$AP$5:$AP$20,0))&gt;0,"*x1*",""),IF(COUNTIFS(Cal!$AU$5:$AU$20,Sitemap!AH$6,Cal!$AV$5:$AV$20,"&lt;="&amp;Sitemap!$B23,Cal!$AW$5:$AW$20,"&gt;="&amp;Sitemap!$B23)&gt;0,"*x2*",""))</f>
        <v/>
      </c>
      <c r="AJ23" s="91" t="str">
        <f>IFERROR(IF(ISNUMBER(MATCH(AK$6&amp;"-"&amp;$B23,Cal!$AY$5:$AY$20,0)),"*x6*",IF(INDEX(Cal!$O$5:$O$20,MATCH(Sitemap!AK23,Cal!$AP$5:$AP$20,0))&gt;0,"*x1*","")),"")</f>
        <v/>
      </c>
      <c r="AK23" s="91" t="str">
        <f>IFERROR(INDEX(Cal!$AP$5:$AP$36,MATCH(Sitemap!AK$6&amp;"-"&amp;Sitemap!$B23,Cal!$AQ$5:$AQ$36,0)),"")</f>
        <v/>
      </c>
      <c r="AL23" s="91" t="str">
        <f>IFERROR(IF(INDEX(Cal!$Y$5:$Y$20,MATCH(Sitemap!AK23,Cal!$AP$5:$AP$20,0))&gt;0,"*x1*",""),IF(COUNTIFS(Cal!$AU$5:$AU$20,Sitemap!AK$6,Cal!$AV$5:$AV$20,"&lt;="&amp;Sitemap!$B23,Cal!$AW$5:$AW$20,"&gt;="&amp;Sitemap!$B23)&gt;0,"*x2*",""))</f>
        <v/>
      </c>
      <c r="AM23" s="91" t="str">
        <f>IFERROR(IF(ISNUMBER(MATCH(AN$6&amp;"-"&amp;$B23,Cal!$AY$5:$AY$20,0)),"*x6*",IF(INDEX(Cal!$O$5:$O$20,MATCH(Sitemap!AN23,Cal!$AP$5:$AP$20,0))&gt;0,"*x1*","")),"")</f>
        <v/>
      </c>
      <c r="AN23" s="91" t="str">
        <f>IFERROR(INDEX(Cal!$AP$5:$AP$36,MATCH(Sitemap!AN$6&amp;"-"&amp;Sitemap!$B23,Cal!$AQ$5:$AQ$36,0)),"")</f>
        <v/>
      </c>
      <c r="AO23" s="91" t="str">
        <f>IFERROR(IF(INDEX(Cal!$Y$5:$Y$20,MATCH(Sitemap!AN23,Cal!$AP$5:$AP$20,0))&gt;0,"*x1*",""),IF(COUNTIFS(Cal!$AU$5:$AU$20,Sitemap!AN$6,Cal!$AV$5:$AV$20,"&lt;="&amp;Sitemap!$B23,Cal!$AW$5:$AW$20,"&gt;="&amp;Sitemap!$B23)&gt;0,"*x2*",""))</f>
        <v/>
      </c>
      <c r="AP23" s="91" t="str">
        <f>IFERROR(IF(ISNUMBER(MATCH(AQ$6&amp;"-"&amp;$B23,Cal!$AY$5:$AY$20,0)),"*x6*",IF(INDEX(Cal!$O$5:$O$20,MATCH(Sitemap!AQ23,Cal!$AP$5:$AP$20,0))&gt;0,"*x1*","")),"")</f>
        <v/>
      </c>
      <c r="AQ23" s="91" t="str">
        <f>IFERROR(INDEX(Cal!$AP$5:$AP$36,MATCH(Sitemap!AQ$6&amp;"-"&amp;Sitemap!$B23,Cal!$AQ$5:$AQ$36,0)),"")</f>
        <v/>
      </c>
      <c r="AR23" s="91" t="str">
        <f>IFERROR(IF(INDEX(Cal!$Y$5:$Y$20,MATCH(Sitemap!AQ23,Cal!$AP$5:$AP$20,0))&gt;0,"*x1*",""),IF(COUNTIFS(Cal!$AU$5:$AU$20,Sitemap!AQ$6,Cal!$AV$5:$AV$20,"&lt;="&amp;Sitemap!$B23,Cal!$AW$5:$AW$20,"&gt;="&amp;Sitemap!$B23)&gt;0,"*x2*",""))</f>
        <v/>
      </c>
      <c r="AS23" s="91" t="str">
        <f>IFERROR(IF(ISNUMBER(MATCH(AT$6&amp;"-"&amp;$B23,Cal!$AY$5:$AY$20,0)),"*x6*",IF(INDEX(Cal!$O$5:$O$20,MATCH(Sitemap!AT23,Cal!$AP$5:$AP$20,0))&gt;0,"*x1*","")),"")</f>
        <v/>
      </c>
      <c r="AT23" s="91" t="str">
        <f>IFERROR(INDEX(Cal!$AP$5:$AP$36,MATCH(Sitemap!AT$6&amp;"-"&amp;Sitemap!$B23,Cal!$AQ$5:$AQ$36,0)),"")</f>
        <v/>
      </c>
      <c r="AU23" s="91" t="str">
        <f>IFERROR(IF(INDEX(Cal!$Y$5:$Y$20,MATCH(Sitemap!AT23,Cal!$AP$5:$AP$20,0))&gt;0,"*x1*",""),IF(COUNTIFS(Cal!$AU$5:$AU$20,Sitemap!AT$6,Cal!$AV$5:$AV$20,"&lt;="&amp;Sitemap!$B23,Cal!$AW$5:$AW$20,"&gt;="&amp;Sitemap!$B23)&gt;0,"*x2*",""))</f>
        <v/>
      </c>
      <c r="AV23" s="91" t="str">
        <f>IFERROR(IF(ISNUMBER(MATCH(#REF!&amp;"-"&amp;$B23,Cal!$AY$5:$AY$20,0)),"*x6*",IF(INDEX(Cal!$O$5:$O$20,MATCH(Sitemap!#REF!,Cal!$AP$5:$AP$20,0))&gt;0,"*x1*","")),"")</f>
        <v/>
      </c>
    </row>
    <row r="24" spans="2:48" x14ac:dyDescent="0.25">
      <c r="B24" s="100">
        <v>16</v>
      </c>
      <c r="D24" s="91" t="str">
        <f>IFERROR(INDEX(Cal!$AP$5:$AP$36,MATCH(Sitemap!D$6&amp;"-"&amp;Sitemap!$B24,Cal!$AQ$5:$AQ$36,0)),"")</f>
        <v/>
      </c>
      <c r="E24" s="91" t="str">
        <f>IFERROR(IF(INDEX(Cal!$Y$5:$Y$20,MATCH(Sitemap!D24,Cal!$AP$5:$AP$20,0))&gt;0,"*x1*",""),IF(COUNTIFS(Cal!$AU$5:$AU$20,Sitemap!D$6,Cal!$AV$5:$AV$20,"&lt;="&amp;Sitemap!$B24,Cal!$AW$5:$AW$20,"&gt;="&amp;Sitemap!$B24)&gt;0,"*x2*",""))</f>
        <v/>
      </c>
      <c r="F24" s="91" t="str">
        <f>IFERROR(IF(ISNUMBER(MATCH(G$6&amp;"-"&amp;$B24,Cal!$AY$5:$AY$20,0)),"*x6*",IF(INDEX(Cal!$O$5:$O$20,MATCH(Sitemap!G24,Cal!$AP$5:$AP$20,0))&gt;0,"*x1*","")),"")</f>
        <v/>
      </c>
      <c r="G24" s="91" t="str">
        <f>IFERROR(INDEX(Cal!$AP$5:$AP$36,MATCH(Sitemap!G$6&amp;"-"&amp;Sitemap!$B24,Cal!$AQ$5:$AQ$36,0)),"")</f>
        <v/>
      </c>
      <c r="H24" s="91" t="str">
        <f>IFERROR(IF(INDEX(Cal!$Y$5:$Y$20,MATCH(Sitemap!G24,Cal!$AP$5:$AP$20,0))&gt;0,"*x1*",""),IF(COUNTIFS(Cal!$AU$5:$AU$20,Sitemap!G$6,Cal!$AV$5:$AV$20,"&lt;="&amp;Sitemap!$B24,Cal!$AW$5:$AW$20,"&gt;="&amp;Sitemap!$B24)&gt;0,"*x2*",""))</f>
        <v>*x2*</v>
      </c>
      <c r="I24" s="91" t="str">
        <f>IFERROR(IF(ISNUMBER(MATCH(J$6&amp;"-"&amp;$B24,Cal!$AY$5:$AY$20,0)),"*x6*",IF(INDEX(Cal!$O$5:$O$20,MATCH(Sitemap!J24,Cal!$AP$5:$AP$20,0))&gt;0,"*x1*","")),"")</f>
        <v/>
      </c>
      <c r="J24" s="91" t="str">
        <f>IFERROR(INDEX(Cal!$AP$5:$AP$36,MATCH(Sitemap!J$6&amp;"-"&amp;Sitemap!$B24,Cal!$AQ$5:$AQ$36,0)),"")</f>
        <v/>
      </c>
      <c r="K24" s="91" t="str">
        <f>IFERROR(IF(INDEX(Cal!$Y$5:$Y$20,MATCH(Sitemap!J24,Cal!$AP$5:$AP$20,0))&gt;0,"*x1*",""),IF(COUNTIFS(Cal!$AU$5:$AU$20,Sitemap!J$6,Cal!$AV$5:$AV$20,"&lt;="&amp;Sitemap!$B24,Cal!$AW$5:$AW$20,"&gt;="&amp;Sitemap!$B24)&gt;0,"*x2*",""))</f>
        <v/>
      </c>
      <c r="L24" s="91" t="str">
        <f>IFERROR(IF(ISNUMBER(MATCH(M$6&amp;"-"&amp;$B24,Cal!$AY$5:$AY$20,0)),"*x6*",IF(INDEX(Cal!$O$5:$O$20,MATCH(Sitemap!M24,Cal!$AP$5:$AP$20,0))&gt;0,"*x1*","")),"")</f>
        <v/>
      </c>
      <c r="M24" s="91" t="str">
        <f>IFERROR(INDEX(Cal!$AP$5:$AP$36,MATCH(Sitemap!M$6&amp;"-"&amp;Sitemap!$B24,Cal!$AQ$5:$AQ$36,0)),"")</f>
        <v>/services/marketing/content</v>
      </c>
      <c r="N24" s="91" t="str">
        <f>IFERROR(IF(INDEX(Cal!$Y$5:$Y$20,MATCH(Sitemap!M24,Cal!$AP$5:$AP$20,0))&gt;0,"*x1*",""),IF(COUNTIFS(Cal!$AU$5:$AU$20,Sitemap!M$6,Cal!$AV$5:$AV$20,"&lt;="&amp;Sitemap!$B24,Cal!$AW$5:$AW$20,"&gt;="&amp;Sitemap!$B24)&gt;0,"*x2*",""))</f>
        <v/>
      </c>
      <c r="O24" s="91" t="str">
        <f>IFERROR(IF(ISNUMBER(MATCH(P$6&amp;"-"&amp;$B24,Cal!$AY$5:$AY$20,0)),"*x6*",IF(INDEX(Cal!$O$5:$O$20,MATCH(Sitemap!P24,Cal!$AP$5:$AP$20,0))&gt;0,"*x1*","")),"")</f>
        <v/>
      </c>
      <c r="P24" s="91" t="str">
        <f>IFERROR(INDEX(Cal!$AP$5:$AP$36,MATCH(Sitemap!P$6&amp;"-"&amp;Sitemap!$B24,Cal!$AQ$5:$AQ$36,0)),"")</f>
        <v/>
      </c>
      <c r="Q24" s="91" t="str">
        <f>IFERROR(IF(INDEX(Cal!$Y$5:$Y$20,MATCH(Sitemap!P24,Cal!$AP$5:$AP$20,0))&gt;0,"*x1*",""),IF(COUNTIFS(Cal!$AU$5:$AU$20,Sitemap!P$6,Cal!$AV$5:$AV$20,"&lt;="&amp;Sitemap!$B24,Cal!$AW$5:$AW$20,"&gt;="&amp;Sitemap!$B24)&gt;0,"*x2*",""))</f>
        <v/>
      </c>
      <c r="R24" s="91" t="str">
        <f>IFERROR(IF(ISNUMBER(MATCH(S$6&amp;"-"&amp;$B24,Cal!$AY$5:$AY$20,0)),"*x6*",IF(INDEX(Cal!$O$5:$O$20,MATCH(Sitemap!S24,Cal!$AP$5:$AP$20,0))&gt;0,"*x1*","")),"")</f>
        <v/>
      </c>
      <c r="S24" s="91" t="str">
        <f>IFERROR(INDEX(Cal!$AP$5:$AP$36,MATCH(Sitemap!S$6&amp;"-"&amp;Sitemap!$B24,Cal!$AQ$5:$AQ$36,0)),"")</f>
        <v/>
      </c>
      <c r="T24" s="91" t="str">
        <f>IFERROR(IF(INDEX(Cal!$Y$5:$Y$20,MATCH(Sitemap!S24,Cal!$AP$5:$AP$20,0))&gt;0,"*x1*",""),IF(COUNTIFS(Cal!$AU$5:$AU$20,Sitemap!S$6,Cal!$AV$5:$AV$20,"&lt;="&amp;Sitemap!$B24,Cal!$AW$5:$AW$20,"&gt;="&amp;Sitemap!$B24)&gt;0,"*x2*",""))</f>
        <v/>
      </c>
      <c r="U24" s="91" t="str">
        <f>IFERROR(IF(ISNUMBER(MATCH(V$6&amp;"-"&amp;$B24,Cal!$AY$5:$AY$20,0)),"*x6*",IF(INDEX(Cal!$O$5:$O$20,MATCH(Sitemap!V24,Cal!$AP$5:$AP$20,0))&gt;0,"*x1*","")),"")</f>
        <v/>
      </c>
      <c r="V24" s="91" t="str">
        <f>IFERROR(INDEX(Cal!$AP$5:$AP$36,MATCH(Sitemap!V$6&amp;"-"&amp;Sitemap!$B24,Cal!$AQ$5:$AQ$36,0)),"")</f>
        <v/>
      </c>
      <c r="W24" s="91" t="str">
        <f>IFERROR(IF(INDEX(Cal!$Y$5:$Y$20,MATCH(Sitemap!V24,Cal!$AP$5:$AP$20,0))&gt;0,"*x1*",""),IF(COUNTIFS(Cal!$AU$5:$AU$20,Sitemap!V$6,Cal!$AV$5:$AV$20,"&lt;="&amp;Sitemap!$B24,Cal!$AW$5:$AW$20,"&gt;="&amp;Sitemap!$B24)&gt;0,"*x2*",""))</f>
        <v/>
      </c>
      <c r="X24" s="91" t="str">
        <f>IFERROR(IF(ISNUMBER(MATCH(Y$6&amp;"-"&amp;$B24,Cal!$AY$5:$AY$20,0)),"*x6*",IF(INDEX(Cal!$O$5:$O$20,MATCH(Sitemap!Y24,Cal!$AP$5:$AP$20,0))&gt;0,"*x1*","")),"")</f>
        <v/>
      </c>
      <c r="Y24" s="91" t="str">
        <f>IFERROR(INDEX(Cal!$AP$5:$AP$36,MATCH(Sitemap!Y$6&amp;"-"&amp;Sitemap!$B24,Cal!$AQ$5:$AQ$36,0)),"")</f>
        <v/>
      </c>
      <c r="Z24" s="91" t="str">
        <f>IFERROR(IF(INDEX(Cal!$Y$5:$Y$20,MATCH(Sitemap!Y24,Cal!$AP$5:$AP$20,0))&gt;0,"*x1*",""),IF(COUNTIFS(Cal!$AU$5:$AU$20,Sitemap!Y$6,Cal!$AV$5:$AV$20,"&lt;="&amp;Sitemap!$B24,Cal!$AW$5:$AW$20,"&gt;="&amp;Sitemap!$B24)&gt;0,"*x2*",""))</f>
        <v/>
      </c>
      <c r="AA24" s="91" t="str">
        <f>IFERROR(IF(ISNUMBER(MATCH(AB$6&amp;"-"&amp;$B24,Cal!$AY$5:$AY$20,0)),"*x6*",IF(INDEX(Cal!$O$5:$O$20,MATCH(Sitemap!AB24,Cal!$AP$5:$AP$20,0))&gt;0,"*x1*","")),"")</f>
        <v/>
      </c>
      <c r="AB24" s="91" t="str">
        <f>IFERROR(INDEX(Cal!$AP$5:$AP$36,MATCH(Sitemap!AB$6&amp;"-"&amp;Sitemap!$B24,Cal!$AQ$5:$AQ$36,0)),"")</f>
        <v/>
      </c>
      <c r="AC24" s="91" t="str">
        <f>IFERROR(IF(INDEX(Cal!$Y$5:$Y$20,MATCH(Sitemap!AB24,Cal!$AP$5:$AP$20,0))&gt;0,"*x1*",""),IF(COUNTIFS(Cal!$AU$5:$AU$20,Sitemap!AB$6,Cal!$AV$5:$AV$20,"&lt;="&amp;Sitemap!$B24,Cal!$AW$5:$AW$20,"&gt;="&amp;Sitemap!$B24)&gt;0,"*x2*",""))</f>
        <v/>
      </c>
      <c r="AD24" s="91" t="str">
        <f>IFERROR(IF(ISNUMBER(MATCH(AE$6&amp;"-"&amp;$B24,Cal!$AY$5:$AY$20,0)),"*x6*",IF(INDEX(Cal!$O$5:$O$20,MATCH(Sitemap!AE24,Cal!$AP$5:$AP$20,0))&gt;0,"*x1*","")),"")</f>
        <v/>
      </c>
      <c r="AE24" s="91" t="str">
        <f>IFERROR(INDEX(Cal!$AP$5:$AP$36,MATCH(Sitemap!AE$6&amp;"-"&amp;Sitemap!$B24,Cal!$AQ$5:$AQ$36,0)),"")</f>
        <v/>
      </c>
      <c r="AF24" s="91" t="str">
        <f>IFERROR(IF(INDEX(Cal!$Y$5:$Y$20,MATCH(Sitemap!AE24,Cal!$AP$5:$AP$20,0))&gt;0,"*x1*",""),IF(COUNTIFS(Cal!$AU$5:$AU$20,Sitemap!AE$6,Cal!$AV$5:$AV$20,"&lt;="&amp;Sitemap!$B24,Cal!$AW$5:$AW$20,"&gt;="&amp;Sitemap!$B24)&gt;0,"*x2*",""))</f>
        <v/>
      </c>
      <c r="AG24" s="91" t="str">
        <f>IFERROR(IF(ISNUMBER(MATCH(AH$6&amp;"-"&amp;$B24,Cal!$AY$5:$AY$20,0)),"*x6*",IF(INDEX(Cal!$O$5:$O$20,MATCH(Sitemap!AH24,Cal!$AP$5:$AP$20,0))&gt;0,"*x1*","")),"")</f>
        <v/>
      </c>
      <c r="AH24" s="91" t="str">
        <f>IFERROR(INDEX(Cal!$AP$5:$AP$36,MATCH(Sitemap!AH$6&amp;"-"&amp;Sitemap!$B24,Cal!$AQ$5:$AQ$36,0)),"")</f>
        <v/>
      </c>
      <c r="AI24" s="91" t="str">
        <f>IFERROR(IF(INDEX(Cal!$Y$5:$Y$20,MATCH(Sitemap!AH24,Cal!$AP$5:$AP$20,0))&gt;0,"*x1*",""),IF(COUNTIFS(Cal!$AU$5:$AU$20,Sitemap!AH$6,Cal!$AV$5:$AV$20,"&lt;="&amp;Sitemap!$B24,Cal!$AW$5:$AW$20,"&gt;="&amp;Sitemap!$B24)&gt;0,"*x2*",""))</f>
        <v/>
      </c>
      <c r="AJ24" s="91" t="str">
        <f>IFERROR(IF(ISNUMBER(MATCH(AK$6&amp;"-"&amp;$B24,Cal!$AY$5:$AY$20,0)),"*x6*",IF(INDEX(Cal!$O$5:$O$20,MATCH(Sitemap!AK24,Cal!$AP$5:$AP$20,0))&gt;0,"*x1*","")),"")</f>
        <v/>
      </c>
      <c r="AK24" s="91" t="str">
        <f>IFERROR(INDEX(Cal!$AP$5:$AP$36,MATCH(Sitemap!AK$6&amp;"-"&amp;Sitemap!$B24,Cal!$AQ$5:$AQ$36,0)),"")</f>
        <v/>
      </c>
      <c r="AL24" s="91" t="str">
        <f>IFERROR(IF(INDEX(Cal!$Y$5:$Y$20,MATCH(Sitemap!AK24,Cal!$AP$5:$AP$20,0))&gt;0,"*x1*",""),IF(COUNTIFS(Cal!$AU$5:$AU$20,Sitemap!AK$6,Cal!$AV$5:$AV$20,"&lt;="&amp;Sitemap!$B24,Cal!$AW$5:$AW$20,"&gt;="&amp;Sitemap!$B24)&gt;0,"*x2*",""))</f>
        <v/>
      </c>
      <c r="AM24" s="91" t="str">
        <f>IFERROR(IF(ISNUMBER(MATCH(AN$6&amp;"-"&amp;$B24,Cal!$AY$5:$AY$20,0)),"*x6*",IF(INDEX(Cal!$O$5:$O$20,MATCH(Sitemap!AN24,Cal!$AP$5:$AP$20,0))&gt;0,"*x1*","")),"")</f>
        <v/>
      </c>
      <c r="AN24" s="91" t="str">
        <f>IFERROR(INDEX(Cal!$AP$5:$AP$36,MATCH(Sitemap!AN$6&amp;"-"&amp;Sitemap!$B24,Cal!$AQ$5:$AQ$36,0)),"")</f>
        <v/>
      </c>
      <c r="AO24" s="91" t="str">
        <f>IFERROR(IF(INDEX(Cal!$Y$5:$Y$20,MATCH(Sitemap!AN24,Cal!$AP$5:$AP$20,0))&gt;0,"*x1*",""),IF(COUNTIFS(Cal!$AU$5:$AU$20,Sitemap!AN$6,Cal!$AV$5:$AV$20,"&lt;="&amp;Sitemap!$B24,Cal!$AW$5:$AW$20,"&gt;="&amp;Sitemap!$B24)&gt;0,"*x2*",""))</f>
        <v/>
      </c>
      <c r="AP24" s="91" t="str">
        <f>IFERROR(IF(ISNUMBER(MATCH(AQ$6&amp;"-"&amp;$B24,Cal!$AY$5:$AY$20,0)),"*x6*",IF(INDEX(Cal!$O$5:$O$20,MATCH(Sitemap!AQ24,Cal!$AP$5:$AP$20,0))&gt;0,"*x1*","")),"")</f>
        <v/>
      </c>
      <c r="AQ24" s="91" t="str">
        <f>IFERROR(INDEX(Cal!$AP$5:$AP$36,MATCH(Sitemap!AQ$6&amp;"-"&amp;Sitemap!$B24,Cal!$AQ$5:$AQ$36,0)),"")</f>
        <v/>
      </c>
      <c r="AR24" s="91" t="str">
        <f>IFERROR(IF(INDEX(Cal!$Y$5:$Y$20,MATCH(Sitemap!AQ24,Cal!$AP$5:$AP$20,0))&gt;0,"*x1*",""),IF(COUNTIFS(Cal!$AU$5:$AU$20,Sitemap!AQ$6,Cal!$AV$5:$AV$20,"&lt;="&amp;Sitemap!$B24,Cal!$AW$5:$AW$20,"&gt;="&amp;Sitemap!$B24)&gt;0,"*x2*",""))</f>
        <v/>
      </c>
      <c r="AS24" s="91" t="str">
        <f>IFERROR(IF(ISNUMBER(MATCH(AT$6&amp;"-"&amp;$B24,Cal!$AY$5:$AY$20,0)),"*x6*",IF(INDEX(Cal!$O$5:$O$20,MATCH(Sitemap!AT24,Cal!$AP$5:$AP$20,0))&gt;0,"*x1*","")),"")</f>
        <v/>
      </c>
      <c r="AT24" s="91" t="str">
        <f>IFERROR(INDEX(Cal!$AP$5:$AP$36,MATCH(Sitemap!AT$6&amp;"-"&amp;Sitemap!$B24,Cal!$AQ$5:$AQ$36,0)),"")</f>
        <v/>
      </c>
      <c r="AU24" s="91" t="str">
        <f>IFERROR(IF(INDEX(Cal!$Y$5:$Y$20,MATCH(Sitemap!AT24,Cal!$AP$5:$AP$20,0))&gt;0,"*x1*",""),IF(COUNTIFS(Cal!$AU$5:$AU$20,Sitemap!AT$6,Cal!$AV$5:$AV$20,"&lt;="&amp;Sitemap!$B24,Cal!$AW$5:$AW$20,"&gt;="&amp;Sitemap!$B24)&gt;0,"*x2*",""))</f>
        <v/>
      </c>
      <c r="AV24" s="91" t="str">
        <f>IFERROR(IF(ISNUMBER(MATCH(#REF!&amp;"-"&amp;$B24,Cal!$AY$5:$AY$20,0)),"*x6*",IF(INDEX(Cal!$O$5:$O$20,MATCH(Sitemap!#REF!,Cal!$AP$5:$AP$20,0))&gt;0,"*x1*","")),"")</f>
        <v/>
      </c>
    </row>
    <row r="25" spans="2:48" x14ac:dyDescent="0.25">
      <c r="B25" s="100">
        <v>17</v>
      </c>
      <c r="D25" s="91" t="str">
        <f>IFERROR(INDEX(Cal!$AP$5:$AP$36,MATCH(Sitemap!D$6&amp;"-"&amp;Sitemap!$B25,Cal!$AQ$5:$AQ$36,0)),"")</f>
        <v/>
      </c>
      <c r="E25" s="91" t="str">
        <f>IFERROR(IF(INDEX(Cal!$Y$5:$Y$20,MATCH(Sitemap!D25,Cal!$AP$5:$AP$20,0))&gt;0,"*x1*",""),IF(COUNTIFS(Cal!$AU$5:$AU$20,Sitemap!D$6,Cal!$AV$5:$AV$20,"&lt;="&amp;Sitemap!$B25,Cal!$AW$5:$AW$20,"&gt;="&amp;Sitemap!$B25)&gt;0,"*x2*",""))</f>
        <v/>
      </c>
      <c r="F25" s="91" t="str">
        <f>IFERROR(IF(ISNUMBER(MATCH(G$6&amp;"-"&amp;$B25,Cal!$AY$5:$AY$20,0)),"*x6*",IF(INDEX(Cal!$O$5:$O$20,MATCH(Sitemap!G25,Cal!$AP$5:$AP$20,0))&gt;0,"*x1*","")),"")</f>
        <v/>
      </c>
      <c r="G25" s="91" t="str">
        <f>IFERROR(INDEX(Cal!$AP$5:$AP$36,MATCH(Sitemap!G$6&amp;"-"&amp;Sitemap!$B25,Cal!$AQ$5:$AQ$36,0)),"")</f>
        <v/>
      </c>
      <c r="H25" s="91" t="str">
        <f>IFERROR(IF(INDEX(Cal!$Y$5:$Y$20,MATCH(Sitemap!G25,Cal!$AP$5:$AP$20,0))&gt;0,"*x1*",""),IF(COUNTIFS(Cal!$AU$5:$AU$20,Sitemap!G$6,Cal!$AV$5:$AV$20,"&lt;="&amp;Sitemap!$B25,Cal!$AW$5:$AW$20,"&gt;="&amp;Sitemap!$B25)&gt;0,"*x2*",""))</f>
        <v>*x2*</v>
      </c>
      <c r="I25" s="91" t="str">
        <f>IFERROR(IF(ISNUMBER(MATCH(J$6&amp;"-"&amp;$B25,Cal!$AY$5:$AY$20,0)),"*x6*",IF(INDEX(Cal!$O$5:$O$20,MATCH(Sitemap!J25,Cal!$AP$5:$AP$20,0))&gt;0,"*x1*","")),"")</f>
        <v/>
      </c>
      <c r="J25" s="91" t="str">
        <f>IFERROR(INDEX(Cal!$AP$5:$AP$36,MATCH(Sitemap!J$6&amp;"-"&amp;Sitemap!$B25,Cal!$AQ$5:$AQ$36,0)),"")</f>
        <v/>
      </c>
      <c r="K25" s="91" t="str">
        <f>IFERROR(IF(INDEX(Cal!$Y$5:$Y$20,MATCH(Sitemap!J25,Cal!$AP$5:$AP$20,0))&gt;0,"*x1*",""),IF(COUNTIFS(Cal!$AU$5:$AU$20,Sitemap!J$6,Cal!$AV$5:$AV$20,"&lt;="&amp;Sitemap!$B25,Cal!$AW$5:$AW$20,"&gt;="&amp;Sitemap!$B25)&gt;0,"*x2*",""))</f>
        <v/>
      </c>
      <c r="L25" s="91" t="str">
        <f>IFERROR(IF(ISNUMBER(MATCH(M$6&amp;"-"&amp;$B25,Cal!$AY$5:$AY$20,0)),"*x6*",IF(INDEX(Cal!$O$5:$O$20,MATCH(Sitemap!M25,Cal!$AP$5:$AP$20,0))&gt;0,"*x1*","")),"")</f>
        <v/>
      </c>
      <c r="M25" s="91" t="str">
        <f>IFERROR(INDEX(Cal!$AP$5:$AP$36,MATCH(Sitemap!M$6&amp;"-"&amp;Sitemap!$B25,Cal!$AQ$5:$AQ$36,0)),"")</f>
        <v/>
      </c>
      <c r="N25" s="91" t="str">
        <f>IFERROR(IF(INDEX(Cal!$Y$5:$Y$20,MATCH(Sitemap!M25,Cal!$AP$5:$AP$20,0))&gt;0,"*x1*",""),IF(COUNTIFS(Cal!$AU$5:$AU$20,Sitemap!M$6,Cal!$AV$5:$AV$20,"&lt;="&amp;Sitemap!$B25,Cal!$AW$5:$AW$20,"&gt;="&amp;Sitemap!$B25)&gt;0,"*x2*",""))</f>
        <v/>
      </c>
      <c r="O25" s="91" t="str">
        <f>IFERROR(IF(ISNUMBER(MATCH(P$6&amp;"-"&amp;$B25,Cal!$AY$5:$AY$20,0)),"*x6*",IF(INDEX(Cal!$O$5:$O$20,MATCH(Sitemap!P25,Cal!$AP$5:$AP$20,0))&gt;0,"*x1*","")),"")</f>
        <v/>
      </c>
      <c r="P25" s="91" t="str">
        <f>IFERROR(INDEX(Cal!$AP$5:$AP$36,MATCH(Sitemap!P$6&amp;"-"&amp;Sitemap!$B25,Cal!$AQ$5:$AQ$36,0)),"")</f>
        <v/>
      </c>
      <c r="Q25" s="91" t="str">
        <f>IFERROR(IF(INDEX(Cal!$Y$5:$Y$20,MATCH(Sitemap!P25,Cal!$AP$5:$AP$20,0))&gt;0,"*x1*",""),IF(COUNTIFS(Cal!$AU$5:$AU$20,Sitemap!P$6,Cal!$AV$5:$AV$20,"&lt;="&amp;Sitemap!$B25,Cal!$AW$5:$AW$20,"&gt;="&amp;Sitemap!$B25)&gt;0,"*x2*",""))</f>
        <v/>
      </c>
      <c r="R25" s="91" t="str">
        <f>IFERROR(IF(ISNUMBER(MATCH(S$6&amp;"-"&amp;$B25,Cal!$AY$5:$AY$20,0)),"*x6*",IF(INDEX(Cal!$O$5:$O$20,MATCH(Sitemap!S25,Cal!$AP$5:$AP$20,0))&gt;0,"*x1*","")),"")</f>
        <v/>
      </c>
      <c r="S25" s="91" t="str">
        <f>IFERROR(INDEX(Cal!$AP$5:$AP$36,MATCH(Sitemap!S$6&amp;"-"&amp;Sitemap!$B25,Cal!$AQ$5:$AQ$36,0)),"")</f>
        <v/>
      </c>
      <c r="T25" s="91" t="str">
        <f>IFERROR(IF(INDEX(Cal!$Y$5:$Y$20,MATCH(Sitemap!S25,Cal!$AP$5:$AP$20,0))&gt;0,"*x1*",""),IF(COUNTIFS(Cal!$AU$5:$AU$20,Sitemap!S$6,Cal!$AV$5:$AV$20,"&lt;="&amp;Sitemap!$B25,Cal!$AW$5:$AW$20,"&gt;="&amp;Sitemap!$B25)&gt;0,"*x2*",""))</f>
        <v/>
      </c>
      <c r="U25" s="91" t="str">
        <f>IFERROR(IF(ISNUMBER(MATCH(V$6&amp;"-"&amp;$B25,Cal!$AY$5:$AY$20,0)),"*x6*",IF(INDEX(Cal!$O$5:$O$20,MATCH(Sitemap!V25,Cal!$AP$5:$AP$20,0))&gt;0,"*x1*","")),"")</f>
        <v/>
      </c>
      <c r="V25" s="91" t="str">
        <f>IFERROR(INDEX(Cal!$AP$5:$AP$36,MATCH(Sitemap!V$6&amp;"-"&amp;Sitemap!$B25,Cal!$AQ$5:$AQ$36,0)),"")</f>
        <v/>
      </c>
      <c r="W25" s="91" t="str">
        <f>IFERROR(IF(INDEX(Cal!$Y$5:$Y$20,MATCH(Sitemap!V25,Cal!$AP$5:$AP$20,0))&gt;0,"*x1*",""),IF(COUNTIFS(Cal!$AU$5:$AU$20,Sitemap!V$6,Cal!$AV$5:$AV$20,"&lt;="&amp;Sitemap!$B25,Cal!$AW$5:$AW$20,"&gt;="&amp;Sitemap!$B25)&gt;0,"*x2*",""))</f>
        <v/>
      </c>
      <c r="X25" s="91" t="str">
        <f>IFERROR(IF(ISNUMBER(MATCH(Y$6&amp;"-"&amp;$B25,Cal!$AY$5:$AY$20,0)),"*x6*",IF(INDEX(Cal!$O$5:$O$20,MATCH(Sitemap!Y25,Cal!$AP$5:$AP$20,0))&gt;0,"*x1*","")),"")</f>
        <v/>
      </c>
      <c r="Y25" s="91" t="str">
        <f>IFERROR(INDEX(Cal!$AP$5:$AP$36,MATCH(Sitemap!Y$6&amp;"-"&amp;Sitemap!$B25,Cal!$AQ$5:$AQ$36,0)),"")</f>
        <v/>
      </c>
      <c r="Z25" s="91" t="str">
        <f>IFERROR(IF(INDEX(Cal!$Y$5:$Y$20,MATCH(Sitemap!Y25,Cal!$AP$5:$AP$20,0))&gt;0,"*x1*",""),IF(COUNTIFS(Cal!$AU$5:$AU$20,Sitemap!Y$6,Cal!$AV$5:$AV$20,"&lt;="&amp;Sitemap!$B25,Cal!$AW$5:$AW$20,"&gt;="&amp;Sitemap!$B25)&gt;0,"*x2*",""))</f>
        <v/>
      </c>
      <c r="AA25" s="91" t="str">
        <f>IFERROR(IF(ISNUMBER(MATCH(AB$6&amp;"-"&amp;$B25,Cal!$AY$5:$AY$20,0)),"*x6*",IF(INDEX(Cal!$O$5:$O$20,MATCH(Sitemap!AB25,Cal!$AP$5:$AP$20,0))&gt;0,"*x1*","")),"")</f>
        <v/>
      </c>
      <c r="AB25" s="91" t="str">
        <f>IFERROR(INDEX(Cal!$AP$5:$AP$36,MATCH(Sitemap!AB$6&amp;"-"&amp;Sitemap!$B25,Cal!$AQ$5:$AQ$36,0)),"")</f>
        <v/>
      </c>
      <c r="AC25" s="91" t="str">
        <f>IFERROR(IF(INDEX(Cal!$Y$5:$Y$20,MATCH(Sitemap!AB25,Cal!$AP$5:$AP$20,0))&gt;0,"*x1*",""),IF(COUNTIFS(Cal!$AU$5:$AU$20,Sitemap!AB$6,Cal!$AV$5:$AV$20,"&lt;="&amp;Sitemap!$B25,Cal!$AW$5:$AW$20,"&gt;="&amp;Sitemap!$B25)&gt;0,"*x2*",""))</f>
        <v/>
      </c>
      <c r="AD25" s="91" t="str">
        <f>IFERROR(IF(ISNUMBER(MATCH(AE$6&amp;"-"&amp;$B25,Cal!$AY$5:$AY$20,0)),"*x6*",IF(INDEX(Cal!$O$5:$O$20,MATCH(Sitemap!AE25,Cal!$AP$5:$AP$20,0))&gt;0,"*x1*","")),"")</f>
        <v/>
      </c>
      <c r="AE25" s="91" t="str">
        <f>IFERROR(INDEX(Cal!$AP$5:$AP$36,MATCH(Sitemap!AE$6&amp;"-"&amp;Sitemap!$B25,Cal!$AQ$5:$AQ$36,0)),"")</f>
        <v/>
      </c>
      <c r="AF25" s="91" t="str">
        <f>IFERROR(IF(INDEX(Cal!$Y$5:$Y$20,MATCH(Sitemap!AE25,Cal!$AP$5:$AP$20,0))&gt;0,"*x1*",""),IF(COUNTIFS(Cal!$AU$5:$AU$20,Sitemap!AE$6,Cal!$AV$5:$AV$20,"&lt;="&amp;Sitemap!$B25,Cal!$AW$5:$AW$20,"&gt;="&amp;Sitemap!$B25)&gt;0,"*x2*",""))</f>
        <v/>
      </c>
      <c r="AG25" s="91" t="str">
        <f>IFERROR(IF(ISNUMBER(MATCH(AH$6&amp;"-"&amp;$B25,Cal!$AY$5:$AY$20,0)),"*x6*",IF(INDEX(Cal!$O$5:$O$20,MATCH(Sitemap!AH25,Cal!$AP$5:$AP$20,0))&gt;0,"*x1*","")),"")</f>
        <v/>
      </c>
      <c r="AH25" s="91" t="str">
        <f>IFERROR(INDEX(Cal!$AP$5:$AP$36,MATCH(Sitemap!AH$6&amp;"-"&amp;Sitemap!$B25,Cal!$AQ$5:$AQ$36,0)),"")</f>
        <v/>
      </c>
      <c r="AI25" s="91" t="str">
        <f>IFERROR(IF(INDEX(Cal!$Y$5:$Y$20,MATCH(Sitemap!AH25,Cal!$AP$5:$AP$20,0))&gt;0,"*x1*",""),IF(COUNTIFS(Cal!$AU$5:$AU$20,Sitemap!AH$6,Cal!$AV$5:$AV$20,"&lt;="&amp;Sitemap!$B25,Cal!$AW$5:$AW$20,"&gt;="&amp;Sitemap!$B25)&gt;0,"*x2*",""))</f>
        <v/>
      </c>
      <c r="AJ25" s="91" t="str">
        <f>IFERROR(IF(ISNUMBER(MATCH(AK$6&amp;"-"&amp;$B25,Cal!$AY$5:$AY$20,0)),"*x6*",IF(INDEX(Cal!$O$5:$O$20,MATCH(Sitemap!AK25,Cal!$AP$5:$AP$20,0))&gt;0,"*x1*","")),"")</f>
        <v/>
      </c>
      <c r="AK25" s="91" t="str">
        <f>IFERROR(INDEX(Cal!$AP$5:$AP$36,MATCH(Sitemap!AK$6&amp;"-"&amp;Sitemap!$B25,Cal!$AQ$5:$AQ$36,0)),"")</f>
        <v/>
      </c>
      <c r="AL25" s="91" t="str">
        <f>IFERROR(IF(INDEX(Cal!$Y$5:$Y$20,MATCH(Sitemap!AK25,Cal!$AP$5:$AP$20,0))&gt;0,"*x1*",""),IF(COUNTIFS(Cal!$AU$5:$AU$20,Sitemap!AK$6,Cal!$AV$5:$AV$20,"&lt;="&amp;Sitemap!$B25,Cal!$AW$5:$AW$20,"&gt;="&amp;Sitemap!$B25)&gt;0,"*x2*",""))</f>
        <v/>
      </c>
      <c r="AM25" s="91" t="str">
        <f>IFERROR(IF(ISNUMBER(MATCH(AN$6&amp;"-"&amp;$B25,Cal!$AY$5:$AY$20,0)),"*x6*",IF(INDEX(Cal!$O$5:$O$20,MATCH(Sitemap!AN25,Cal!$AP$5:$AP$20,0))&gt;0,"*x1*","")),"")</f>
        <v/>
      </c>
      <c r="AN25" s="91" t="str">
        <f>IFERROR(INDEX(Cal!$AP$5:$AP$36,MATCH(Sitemap!AN$6&amp;"-"&amp;Sitemap!$B25,Cal!$AQ$5:$AQ$36,0)),"")</f>
        <v/>
      </c>
      <c r="AO25" s="91" t="str">
        <f>IFERROR(IF(INDEX(Cal!$Y$5:$Y$20,MATCH(Sitemap!AN25,Cal!$AP$5:$AP$20,0))&gt;0,"*x1*",""),IF(COUNTIFS(Cal!$AU$5:$AU$20,Sitemap!AN$6,Cal!$AV$5:$AV$20,"&lt;="&amp;Sitemap!$B25,Cal!$AW$5:$AW$20,"&gt;="&amp;Sitemap!$B25)&gt;0,"*x2*",""))</f>
        <v/>
      </c>
      <c r="AP25" s="91" t="str">
        <f>IFERROR(IF(ISNUMBER(MATCH(AQ$6&amp;"-"&amp;$B25,Cal!$AY$5:$AY$20,0)),"*x6*",IF(INDEX(Cal!$O$5:$O$20,MATCH(Sitemap!AQ25,Cal!$AP$5:$AP$20,0))&gt;0,"*x1*","")),"")</f>
        <v/>
      </c>
      <c r="AQ25" s="91" t="str">
        <f>IFERROR(INDEX(Cal!$AP$5:$AP$36,MATCH(Sitemap!AQ$6&amp;"-"&amp;Sitemap!$B25,Cal!$AQ$5:$AQ$36,0)),"")</f>
        <v/>
      </c>
      <c r="AR25" s="91" t="str">
        <f>IFERROR(IF(INDEX(Cal!$Y$5:$Y$20,MATCH(Sitemap!AQ25,Cal!$AP$5:$AP$20,0))&gt;0,"*x1*",""),IF(COUNTIFS(Cal!$AU$5:$AU$20,Sitemap!AQ$6,Cal!$AV$5:$AV$20,"&lt;="&amp;Sitemap!$B25,Cal!$AW$5:$AW$20,"&gt;="&amp;Sitemap!$B25)&gt;0,"*x2*",""))</f>
        <v/>
      </c>
      <c r="AS25" s="91" t="str">
        <f>IFERROR(IF(ISNUMBER(MATCH(AT$6&amp;"-"&amp;$B25,Cal!$AY$5:$AY$20,0)),"*x6*",IF(INDEX(Cal!$O$5:$O$20,MATCH(Sitemap!AT25,Cal!$AP$5:$AP$20,0))&gt;0,"*x1*","")),"")</f>
        <v/>
      </c>
      <c r="AT25" s="91" t="str">
        <f>IFERROR(INDEX(Cal!$AP$5:$AP$36,MATCH(Sitemap!AT$6&amp;"-"&amp;Sitemap!$B25,Cal!$AQ$5:$AQ$36,0)),"")</f>
        <v/>
      </c>
      <c r="AU25" s="91" t="str">
        <f>IFERROR(IF(INDEX(Cal!$Y$5:$Y$20,MATCH(Sitemap!AT25,Cal!$AP$5:$AP$20,0))&gt;0,"*x1*",""),IF(COUNTIFS(Cal!$AU$5:$AU$20,Sitemap!AT$6,Cal!$AV$5:$AV$20,"&lt;="&amp;Sitemap!$B25,Cal!$AW$5:$AW$20,"&gt;="&amp;Sitemap!$B25)&gt;0,"*x2*",""))</f>
        <v/>
      </c>
      <c r="AV25" s="91" t="str">
        <f>IFERROR(IF(ISNUMBER(MATCH(#REF!&amp;"-"&amp;$B25,Cal!$AY$5:$AY$20,0)),"*x6*",IF(INDEX(Cal!$O$5:$O$20,MATCH(Sitemap!#REF!,Cal!$AP$5:$AP$20,0))&gt;0,"*x1*","")),"")</f>
        <v/>
      </c>
    </row>
    <row r="26" spans="2:48" x14ac:dyDescent="0.25">
      <c r="B26" s="100">
        <v>18</v>
      </c>
      <c r="D26" s="91" t="str">
        <f>IFERROR(INDEX(Cal!$AP$5:$AP$36,MATCH(Sitemap!D$6&amp;"-"&amp;Sitemap!$B26,Cal!$AQ$5:$AQ$36,0)),"")</f>
        <v/>
      </c>
      <c r="E26" s="91" t="str">
        <f>IFERROR(IF(INDEX(Cal!$Y$5:$Y$20,MATCH(Sitemap!D26,Cal!$AP$5:$AP$20,0))&gt;0,"*x1*",""),IF(COUNTIFS(Cal!$AU$5:$AU$20,Sitemap!D$6,Cal!$AV$5:$AV$20,"&lt;="&amp;Sitemap!$B26,Cal!$AW$5:$AW$20,"&gt;="&amp;Sitemap!$B26)&gt;0,"*x2*",""))</f>
        <v/>
      </c>
      <c r="F26" s="91" t="str">
        <f>IFERROR(IF(ISNUMBER(MATCH(G$6&amp;"-"&amp;$B26,Cal!$AY$5:$AY$20,0)),"*x6*",IF(INDEX(Cal!$O$5:$O$20,MATCH(Sitemap!G26,Cal!$AP$5:$AP$20,0))&gt;0,"*x1*","")),"")</f>
        <v/>
      </c>
      <c r="G26" s="91" t="str">
        <f>IFERROR(INDEX(Cal!$AP$5:$AP$36,MATCH(Sitemap!G$6&amp;"-"&amp;Sitemap!$B26,Cal!$AQ$5:$AQ$36,0)),"")</f>
        <v/>
      </c>
      <c r="H26" s="91" t="str">
        <f>IFERROR(IF(INDEX(Cal!$Y$5:$Y$20,MATCH(Sitemap!G26,Cal!$AP$5:$AP$20,0))&gt;0,"*x1*",""),IF(COUNTIFS(Cal!$AU$5:$AU$20,Sitemap!G$6,Cal!$AV$5:$AV$20,"&lt;="&amp;Sitemap!$B26,Cal!$AW$5:$AW$20,"&gt;="&amp;Sitemap!$B26)&gt;0,"*x2*",""))</f>
        <v>*x2*</v>
      </c>
      <c r="I26" s="91" t="str">
        <f>IFERROR(IF(ISNUMBER(MATCH(J$6&amp;"-"&amp;$B26,Cal!$AY$5:$AY$20,0)),"*x6*",IF(INDEX(Cal!$O$5:$O$20,MATCH(Sitemap!J26,Cal!$AP$5:$AP$20,0))&gt;0,"*x1*","")),"")</f>
        <v>*x1*</v>
      </c>
      <c r="J26" s="91" t="str">
        <f>IFERROR(INDEX(Cal!$AP$5:$AP$36,MATCH(Sitemap!J$6&amp;"-"&amp;Sitemap!$B26,Cal!$AQ$5:$AQ$36,0)),"")</f>
        <v>4-seo</v>
      </c>
      <c r="K26" s="91" t="str">
        <f>IFERROR(IF(INDEX(Cal!$Y$5:$Y$20,MATCH(Sitemap!J26,Cal!$AP$5:$AP$20,0))&gt;0,"*x1*",""),IF(COUNTIFS(Cal!$AU$5:$AU$20,Sitemap!J$6,Cal!$AV$5:$AV$20,"&lt;="&amp;Sitemap!$B26,Cal!$AW$5:$AW$20,"&gt;="&amp;Sitemap!$B26)&gt;0,"*x2*",""))</f>
        <v/>
      </c>
      <c r="L26" s="91" t="str">
        <f>IFERROR(IF(ISNUMBER(MATCH(M$6&amp;"-"&amp;$B26,Cal!$AY$5:$AY$20,0)),"*x6*",IF(INDEX(Cal!$O$5:$O$20,MATCH(Sitemap!M26,Cal!$AP$5:$AP$20,0))&gt;0,"*x1*","")),"")</f>
        <v/>
      </c>
      <c r="M26" s="91" t="str">
        <f>IFERROR(INDEX(Cal!$AP$5:$AP$36,MATCH(Sitemap!M$6&amp;"-"&amp;Sitemap!$B26,Cal!$AQ$5:$AQ$36,0)),"")</f>
        <v/>
      </c>
      <c r="N26" s="91" t="str">
        <f>IFERROR(IF(INDEX(Cal!$Y$5:$Y$20,MATCH(Sitemap!M26,Cal!$AP$5:$AP$20,0))&gt;0,"*x1*",""),IF(COUNTIFS(Cal!$AU$5:$AU$20,Sitemap!M$6,Cal!$AV$5:$AV$20,"&lt;="&amp;Sitemap!$B26,Cal!$AW$5:$AW$20,"&gt;="&amp;Sitemap!$B26)&gt;0,"*x2*",""))</f>
        <v/>
      </c>
      <c r="O26" s="91" t="str">
        <f>IFERROR(IF(ISNUMBER(MATCH(P$6&amp;"-"&amp;$B26,Cal!$AY$5:$AY$20,0)),"*x6*",IF(INDEX(Cal!$O$5:$O$20,MATCH(Sitemap!P26,Cal!$AP$5:$AP$20,0))&gt;0,"*x1*","")),"")</f>
        <v/>
      </c>
      <c r="P26" s="91" t="str">
        <f>IFERROR(INDEX(Cal!$AP$5:$AP$36,MATCH(Sitemap!P$6&amp;"-"&amp;Sitemap!$B26,Cal!$AQ$5:$AQ$36,0)),"")</f>
        <v/>
      </c>
      <c r="Q26" s="91" t="str">
        <f>IFERROR(IF(INDEX(Cal!$Y$5:$Y$20,MATCH(Sitemap!P26,Cal!$AP$5:$AP$20,0))&gt;0,"*x1*",""),IF(COUNTIFS(Cal!$AU$5:$AU$20,Sitemap!P$6,Cal!$AV$5:$AV$20,"&lt;="&amp;Sitemap!$B26,Cal!$AW$5:$AW$20,"&gt;="&amp;Sitemap!$B26)&gt;0,"*x2*",""))</f>
        <v/>
      </c>
      <c r="R26" s="91" t="str">
        <f>IFERROR(IF(ISNUMBER(MATCH(S$6&amp;"-"&amp;$B26,Cal!$AY$5:$AY$20,0)),"*x6*",IF(INDEX(Cal!$O$5:$O$20,MATCH(Sitemap!S26,Cal!$AP$5:$AP$20,0))&gt;0,"*x1*","")),"")</f>
        <v/>
      </c>
      <c r="S26" s="91" t="str">
        <f>IFERROR(INDEX(Cal!$AP$5:$AP$36,MATCH(Sitemap!S$6&amp;"-"&amp;Sitemap!$B26,Cal!$AQ$5:$AQ$36,0)),"")</f>
        <v/>
      </c>
      <c r="T26" s="91" t="str">
        <f>IFERROR(IF(INDEX(Cal!$Y$5:$Y$20,MATCH(Sitemap!S26,Cal!$AP$5:$AP$20,0))&gt;0,"*x1*",""),IF(COUNTIFS(Cal!$AU$5:$AU$20,Sitemap!S$6,Cal!$AV$5:$AV$20,"&lt;="&amp;Sitemap!$B26,Cal!$AW$5:$AW$20,"&gt;="&amp;Sitemap!$B26)&gt;0,"*x2*",""))</f>
        <v/>
      </c>
      <c r="U26" s="91" t="str">
        <f>IFERROR(IF(ISNUMBER(MATCH(V$6&amp;"-"&amp;$B26,Cal!$AY$5:$AY$20,0)),"*x6*",IF(INDEX(Cal!$O$5:$O$20,MATCH(Sitemap!V26,Cal!$AP$5:$AP$20,0))&gt;0,"*x1*","")),"")</f>
        <v/>
      </c>
      <c r="V26" s="91" t="str">
        <f>IFERROR(INDEX(Cal!$AP$5:$AP$36,MATCH(Sitemap!V$6&amp;"-"&amp;Sitemap!$B26,Cal!$AQ$5:$AQ$36,0)),"")</f>
        <v/>
      </c>
      <c r="W26" s="91" t="str">
        <f>IFERROR(IF(INDEX(Cal!$Y$5:$Y$20,MATCH(Sitemap!V26,Cal!$AP$5:$AP$20,0))&gt;0,"*x1*",""),IF(COUNTIFS(Cal!$AU$5:$AU$20,Sitemap!V$6,Cal!$AV$5:$AV$20,"&lt;="&amp;Sitemap!$B26,Cal!$AW$5:$AW$20,"&gt;="&amp;Sitemap!$B26)&gt;0,"*x2*",""))</f>
        <v/>
      </c>
      <c r="X26" s="91" t="str">
        <f>IFERROR(IF(ISNUMBER(MATCH(Y$6&amp;"-"&amp;$B26,Cal!$AY$5:$AY$20,0)),"*x6*",IF(INDEX(Cal!$O$5:$O$20,MATCH(Sitemap!Y26,Cal!$AP$5:$AP$20,0))&gt;0,"*x1*","")),"")</f>
        <v/>
      </c>
      <c r="Y26" s="91" t="str">
        <f>IFERROR(INDEX(Cal!$AP$5:$AP$36,MATCH(Sitemap!Y$6&amp;"-"&amp;Sitemap!$B26,Cal!$AQ$5:$AQ$36,0)),"")</f>
        <v/>
      </c>
      <c r="Z26" s="91" t="str">
        <f>IFERROR(IF(INDEX(Cal!$Y$5:$Y$20,MATCH(Sitemap!Y26,Cal!$AP$5:$AP$20,0))&gt;0,"*x1*",""),IF(COUNTIFS(Cal!$AU$5:$AU$20,Sitemap!Y$6,Cal!$AV$5:$AV$20,"&lt;="&amp;Sitemap!$B26,Cal!$AW$5:$AW$20,"&gt;="&amp;Sitemap!$B26)&gt;0,"*x2*",""))</f>
        <v/>
      </c>
      <c r="AA26" s="91" t="str">
        <f>IFERROR(IF(ISNUMBER(MATCH(AB$6&amp;"-"&amp;$B26,Cal!$AY$5:$AY$20,0)),"*x6*",IF(INDEX(Cal!$O$5:$O$20,MATCH(Sitemap!AB26,Cal!$AP$5:$AP$20,0))&gt;0,"*x1*","")),"")</f>
        <v/>
      </c>
      <c r="AB26" s="91" t="str">
        <f>IFERROR(INDEX(Cal!$AP$5:$AP$36,MATCH(Sitemap!AB$6&amp;"-"&amp;Sitemap!$B26,Cal!$AQ$5:$AQ$36,0)),"")</f>
        <v/>
      </c>
      <c r="AC26" s="91" t="str">
        <f>IFERROR(IF(INDEX(Cal!$Y$5:$Y$20,MATCH(Sitemap!AB26,Cal!$AP$5:$AP$20,0))&gt;0,"*x1*",""),IF(COUNTIFS(Cal!$AU$5:$AU$20,Sitemap!AB$6,Cal!$AV$5:$AV$20,"&lt;="&amp;Sitemap!$B26,Cal!$AW$5:$AW$20,"&gt;="&amp;Sitemap!$B26)&gt;0,"*x2*",""))</f>
        <v/>
      </c>
      <c r="AD26" s="91" t="str">
        <f>IFERROR(IF(ISNUMBER(MATCH(AE$6&amp;"-"&amp;$B26,Cal!$AY$5:$AY$20,0)),"*x6*",IF(INDEX(Cal!$O$5:$O$20,MATCH(Sitemap!AE26,Cal!$AP$5:$AP$20,0))&gt;0,"*x1*","")),"")</f>
        <v/>
      </c>
      <c r="AE26" s="91" t="str">
        <f>IFERROR(INDEX(Cal!$AP$5:$AP$36,MATCH(Sitemap!AE$6&amp;"-"&amp;Sitemap!$B26,Cal!$AQ$5:$AQ$36,0)),"")</f>
        <v/>
      </c>
      <c r="AF26" s="91" t="str">
        <f>IFERROR(IF(INDEX(Cal!$Y$5:$Y$20,MATCH(Sitemap!AE26,Cal!$AP$5:$AP$20,0))&gt;0,"*x1*",""),IF(COUNTIFS(Cal!$AU$5:$AU$20,Sitemap!AE$6,Cal!$AV$5:$AV$20,"&lt;="&amp;Sitemap!$B26,Cal!$AW$5:$AW$20,"&gt;="&amp;Sitemap!$B26)&gt;0,"*x2*",""))</f>
        <v/>
      </c>
      <c r="AG26" s="91" t="str">
        <f>IFERROR(IF(ISNUMBER(MATCH(AH$6&amp;"-"&amp;$B26,Cal!$AY$5:$AY$20,0)),"*x6*",IF(INDEX(Cal!$O$5:$O$20,MATCH(Sitemap!AH26,Cal!$AP$5:$AP$20,0))&gt;0,"*x1*","")),"")</f>
        <v/>
      </c>
      <c r="AH26" s="91" t="str">
        <f>IFERROR(INDEX(Cal!$AP$5:$AP$36,MATCH(Sitemap!AH$6&amp;"-"&amp;Sitemap!$B26,Cal!$AQ$5:$AQ$36,0)),"")</f>
        <v/>
      </c>
      <c r="AI26" s="91" t="str">
        <f>IFERROR(IF(INDEX(Cal!$Y$5:$Y$20,MATCH(Sitemap!AH26,Cal!$AP$5:$AP$20,0))&gt;0,"*x1*",""),IF(COUNTIFS(Cal!$AU$5:$AU$20,Sitemap!AH$6,Cal!$AV$5:$AV$20,"&lt;="&amp;Sitemap!$B26,Cal!$AW$5:$AW$20,"&gt;="&amp;Sitemap!$B26)&gt;0,"*x2*",""))</f>
        <v/>
      </c>
      <c r="AJ26" s="91" t="str">
        <f>IFERROR(IF(ISNUMBER(MATCH(AK$6&amp;"-"&amp;$B26,Cal!$AY$5:$AY$20,0)),"*x6*",IF(INDEX(Cal!$O$5:$O$20,MATCH(Sitemap!AK26,Cal!$AP$5:$AP$20,0))&gt;0,"*x1*","")),"")</f>
        <v/>
      </c>
      <c r="AK26" s="91" t="str">
        <f>IFERROR(INDEX(Cal!$AP$5:$AP$36,MATCH(Sitemap!AK$6&amp;"-"&amp;Sitemap!$B26,Cal!$AQ$5:$AQ$36,0)),"")</f>
        <v/>
      </c>
      <c r="AL26" s="91" t="str">
        <f>IFERROR(IF(INDEX(Cal!$Y$5:$Y$20,MATCH(Sitemap!AK26,Cal!$AP$5:$AP$20,0))&gt;0,"*x1*",""),IF(COUNTIFS(Cal!$AU$5:$AU$20,Sitemap!AK$6,Cal!$AV$5:$AV$20,"&lt;="&amp;Sitemap!$B26,Cal!$AW$5:$AW$20,"&gt;="&amp;Sitemap!$B26)&gt;0,"*x2*",""))</f>
        <v/>
      </c>
      <c r="AM26" s="91" t="str">
        <f>IFERROR(IF(ISNUMBER(MATCH(AN$6&amp;"-"&amp;$B26,Cal!$AY$5:$AY$20,0)),"*x6*",IF(INDEX(Cal!$O$5:$O$20,MATCH(Sitemap!AN26,Cal!$AP$5:$AP$20,0))&gt;0,"*x1*","")),"")</f>
        <v/>
      </c>
      <c r="AN26" s="91" t="str">
        <f>IFERROR(INDEX(Cal!$AP$5:$AP$36,MATCH(Sitemap!AN$6&amp;"-"&amp;Sitemap!$B26,Cal!$AQ$5:$AQ$36,0)),"")</f>
        <v/>
      </c>
      <c r="AO26" s="91" t="str">
        <f>IFERROR(IF(INDEX(Cal!$Y$5:$Y$20,MATCH(Sitemap!AN26,Cal!$AP$5:$AP$20,0))&gt;0,"*x1*",""),IF(COUNTIFS(Cal!$AU$5:$AU$20,Sitemap!AN$6,Cal!$AV$5:$AV$20,"&lt;="&amp;Sitemap!$B26,Cal!$AW$5:$AW$20,"&gt;="&amp;Sitemap!$B26)&gt;0,"*x2*",""))</f>
        <v/>
      </c>
      <c r="AP26" s="91" t="str">
        <f>IFERROR(IF(ISNUMBER(MATCH(AQ$6&amp;"-"&amp;$B26,Cal!$AY$5:$AY$20,0)),"*x6*",IF(INDEX(Cal!$O$5:$O$20,MATCH(Sitemap!AQ26,Cal!$AP$5:$AP$20,0))&gt;0,"*x1*","")),"")</f>
        <v/>
      </c>
      <c r="AQ26" s="91" t="str">
        <f>IFERROR(INDEX(Cal!$AP$5:$AP$36,MATCH(Sitemap!AQ$6&amp;"-"&amp;Sitemap!$B26,Cal!$AQ$5:$AQ$36,0)),"")</f>
        <v/>
      </c>
      <c r="AR26" s="91" t="str">
        <f>IFERROR(IF(INDEX(Cal!$Y$5:$Y$20,MATCH(Sitemap!AQ26,Cal!$AP$5:$AP$20,0))&gt;0,"*x1*",""),IF(COUNTIFS(Cal!$AU$5:$AU$20,Sitemap!AQ$6,Cal!$AV$5:$AV$20,"&lt;="&amp;Sitemap!$B26,Cal!$AW$5:$AW$20,"&gt;="&amp;Sitemap!$B26)&gt;0,"*x2*",""))</f>
        <v/>
      </c>
      <c r="AS26" s="91" t="str">
        <f>IFERROR(IF(ISNUMBER(MATCH(AT$6&amp;"-"&amp;$B26,Cal!$AY$5:$AY$20,0)),"*x6*",IF(INDEX(Cal!$O$5:$O$20,MATCH(Sitemap!AT26,Cal!$AP$5:$AP$20,0))&gt;0,"*x1*","")),"")</f>
        <v/>
      </c>
      <c r="AT26" s="91" t="str">
        <f>IFERROR(INDEX(Cal!$AP$5:$AP$36,MATCH(Sitemap!AT$6&amp;"-"&amp;Sitemap!$B26,Cal!$AQ$5:$AQ$36,0)),"")</f>
        <v/>
      </c>
      <c r="AU26" s="91" t="str">
        <f>IFERROR(IF(INDEX(Cal!$Y$5:$Y$20,MATCH(Sitemap!AT26,Cal!$AP$5:$AP$20,0))&gt;0,"*x1*",""),IF(COUNTIFS(Cal!$AU$5:$AU$20,Sitemap!AT$6,Cal!$AV$5:$AV$20,"&lt;="&amp;Sitemap!$B26,Cal!$AW$5:$AW$20,"&gt;="&amp;Sitemap!$B26)&gt;0,"*x2*",""))</f>
        <v/>
      </c>
      <c r="AV26" s="91" t="str">
        <f>IFERROR(IF(ISNUMBER(MATCH(#REF!&amp;"-"&amp;$B26,Cal!$AY$5:$AY$20,0)),"*x6*",IF(INDEX(Cal!$O$5:$O$20,MATCH(Sitemap!#REF!,Cal!$AP$5:$AP$20,0))&gt;0,"*x1*","")),"")</f>
        <v/>
      </c>
    </row>
    <row r="27" spans="2:48" x14ac:dyDescent="0.25">
      <c r="B27" s="100">
        <v>19</v>
      </c>
      <c r="D27" s="91" t="str">
        <f>IFERROR(INDEX(Cal!$AP$5:$AP$36,MATCH(Sitemap!D$6&amp;"-"&amp;Sitemap!$B27,Cal!$AQ$5:$AQ$36,0)),"")</f>
        <v/>
      </c>
      <c r="E27" s="91" t="str">
        <f>IFERROR(IF(INDEX(Cal!$Y$5:$Y$20,MATCH(Sitemap!D27,Cal!$AP$5:$AP$20,0))&gt;0,"*x1*",""),IF(COUNTIFS(Cal!$AU$5:$AU$20,Sitemap!D$6,Cal!$AV$5:$AV$20,"&lt;="&amp;Sitemap!$B27,Cal!$AW$5:$AW$20,"&gt;="&amp;Sitemap!$B27)&gt;0,"*x2*",""))</f>
        <v/>
      </c>
      <c r="F27" s="91" t="str">
        <f>IFERROR(IF(ISNUMBER(MATCH(G$6&amp;"-"&amp;$B27,Cal!$AY$5:$AY$20,0)),"*x6*",IF(INDEX(Cal!$O$5:$O$20,MATCH(Sitemap!G27,Cal!$AP$5:$AP$20,0))&gt;0,"*x1*","")),"")</f>
        <v/>
      </c>
      <c r="G27" s="91" t="str">
        <f>IFERROR(INDEX(Cal!$AP$5:$AP$36,MATCH(Sitemap!G$6&amp;"-"&amp;Sitemap!$B27,Cal!$AQ$5:$AQ$36,0)),"")</f>
        <v/>
      </c>
      <c r="H27" s="91" t="str">
        <f>IFERROR(IF(INDEX(Cal!$Y$5:$Y$20,MATCH(Sitemap!G27,Cal!$AP$5:$AP$20,0))&gt;0,"*x1*",""),IF(COUNTIFS(Cal!$AU$5:$AU$20,Sitemap!G$6,Cal!$AV$5:$AV$20,"&lt;="&amp;Sitemap!$B27,Cal!$AW$5:$AW$20,"&gt;="&amp;Sitemap!$B27)&gt;0,"*x2*",""))</f>
        <v>*x2*</v>
      </c>
      <c r="I27" s="91" t="str">
        <f>IFERROR(IF(ISNUMBER(MATCH(J$6&amp;"-"&amp;$B27,Cal!$AY$5:$AY$20,0)),"*x6*",IF(INDEX(Cal!$O$5:$O$20,MATCH(Sitemap!J27,Cal!$AP$5:$AP$20,0))&gt;0,"*x1*","")),"")</f>
        <v/>
      </c>
      <c r="J27" s="91" t="str">
        <f>IFERROR(INDEX(Cal!$AP$5:$AP$36,MATCH(Sitemap!J$6&amp;"-"&amp;Sitemap!$B27,Cal!$AQ$5:$AQ$36,0)),"")</f>
        <v>/services/seo</v>
      </c>
      <c r="K27" s="91" t="str">
        <f>IFERROR(IF(INDEX(Cal!$Y$5:$Y$20,MATCH(Sitemap!J27,Cal!$AP$5:$AP$20,0))&gt;0,"*x1*",""),IF(COUNTIFS(Cal!$AU$5:$AU$20,Sitemap!J$6,Cal!$AV$5:$AV$20,"&lt;="&amp;Sitemap!$B27,Cal!$AW$5:$AW$20,"&gt;="&amp;Sitemap!$B27)&gt;0,"*x2*",""))</f>
        <v/>
      </c>
      <c r="L27" s="91" t="str">
        <f>IFERROR(IF(ISNUMBER(MATCH(M$6&amp;"-"&amp;$B27,Cal!$AY$5:$AY$20,0)),"*x6*",IF(INDEX(Cal!$O$5:$O$20,MATCH(Sitemap!M27,Cal!$AP$5:$AP$20,0))&gt;0,"*x1*","")),"")</f>
        <v/>
      </c>
      <c r="M27" s="91" t="str">
        <f>IFERROR(INDEX(Cal!$AP$5:$AP$36,MATCH(Sitemap!M$6&amp;"-"&amp;Sitemap!$B27,Cal!$AQ$5:$AQ$36,0)),"")</f>
        <v/>
      </c>
      <c r="N27" s="91" t="str">
        <f>IFERROR(IF(INDEX(Cal!$Y$5:$Y$20,MATCH(Sitemap!M27,Cal!$AP$5:$AP$20,0))&gt;0,"*x1*",""),IF(COUNTIFS(Cal!$AU$5:$AU$20,Sitemap!M$6,Cal!$AV$5:$AV$20,"&lt;="&amp;Sitemap!$B27,Cal!$AW$5:$AW$20,"&gt;="&amp;Sitemap!$B27)&gt;0,"*x2*",""))</f>
        <v/>
      </c>
      <c r="O27" s="91" t="str">
        <f>IFERROR(IF(ISNUMBER(MATCH(P$6&amp;"-"&amp;$B27,Cal!$AY$5:$AY$20,0)),"*x6*",IF(INDEX(Cal!$O$5:$O$20,MATCH(Sitemap!P27,Cal!$AP$5:$AP$20,0))&gt;0,"*x1*","")),"")</f>
        <v/>
      </c>
      <c r="P27" s="91" t="str">
        <f>IFERROR(INDEX(Cal!$AP$5:$AP$36,MATCH(Sitemap!P$6&amp;"-"&amp;Sitemap!$B27,Cal!$AQ$5:$AQ$36,0)),"")</f>
        <v/>
      </c>
      <c r="Q27" s="91" t="str">
        <f>IFERROR(IF(INDEX(Cal!$Y$5:$Y$20,MATCH(Sitemap!P27,Cal!$AP$5:$AP$20,0))&gt;0,"*x1*",""),IF(COUNTIFS(Cal!$AU$5:$AU$20,Sitemap!P$6,Cal!$AV$5:$AV$20,"&lt;="&amp;Sitemap!$B27,Cal!$AW$5:$AW$20,"&gt;="&amp;Sitemap!$B27)&gt;0,"*x2*",""))</f>
        <v/>
      </c>
      <c r="R27" s="91" t="str">
        <f>IFERROR(IF(ISNUMBER(MATCH(S$6&amp;"-"&amp;$B27,Cal!$AY$5:$AY$20,0)),"*x6*",IF(INDEX(Cal!$O$5:$O$20,MATCH(Sitemap!S27,Cal!$AP$5:$AP$20,0))&gt;0,"*x1*","")),"")</f>
        <v/>
      </c>
      <c r="S27" s="91" t="str">
        <f>IFERROR(INDEX(Cal!$AP$5:$AP$36,MATCH(Sitemap!S$6&amp;"-"&amp;Sitemap!$B27,Cal!$AQ$5:$AQ$36,0)),"")</f>
        <v/>
      </c>
      <c r="T27" s="91" t="str">
        <f>IFERROR(IF(INDEX(Cal!$Y$5:$Y$20,MATCH(Sitemap!S27,Cal!$AP$5:$AP$20,0))&gt;0,"*x1*",""),IF(COUNTIFS(Cal!$AU$5:$AU$20,Sitemap!S$6,Cal!$AV$5:$AV$20,"&lt;="&amp;Sitemap!$B27,Cal!$AW$5:$AW$20,"&gt;="&amp;Sitemap!$B27)&gt;0,"*x2*",""))</f>
        <v/>
      </c>
      <c r="U27" s="91" t="str">
        <f>IFERROR(IF(ISNUMBER(MATCH(V$6&amp;"-"&amp;$B27,Cal!$AY$5:$AY$20,0)),"*x6*",IF(INDEX(Cal!$O$5:$O$20,MATCH(Sitemap!V27,Cal!$AP$5:$AP$20,0))&gt;0,"*x1*","")),"")</f>
        <v/>
      </c>
      <c r="V27" s="91" t="str">
        <f>IFERROR(INDEX(Cal!$AP$5:$AP$36,MATCH(Sitemap!V$6&amp;"-"&amp;Sitemap!$B27,Cal!$AQ$5:$AQ$36,0)),"")</f>
        <v/>
      </c>
      <c r="W27" s="91" t="str">
        <f>IFERROR(IF(INDEX(Cal!$Y$5:$Y$20,MATCH(Sitemap!V27,Cal!$AP$5:$AP$20,0))&gt;0,"*x1*",""),IF(COUNTIFS(Cal!$AU$5:$AU$20,Sitemap!V$6,Cal!$AV$5:$AV$20,"&lt;="&amp;Sitemap!$B27,Cal!$AW$5:$AW$20,"&gt;="&amp;Sitemap!$B27)&gt;0,"*x2*",""))</f>
        <v/>
      </c>
      <c r="X27" s="91" t="str">
        <f>IFERROR(IF(ISNUMBER(MATCH(Y$6&amp;"-"&amp;$B27,Cal!$AY$5:$AY$20,0)),"*x6*",IF(INDEX(Cal!$O$5:$O$20,MATCH(Sitemap!Y27,Cal!$AP$5:$AP$20,0))&gt;0,"*x1*","")),"")</f>
        <v/>
      </c>
      <c r="Y27" s="91" t="str">
        <f>IFERROR(INDEX(Cal!$AP$5:$AP$36,MATCH(Sitemap!Y$6&amp;"-"&amp;Sitemap!$B27,Cal!$AQ$5:$AQ$36,0)),"")</f>
        <v/>
      </c>
      <c r="Z27" s="91" t="str">
        <f>IFERROR(IF(INDEX(Cal!$Y$5:$Y$20,MATCH(Sitemap!Y27,Cal!$AP$5:$AP$20,0))&gt;0,"*x1*",""),IF(COUNTIFS(Cal!$AU$5:$AU$20,Sitemap!Y$6,Cal!$AV$5:$AV$20,"&lt;="&amp;Sitemap!$B27,Cal!$AW$5:$AW$20,"&gt;="&amp;Sitemap!$B27)&gt;0,"*x2*",""))</f>
        <v/>
      </c>
      <c r="AA27" s="91" t="str">
        <f>IFERROR(IF(ISNUMBER(MATCH(AB$6&amp;"-"&amp;$B27,Cal!$AY$5:$AY$20,0)),"*x6*",IF(INDEX(Cal!$O$5:$O$20,MATCH(Sitemap!AB27,Cal!$AP$5:$AP$20,0))&gt;0,"*x1*","")),"")</f>
        <v/>
      </c>
      <c r="AB27" s="91" t="str">
        <f>IFERROR(INDEX(Cal!$AP$5:$AP$36,MATCH(Sitemap!AB$6&amp;"-"&amp;Sitemap!$B27,Cal!$AQ$5:$AQ$36,0)),"")</f>
        <v/>
      </c>
      <c r="AC27" s="91" t="str">
        <f>IFERROR(IF(INDEX(Cal!$Y$5:$Y$20,MATCH(Sitemap!AB27,Cal!$AP$5:$AP$20,0))&gt;0,"*x1*",""),IF(COUNTIFS(Cal!$AU$5:$AU$20,Sitemap!AB$6,Cal!$AV$5:$AV$20,"&lt;="&amp;Sitemap!$B27,Cal!$AW$5:$AW$20,"&gt;="&amp;Sitemap!$B27)&gt;0,"*x2*",""))</f>
        <v/>
      </c>
      <c r="AD27" s="91" t="str">
        <f>IFERROR(IF(ISNUMBER(MATCH(AE$6&amp;"-"&amp;$B27,Cal!$AY$5:$AY$20,0)),"*x6*",IF(INDEX(Cal!$O$5:$O$20,MATCH(Sitemap!AE27,Cal!$AP$5:$AP$20,0))&gt;0,"*x1*","")),"")</f>
        <v/>
      </c>
      <c r="AE27" s="91" t="str">
        <f>IFERROR(INDEX(Cal!$AP$5:$AP$36,MATCH(Sitemap!AE$6&amp;"-"&amp;Sitemap!$B27,Cal!$AQ$5:$AQ$36,0)),"")</f>
        <v/>
      </c>
      <c r="AF27" s="91" t="str">
        <f>IFERROR(IF(INDEX(Cal!$Y$5:$Y$20,MATCH(Sitemap!AE27,Cal!$AP$5:$AP$20,0))&gt;0,"*x1*",""),IF(COUNTIFS(Cal!$AU$5:$AU$20,Sitemap!AE$6,Cal!$AV$5:$AV$20,"&lt;="&amp;Sitemap!$B27,Cal!$AW$5:$AW$20,"&gt;="&amp;Sitemap!$B27)&gt;0,"*x2*",""))</f>
        <v/>
      </c>
      <c r="AG27" s="91" t="str">
        <f>IFERROR(IF(ISNUMBER(MATCH(AH$6&amp;"-"&amp;$B27,Cal!$AY$5:$AY$20,0)),"*x6*",IF(INDEX(Cal!$O$5:$O$20,MATCH(Sitemap!AH27,Cal!$AP$5:$AP$20,0))&gt;0,"*x1*","")),"")</f>
        <v/>
      </c>
      <c r="AH27" s="91" t="str">
        <f>IFERROR(INDEX(Cal!$AP$5:$AP$36,MATCH(Sitemap!AH$6&amp;"-"&amp;Sitemap!$B27,Cal!$AQ$5:$AQ$36,0)),"")</f>
        <v/>
      </c>
      <c r="AI27" s="91" t="str">
        <f>IFERROR(IF(INDEX(Cal!$Y$5:$Y$20,MATCH(Sitemap!AH27,Cal!$AP$5:$AP$20,0))&gt;0,"*x1*",""),IF(COUNTIFS(Cal!$AU$5:$AU$20,Sitemap!AH$6,Cal!$AV$5:$AV$20,"&lt;="&amp;Sitemap!$B27,Cal!$AW$5:$AW$20,"&gt;="&amp;Sitemap!$B27)&gt;0,"*x2*",""))</f>
        <v/>
      </c>
      <c r="AJ27" s="91" t="str">
        <f>IFERROR(IF(ISNUMBER(MATCH(AK$6&amp;"-"&amp;$B27,Cal!$AY$5:$AY$20,0)),"*x6*",IF(INDEX(Cal!$O$5:$O$20,MATCH(Sitemap!AK27,Cal!$AP$5:$AP$20,0))&gt;0,"*x1*","")),"")</f>
        <v/>
      </c>
      <c r="AK27" s="91" t="str">
        <f>IFERROR(INDEX(Cal!$AP$5:$AP$36,MATCH(Sitemap!AK$6&amp;"-"&amp;Sitemap!$B27,Cal!$AQ$5:$AQ$36,0)),"")</f>
        <v/>
      </c>
      <c r="AL27" s="91" t="str">
        <f>IFERROR(IF(INDEX(Cal!$Y$5:$Y$20,MATCH(Sitemap!AK27,Cal!$AP$5:$AP$20,0))&gt;0,"*x1*",""),IF(COUNTIFS(Cal!$AU$5:$AU$20,Sitemap!AK$6,Cal!$AV$5:$AV$20,"&lt;="&amp;Sitemap!$B27,Cal!$AW$5:$AW$20,"&gt;="&amp;Sitemap!$B27)&gt;0,"*x2*",""))</f>
        <v/>
      </c>
      <c r="AM27" s="91" t="str">
        <f>IFERROR(IF(ISNUMBER(MATCH(AN$6&amp;"-"&amp;$B27,Cal!$AY$5:$AY$20,0)),"*x6*",IF(INDEX(Cal!$O$5:$O$20,MATCH(Sitemap!AN27,Cal!$AP$5:$AP$20,0))&gt;0,"*x1*","")),"")</f>
        <v/>
      </c>
      <c r="AN27" s="91" t="str">
        <f>IFERROR(INDEX(Cal!$AP$5:$AP$36,MATCH(Sitemap!AN$6&amp;"-"&amp;Sitemap!$B27,Cal!$AQ$5:$AQ$36,0)),"")</f>
        <v/>
      </c>
      <c r="AO27" s="91" t="str">
        <f>IFERROR(IF(INDEX(Cal!$Y$5:$Y$20,MATCH(Sitemap!AN27,Cal!$AP$5:$AP$20,0))&gt;0,"*x1*",""),IF(COUNTIFS(Cal!$AU$5:$AU$20,Sitemap!AN$6,Cal!$AV$5:$AV$20,"&lt;="&amp;Sitemap!$B27,Cal!$AW$5:$AW$20,"&gt;="&amp;Sitemap!$B27)&gt;0,"*x2*",""))</f>
        <v/>
      </c>
      <c r="AP27" s="91" t="str">
        <f>IFERROR(IF(ISNUMBER(MATCH(AQ$6&amp;"-"&amp;$B27,Cal!$AY$5:$AY$20,0)),"*x6*",IF(INDEX(Cal!$O$5:$O$20,MATCH(Sitemap!AQ27,Cal!$AP$5:$AP$20,0))&gt;0,"*x1*","")),"")</f>
        <v/>
      </c>
      <c r="AQ27" s="91" t="str">
        <f>IFERROR(INDEX(Cal!$AP$5:$AP$36,MATCH(Sitemap!AQ$6&amp;"-"&amp;Sitemap!$B27,Cal!$AQ$5:$AQ$36,0)),"")</f>
        <v/>
      </c>
      <c r="AR27" s="91" t="str">
        <f>IFERROR(IF(INDEX(Cal!$Y$5:$Y$20,MATCH(Sitemap!AQ27,Cal!$AP$5:$AP$20,0))&gt;0,"*x1*",""),IF(COUNTIFS(Cal!$AU$5:$AU$20,Sitemap!AQ$6,Cal!$AV$5:$AV$20,"&lt;="&amp;Sitemap!$B27,Cal!$AW$5:$AW$20,"&gt;="&amp;Sitemap!$B27)&gt;0,"*x2*",""))</f>
        <v/>
      </c>
      <c r="AS27" s="91" t="str">
        <f>IFERROR(IF(ISNUMBER(MATCH(AT$6&amp;"-"&amp;$B27,Cal!$AY$5:$AY$20,0)),"*x6*",IF(INDEX(Cal!$O$5:$O$20,MATCH(Sitemap!AT27,Cal!$AP$5:$AP$20,0))&gt;0,"*x1*","")),"")</f>
        <v/>
      </c>
      <c r="AT27" s="91" t="str">
        <f>IFERROR(INDEX(Cal!$AP$5:$AP$36,MATCH(Sitemap!AT$6&amp;"-"&amp;Sitemap!$B27,Cal!$AQ$5:$AQ$36,0)),"")</f>
        <v/>
      </c>
      <c r="AU27" s="91" t="str">
        <f>IFERROR(IF(INDEX(Cal!$Y$5:$Y$20,MATCH(Sitemap!AT27,Cal!$AP$5:$AP$20,0))&gt;0,"*x1*",""),IF(COUNTIFS(Cal!$AU$5:$AU$20,Sitemap!AT$6,Cal!$AV$5:$AV$20,"&lt;="&amp;Sitemap!$B27,Cal!$AW$5:$AW$20,"&gt;="&amp;Sitemap!$B27)&gt;0,"*x2*",""))</f>
        <v/>
      </c>
      <c r="AV27" s="91" t="str">
        <f>IFERROR(IF(ISNUMBER(MATCH(#REF!&amp;"-"&amp;$B27,Cal!$AY$5:$AY$20,0)),"*x6*",IF(INDEX(Cal!$O$5:$O$20,MATCH(Sitemap!#REF!,Cal!$AP$5:$AP$20,0))&gt;0,"*x1*","")),"")</f>
        <v/>
      </c>
    </row>
    <row r="28" spans="2:48" x14ac:dyDescent="0.25">
      <c r="B28" s="100">
        <v>20</v>
      </c>
      <c r="D28" s="91" t="str">
        <f>IFERROR(INDEX(Cal!$AP$5:$AP$36,MATCH(Sitemap!D$6&amp;"-"&amp;Sitemap!$B28,Cal!$AQ$5:$AQ$36,0)),"")</f>
        <v/>
      </c>
      <c r="E28" s="91" t="str">
        <f>IFERROR(IF(INDEX(Cal!$Y$5:$Y$20,MATCH(Sitemap!D28,Cal!$AP$5:$AP$20,0))&gt;0,"*x1*",""),IF(COUNTIFS(Cal!$AU$5:$AU$20,Sitemap!D$6,Cal!$AV$5:$AV$20,"&lt;="&amp;Sitemap!$B28,Cal!$AW$5:$AW$20,"&gt;="&amp;Sitemap!$B28)&gt;0,"*x2*",""))</f>
        <v/>
      </c>
      <c r="F28" s="91" t="str">
        <f>IFERROR(IF(ISNUMBER(MATCH(G$6&amp;"-"&amp;$B28,Cal!$AY$5:$AY$20,0)),"*x6*",IF(INDEX(Cal!$O$5:$O$20,MATCH(Sitemap!G28,Cal!$AP$5:$AP$20,0))&gt;0,"*x1*","")),"")</f>
        <v/>
      </c>
      <c r="G28" s="91" t="str">
        <f>IFERROR(INDEX(Cal!$AP$5:$AP$36,MATCH(Sitemap!G$6&amp;"-"&amp;Sitemap!$B28,Cal!$AQ$5:$AQ$36,0)),"")</f>
        <v/>
      </c>
      <c r="H28" s="91" t="str">
        <f>IFERROR(IF(INDEX(Cal!$Y$5:$Y$20,MATCH(Sitemap!G28,Cal!$AP$5:$AP$20,0))&gt;0,"*x1*",""),IF(COUNTIFS(Cal!$AU$5:$AU$20,Sitemap!G$6,Cal!$AV$5:$AV$20,"&lt;="&amp;Sitemap!$B28,Cal!$AW$5:$AW$20,"&gt;="&amp;Sitemap!$B28)&gt;0,"*x2*",""))</f>
        <v>*x2*</v>
      </c>
      <c r="I28" s="91" t="str">
        <f>IFERROR(IF(ISNUMBER(MATCH(J$6&amp;"-"&amp;$B28,Cal!$AY$5:$AY$20,0)),"*x6*",IF(INDEX(Cal!$O$5:$O$20,MATCH(Sitemap!J28,Cal!$AP$5:$AP$20,0))&gt;0,"*x1*","")),"")</f>
        <v/>
      </c>
      <c r="J28" s="91" t="str">
        <f>IFERROR(INDEX(Cal!$AP$5:$AP$36,MATCH(Sitemap!J$6&amp;"-"&amp;Sitemap!$B28,Cal!$AQ$5:$AQ$36,0)),"")</f>
        <v/>
      </c>
      <c r="K28" s="91" t="str">
        <f>IFERROR(IF(INDEX(Cal!$Y$5:$Y$20,MATCH(Sitemap!J28,Cal!$AP$5:$AP$20,0))&gt;0,"*x1*",""),IF(COUNTIFS(Cal!$AU$5:$AU$20,Sitemap!J$6,Cal!$AV$5:$AV$20,"&lt;="&amp;Sitemap!$B28,Cal!$AW$5:$AW$20,"&gt;="&amp;Sitemap!$B28)&gt;0,"*x2*",""))</f>
        <v/>
      </c>
      <c r="L28" s="91" t="str">
        <f>IFERROR(IF(ISNUMBER(MATCH(M$6&amp;"-"&amp;$B28,Cal!$AY$5:$AY$20,0)),"*x6*",IF(INDEX(Cal!$O$5:$O$20,MATCH(Sitemap!M28,Cal!$AP$5:$AP$20,0))&gt;0,"*x1*","")),"")</f>
        <v/>
      </c>
      <c r="M28" s="91" t="str">
        <f>IFERROR(INDEX(Cal!$AP$5:$AP$36,MATCH(Sitemap!M$6&amp;"-"&amp;Sitemap!$B28,Cal!$AQ$5:$AQ$36,0)),"")</f>
        <v/>
      </c>
      <c r="N28" s="91" t="str">
        <f>IFERROR(IF(INDEX(Cal!$Y$5:$Y$20,MATCH(Sitemap!M28,Cal!$AP$5:$AP$20,0))&gt;0,"*x1*",""),IF(COUNTIFS(Cal!$AU$5:$AU$20,Sitemap!M$6,Cal!$AV$5:$AV$20,"&lt;="&amp;Sitemap!$B28,Cal!$AW$5:$AW$20,"&gt;="&amp;Sitemap!$B28)&gt;0,"*x2*",""))</f>
        <v/>
      </c>
      <c r="O28" s="91" t="str">
        <f>IFERROR(IF(ISNUMBER(MATCH(P$6&amp;"-"&amp;$B28,Cal!$AY$5:$AY$20,0)),"*x6*",IF(INDEX(Cal!$O$5:$O$20,MATCH(Sitemap!P28,Cal!$AP$5:$AP$20,0))&gt;0,"*x1*","")),"")</f>
        <v/>
      </c>
      <c r="P28" s="91" t="str">
        <f>IFERROR(INDEX(Cal!$AP$5:$AP$36,MATCH(Sitemap!P$6&amp;"-"&amp;Sitemap!$B28,Cal!$AQ$5:$AQ$36,0)),"")</f>
        <v/>
      </c>
      <c r="Q28" s="91" t="str">
        <f>IFERROR(IF(INDEX(Cal!$Y$5:$Y$20,MATCH(Sitemap!P28,Cal!$AP$5:$AP$20,0))&gt;0,"*x1*",""),IF(COUNTIFS(Cal!$AU$5:$AU$20,Sitemap!P$6,Cal!$AV$5:$AV$20,"&lt;="&amp;Sitemap!$B28,Cal!$AW$5:$AW$20,"&gt;="&amp;Sitemap!$B28)&gt;0,"*x2*",""))</f>
        <v/>
      </c>
      <c r="R28" s="91" t="str">
        <f>IFERROR(IF(ISNUMBER(MATCH(S$6&amp;"-"&amp;$B28,Cal!$AY$5:$AY$20,0)),"*x6*",IF(INDEX(Cal!$O$5:$O$20,MATCH(Sitemap!S28,Cal!$AP$5:$AP$20,0))&gt;0,"*x1*","")),"")</f>
        <v/>
      </c>
      <c r="S28" s="91" t="str">
        <f>IFERROR(INDEX(Cal!$AP$5:$AP$36,MATCH(Sitemap!S$6&amp;"-"&amp;Sitemap!$B28,Cal!$AQ$5:$AQ$36,0)),"")</f>
        <v/>
      </c>
      <c r="T28" s="91" t="str">
        <f>IFERROR(IF(INDEX(Cal!$Y$5:$Y$20,MATCH(Sitemap!S28,Cal!$AP$5:$AP$20,0))&gt;0,"*x1*",""),IF(COUNTIFS(Cal!$AU$5:$AU$20,Sitemap!S$6,Cal!$AV$5:$AV$20,"&lt;="&amp;Sitemap!$B28,Cal!$AW$5:$AW$20,"&gt;="&amp;Sitemap!$B28)&gt;0,"*x2*",""))</f>
        <v/>
      </c>
      <c r="U28" s="91" t="str">
        <f>IFERROR(IF(ISNUMBER(MATCH(V$6&amp;"-"&amp;$B28,Cal!$AY$5:$AY$20,0)),"*x6*",IF(INDEX(Cal!$O$5:$O$20,MATCH(Sitemap!V28,Cal!$AP$5:$AP$20,0))&gt;0,"*x1*","")),"")</f>
        <v/>
      </c>
      <c r="V28" s="91" t="str">
        <f>IFERROR(INDEX(Cal!$AP$5:$AP$36,MATCH(Sitemap!V$6&amp;"-"&amp;Sitemap!$B28,Cal!$AQ$5:$AQ$36,0)),"")</f>
        <v/>
      </c>
      <c r="W28" s="91" t="str">
        <f>IFERROR(IF(INDEX(Cal!$Y$5:$Y$20,MATCH(Sitemap!V28,Cal!$AP$5:$AP$20,0))&gt;0,"*x1*",""),IF(COUNTIFS(Cal!$AU$5:$AU$20,Sitemap!V$6,Cal!$AV$5:$AV$20,"&lt;="&amp;Sitemap!$B28,Cal!$AW$5:$AW$20,"&gt;="&amp;Sitemap!$B28)&gt;0,"*x2*",""))</f>
        <v/>
      </c>
      <c r="X28" s="91" t="str">
        <f>IFERROR(IF(ISNUMBER(MATCH(Y$6&amp;"-"&amp;$B28,Cal!$AY$5:$AY$20,0)),"*x6*",IF(INDEX(Cal!$O$5:$O$20,MATCH(Sitemap!Y28,Cal!$AP$5:$AP$20,0))&gt;0,"*x1*","")),"")</f>
        <v/>
      </c>
      <c r="Y28" s="91" t="str">
        <f>IFERROR(INDEX(Cal!$AP$5:$AP$36,MATCH(Sitemap!Y$6&amp;"-"&amp;Sitemap!$B28,Cal!$AQ$5:$AQ$36,0)),"")</f>
        <v/>
      </c>
      <c r="Z28" s="91" t="str">
        <f>IFERROR(IF(INDEX(Cal!$Y$5:$Y$20,MATCH(Sitemap!Y28,Cal!$AP$5:$AP$20,0))&gt;0,"*x1*",""),IF(COUNTIFS(Cal!$AU$5:$AU$20,Sitemap!Y$6,Cal!$AV$5:$AV$20,"&lt;="&amp;Sitemap!$B28,Cal!$AW$5:$AW$20,"&gt;="&amp;Sitemap!$B28)&gt;0,"*x2*",""))</f>
        <v/>
      </c>
      <c r="AA28" s="91" t="str">
        <f>IFERROR(IF(ISNUMBER(MATCH(AB$6&amp;"-"&amp;$B28,Cal!$AY$5:$AY$20,0)),"*x6*",IF(INDEX(Cal!$O$5:$O$20,MATCH(Sitemap!AB28,Cal!$AP$5:$AP$20,0))&gt;0,"*x1*","")),"")</f>
        <v/>
      </c>
      <c r="AB28" s="91" t="str">
        <f>IFERROR(INDEX(Cal!$AP$5:$AP$36,MATCH(Sitemap!AB$6&amp;"-"&amp;Sitemap!$B28,Cal!$AQ$5:$AQ$36,0)),"")</f>
        <v/>
      </c>
      <c r="AC28" s="91" t="str">
        <f>IFERROR(IF(INDEX(Cal!$Y$5:$Y$20,MATCH(Sitemap!AB28,Cal!$AP$5:$AP$20,0))&gt;0,"*x1*",""),IF(COUNTIFS(Cal!$AU$5:$AU$20,Sitemap!AB$6,Cal!$AV$5:$AV$20,"&lt;="&amp;Sitemap!$B28,Cal!$AW$5:$AW$20,"&gt;="&amp;Sitemap!$B28)&gt;0,"*x2*",""))</f>
        <v/>
      </c>
      <c r="AD28" s="91" t="str">
        <f>IFERROR(IF(ISNUMBER(MATCH(AE$6&amp;"-"&amp;$B28,Cal!$AY$5:$AY$20,0)),"*x6*",IF(INDEX(Cal!$O$5:$O$20,MATCH(Sitemap!AE28,Cal!$AP$5:$AP$20,0))&gt;0,"*x1*","")),"")</f>
        <v/>
      </c>
      <c r="AE28" s="91" t="str">
        <f>IFERROR(INDEX(Cal!$AP$5:$AP$36,MATCH(Sitemap!AE$6&amp;"-"&amp;Sitemap!$B28,Cal!$AQ$5:$AQ$36,0)),"")</f>
        <v/>
      </c>
      <c r="AF28" s="91" t="str">
        <f>IFERROR(IF(INDEX(Cal!$Y$5:$Y$20,MATCH(Sitemap!AE28,Cal!$AP$5:$AP$20,0))&gt;0,"*x1*",""),IF(COUNTIFS(Cal!$AU$5:$AU$20,Sitemap!AE$6,Cal!$AV$5:$AV$20,"&lt;="&amp;Sitemap!$B28,Cal!$AW$5:$AW$20,"&gt;="&amp;Sitemap!$B28)&gt;0,"*x2*",""))</f>
        <v/>
      </c>
      <c r="AG28" s="91" t="str">
        <f>IFERROR(IF(ISNUMBER(MATCH(AH$6&amp;"-"&amp;$B28,Cal!$AY$5:$AY$20,0)),"*x6*",IF(INDEX(Cal!$O$5:$O$20,MATCH(Sitemap!AH28,Cal!$AP$5:$AP$20,0))&gt;0,"*x1*","")),"")</f>
        <v/>
      </c>
      <c r="AH28" s="91" t="str">
        <f>IFERROR(INDEX(Cal!$AP$5:$AP$36,MATCH(Sitemap!AH$6&amp;"-"&amp;Sitemap!$B28,Cal!$AQ$5:$AQ$36,0)),"")</f>
        <v/>
      </c>
      <c r="AI28" s="91" t="str">
        <f>IFERROR(IF(INDEX(Cal!$Y$5:$Y$20,MATCH(Sitemap!AH28,Cal!$AP$5:$AP$20,0))&gt;0,"*x1*",""),IF(COUNTIFS(Cal!$AU$5:$AU$20,Sitemap!AH$6,Cal!$AV$5:$AV$20,"&lt;="&amp;Sitemap!$B28,Cal!$AW$5:$AW$20,"&gt;="&amp;Sitemap!$B28)&gt;0,"*x2*",""))</f>
        <v/>
      </c>
      <c r="AJ28" s="91" t="str">
        <f>IFERROR(IF(ISNUMBER(MATCH(AK$6&amp;"-"&amp;$B28,Cal!$AY$5:$AY$20,0)),"*x6*",IF(INDEX(Cal!$O$5:$O$20,MATCH(Sitemap!AK28,Cal!$AP$5:$AP$20,0))&gt;0,"*x1*","")),"")</f>
        <v/>
      </c>
      <c r="AK28" s="91" t="str">
        <f>IFERROR(INDEX(Cal!$AP$5:$AP$36,MATCH(Sitemap!AK$6&amp;"-"&amp;Sitemap!$B28,Cal!$AQ$5:$AQ$36,0)),"")</f>
        <v/>
      </c>
      <c r="AL28" s="91" t="str">
        <f>IFERROR(IF(INDEX(Cal!$Y$5:$Y$20,MATCH(Sitemap!AK28,Cal!$AP$5:$AP$20,0))&gt;0,"*x1*",""),IF(COUNTIFS(Cal!$AU$5:$AU$20,Sitemap!AK$6,Cal!$AV$5:$AV$20,"&lt;="&amp;Sitemap!$B28,Cal!$AW$5:$AW$20,"&gt;="&amp;Sitemap!$B28)&gt;0,"*x2*",""))</f>
        <v/>
      </c>
      <c r="AM28" s="91" t="str">
        <f>IFERROR(IF(ISNUMBER(MATCH(AN$6&amp;"-"&amp;$B28,Cal!$AY$5:$AY$20,0)),"*x6*",IF(INDEX(Cal!$O$5:$O$20,MATCH(Sitemap!AN28,Cal!$AP$5:$AP$20,0))&gt;0,"*x1*","")),"")</f>
        <v/>
      </c>
      <c r="AN28" s="91" t="str">
        <f>IFERROR(INDEX(Cal!$AP$5:$AP$36,MATCH(Sitemap!AN$6&amp;"-"&amp;Sitemap!$B28,Cal!$AQ$5:$AQ$36,0)),"")</f>
        <v/>
      </c>
      <c r="AO28" s="91" t="str">
        <f>IFERROR(IF(INDEX(Cal!$Y$5:$Y$20,MATCH(Sitemap!AN28,Cal!$AP$5:$AP$20,0))&gt;0,"*x1*",""),IF(COUNTIFS(Cal!$AU$5:$AU$20,Sitemap!AN$6,Cal!$AV$5:$AV$20,"&lt;="&amp;Sitemap!$B28,Cal!$AW$5:$AW$20,"&gt;="&amp;Sitemap!$B28)&gt;0,"*x2*",""))</f>
        <v/>
      </c>
      <c r="AP28" s="91" t="str">
        <f>IFERROR(IF(ISNUMBER(MATCH(AQ$6&amp;"-"&amp;$B28,Cal!$AY$5:$AY$20,0)),"*x6*",IF(INDEX(Cal!$O$5:$O$20,MATCH(Sitemap!AQ28,Cal!$AP$5:$AP$20,0))&gt;0,"*x1*","")),"")</f>
        <v/>
      </c>
      <c r="AQ28" s="91" t="str">
        <f>IFERROR(INDEX(Cal!$AP$5:$AP$36,MATCH(Sitemap!AQ$6&amp;"-"&amp;Sitemap!$B28,Cal!$AQ$5:$AQ$36,0)),"")</f>
        <v/>
      </c>
      <c r="AR28" s="91" t="str">
        <f>IFERROR(IF(INDEX(Cal!$Y$5:$Y$20,MATCH(Sitemap!AQ28,Cal!$AP$5:$AP$20,0))&gt;0,"*x1*",""),IF(COUNTIFS(Cal!$AU$5:$AU$20,Sitemap!AQ$6,Cal!$AV$5:$AV$20,"&lt;="&amp;Sitemap!$B28,Cal!$AW$5:$AW$20,"&gt;="&amp;Sitemap!$B28)&gt;0,"*x2*",""))</f>
        <v/>
      </c>
      <c r="AS28" s="91" t="str">
        <f>IFERROR(IF(ISNUMBER(MATCH(AT$6&amp;"-"&amp;$B28,Cal!$AY$5:$AY$20,0)),"*x6*",IF(INDEX(Cal!$O$5:$O$20,MATCH(Sitemap!AT28,Cal!$AP$5:$AP$20,0))&gt;0,"*x1*","")),"")</f>
        <v/>
      </c>
      <c r="AT28" s="91" t="str">
        <f>IFERROR(INDEX(Cal!$AP$5:$AP$36,MATCH(Sitemap!AT$6&amp;"-"&amp;Sitemap!$B28,Cal!$AQ$5:$AQ$36,0)),"")</f>
        <v/>
      </c>
      <c r="AU28" s="91" t="str">
        <f>IFERROR(IF(INDEX(Cal!$Y$5:$Y$20,MATCH(Sitemap!AT28,Cal!$AP$5:$AP$20,0))&gt;0,"*x1*",""),IF(COUNTIFS(Cal!$AU$5:$AU$20,Sitemap!AT$6,Cal!$AV$5:$AV$20,"&lt;="&amp;Sitemap!$B28,Cal!$AW$5:$AW$20,"&gt;="&amp;Sitemap!$B28)&gt;0,"*x2*",""))</f>
        <v/>
      </c>
      <c r="AV28" s="91" t="str">
        <f>IFERROR(IF(ISNUMBER(MATCH(#REF!&amp;"-"&amp;$B28,Cal!$AY$5:$AY$20,0)),"*x6*",IF(INDEX(Cal!$O$5:$O$20,MATCH(Sitemap!#REF!,Cal!$AP$5:$AP$20,0))&gt;0,"*x1*","")),"")</f>
        <v/>
      </c>
    </row>
    <row r="29" spans="2:48" x14ac:dyDescent="0.25">
      <c r="B29" s="100">
        <v>21</v>
      </c>
      <c r="D29" s="91" t="str">
        <f>IFERROR(INDEX(Cal!$AP$5:$AP$36,MATCH(Sitemap!D$6&amp;"-"&amp;Sitemap!$B29,Cal!$AQ$5:$AQ$36,0)),"")</f>
        <v/>
      </c>
      <c r="E29" s="91" t="str">
        <f>IFERROR(IF(INDEX(Cal!$Y$5:$Y$20,MATCH(Sitemap!D29,Cal!$AP$5:$AP$20,0))&gt;0,"*x1*",""),IF(COUNTIFS(Cal!$AU$5:$AU$20,Sitemap!D$6,Cal!$AV$5:$AV$20,"&lt;="&amp;Sitemap!$B29,Cal!$AW$5:$AW$20,"&gt;="&amp;Sitemap!$B29)&gt;0,"*x2*",""))</f>
        <v/>
      </c>
      <c r="F29" s="91" t="str">
        <f>IFERROR(IF(ISNUMBER(MATCH(G$6&amp;"-"&amp;$B29,Cal!$AY$5:$AY$20,0)),"*x6*",IF(INDEX(Cal!$O$5:$O$20,MATCH(Sitemap!G29,Cal!$AP$5:$AP$20,0))&gt;0,"*x1*","")),"")</f>
        <v/>
      </c>
      <c r="G29" s="91" t="str">
        <f>IFERROR(INDEX(Cal!$AP$5:$AP$36,MATCH(Sitemap!G$6&amp;"-"&amp;Sitemap!$B29,Cal!$AQ$5:$AQ$36,0)),"")</f>
        <v/>
      </c>
      <c r="H29" s="91" t="str">
        <f>IFERROR(IF(INDEX(Cal!$Y$5:$Y$20,MATCH(Sitemap!G29,Cal!$AP$5:$AP$20,0))&gt;0,"*x1*",""),IF(COUNTIFS(Cal!$AU$5:$AU$20,Sitemap!G$6,Cal!$AV$5:$AV$20,"&lt;="&amp;Sitemap!$B29,Cal!$AW$5:$AW$20,"&gt;="&amp;Sitemap!$B29)&gt;0,"*x2*",""))</f>
        <v>*x2*</v>
      </c>
      <c r="I29" s="91" t="str">
        <f>IFERROR(IF(ISNUMBER(MATCH(J$6&amp;"-"&amp;$B29,Cal!$AY$5:$AY$20,0)),"*x6*",IF(INDEX(Cal!$O$5:$O$20,MATCH(Sitemap!J29,Cal!$AP$5:$AP$20,0))&gt;0,"*x1*","")),"")</f>
        <v>*x1*</v>
      </c>
      <c r="J29" s="91" t="str">
        <f>IFERROR(INDEX(Cal!$AP$5:$AP$36,MATCH(Sitemap!J$6&amp;"-"&amp;Sitemap!$B29,Cal!$AQ$5:$AQ$36,0)),"")</f>
        <v>8-emailing</v>
      </c>
      <c r="K29" s="91" t="str">
        <f>IFERROR(IF(INDEX(Cal!$Y$5:$Y$20,MATCH(Sitemap!J29,Cal!$AP$5:$AP$20,0))&gt;0,"*x1*",""),IF(COUNTIFS(Cal!$AU$5:$AU$20,Sitemap!J$6,Cal!$AV$5:$AV$20,"&lt;="&amp;Sitemap!$B29,Cal!$AW$5:$AW$20,"&gt;="&amp;Sitemap!$B29)&gt;0,"*x2*",""))</f>
        <v/>
      </c>
      <c r="L29" s="91" t="str">
        <f>IFERROR(IF(ISNUMBER(MATCH(M$6&amp;"-"&amp;$B29,Cal!$AY$5:$AY$20,0)),"*x6*",IF(INDEX(Cal!$O$5:$O$20,MATCH(Sitemap!M29,Cal!$AP$5:$AP$20,0))&gt;0,"*x1*","")),"")</f>
        <v/>
      </c>
      <c r="M29" s="91" t="str">
        <f>IFERROR(INDEX(Cal!$AP$5:$AP$36,MATCH(Sitemap!M$6&amp;"-"&amp;Sitemap!$B29,Cal!$AQ$5:$AQ$36,0)),"")</f>
        <v/>
      </c>
      <c r="N29" s="91" t="str">
        <f>IFERROR(IF(INDEX(Cal!$Y$5:$Y$20,MATCH(Sitemap!M29,Cal!$AP$5:$AP$20,0))&gt;0,"*x1*",""),IF(COUNTIFS(Cal!$AU$5:$AU$20,Sitemap!M$6,Cal!$AV$5:$AV$20,"&lt;="&amp;Sitemap!$B29,Cal!$AW$5:$AW$20,"&gt;="&amp;Sitemap!$B29)&gt;0,"*x2*",""))</f>
        <v/>
      </c>
      <c r="O29" s="91" t="str">
        <f>IFERROR(IF(ISNUMBER(MATCH(P$6&amp;"-"&amp;$B29,Cal!$AY$5:$AY$20,0)),"*x6*",IF(INDEX(Cal!$O$5:$O$20,MATCH(Sitemap!P29,Cal!$AP$5:$AP$20,0))&gt;0,"*x1*","")),"")</f>
        <v/>
      </c>
      <c r="P29" s="91" t="str">
        <f>IFERROR(INDEX(Cal!$AP$5:$AP$36,MATCH(Sitemap!P$6&amp;"-"&amp;Sitemap!$B29,Cal!$AQ$5:$AQ$36,0)),"")</f>
        <v/>
      </c>
      <c r="Q29" s="91" t="str">
        <f>IFERROR(IF(INDEX(Cal!$Y$5:$Y$20,MATCH(Sitemap!P29,Cal!$AP$5:$AP$20,0))&gt;0,"*x1*",""),IF(COUNTIFS(Cal!$AU$5:$AU$20,Sitemap!P$6,Cal!$AV$5:$AV$20,"&lt;="&amp;Sitemap!$B29,Cal!$AW$5:$AW$20,"&gt;="&amp;Sitemap!$B29)&gt;0,"*x2*",""))</f>
        <v/>
      </c>
      <c r="R29" s="91" t="str">
        <f>IFERROR(IF(ISNUMBER(MATCH(S$6&amp;"-"&amp;$B29,Cal!$AY$5:$AY$20,0)),"*x6*",IF(INDEX(Cal!$O$5:$O$20,MATCH(Sitemap!S29,Cal!$AP$5:$AP$20,0))&gt;0,"*x1*","")),"")</f>
        <v/>
      </c>
      <c r="S29" s="91" t="str">
        <f>IFERROR(INDEX(Cal!$AP$5:$AP$36,MATCH(Sitemap!S$6&amp;"-"&amp;Sitemap!$B29,Cal!$AQ$5:$AQ$36,0)),"")</f>
        <v/>
      </c>
      <c r="T29" s="91" t="str">
        <f>IFERROR(IF(INDEX(Cal!$Y$5:$Y$20,MATCH(Sitemap!S29,Cal!$AP$5:$AP$20,0))&gt;0,"*x1*",""),IF(COUNTIFS(Cal!$AU$5:$AU$20,Sitemap!S$6,Cal!$AV$5:$AV$20,"&lt;="&amp;Sitemap!$B29,Cal!$AW$5:$AW$20,"&gt;="&amp;Sitemap!$B29)&gt;0,"*x2*",""))</f>
        <v/>
      </c>
      <c r="U29" s="91" t="str">
        <f>IFERROR(IF(ISNUMBER(MATCH(V$6&amp;"-"&amp;$B29,Cal!$AY$5:$AY$20,0)),"*x6*",IF(INDEX(Cal!$O$5:$O$20,MATCH(Sitemap!V29,Cal!$AP$5:$AP$20,0))&gt;0,"*x1*","")),"")</f>
        <v/>
      </c>
      <c r="V29" s="91" t="str">
        <f>IFERROR(INDEX(Cal!$AP$5:$AP$36,MATCH(Sitemap!V$6&amp;"-"&amp;Sitemap!$B29,Cal!$AQ$5:$AQ$36,0)),"")</f>
        <v/>
      </c>
      <c r="W29" s="91" t="str">
        <f>IFERROR(IF(INDEX(Cal!$Y$5:$Y$20,MATCH(Sitemap!V29,Cal!$AP$5:$AP$20,0))&gt;0,"*x1*",""),IF(COUNTIFS(Cal!$AU$5:$AU$20,Sitemap!V$6,Cal!$AV$5:$AV$20,"&lt;="&amp;Sitemap!$B29,Cal!$AW$5:$AW$20,"&gt;="&amp;Sitemap!$B29)&gt;0,"*x2*",""))</f>
        <v/>
      </c>
      <c r="X29" s="91" t="str">
        <f>IFERROR(IF(ISNUMBER(MATCH(Y$6&amp;"-"&amp;$B29,Cal!$AY$5:$AY$20,0)),"*x6*",IF(INDEX(Cal!$O$5:$O$20,MATCH(Sitemap!Y29,Cal!$AP$5:$AP$20,0))&gt;0,"*x1*","")),"")</f>
        <v/>
      </c>
      <c r="Y29" s="91" t="str">
        <f>IFERROR(INDEX(Cal!$AP$5:$AP$36,MATCH(Sitemap!Y$6&amp;"-"&amp;Sitemap!$B29,Cal!$AQ$5:$AQ$36,0)),"")</f>
        <v/>
      </c>
      <c r="Z29" s="91" t="str">
        <f>IFERROR(IF(INDEX(Cal!$Y$5:$Y$20,MATCH(Sitemap!Y29,Cal!$AP$5:$AP$20,0))&gt;0,"*x1*",""),IF(COUNTIFS(Cal!$AU$5:$AU$20,Sitemap!Y$6,Cal!$AV$5:$AV$20,"&lt;="&amp;Sitemap!$B29,Cal!$AW$5:$AW$20,"&gt;="&amp;Sitemap!$B29)&gt;0,"*x2*",""))</f>
        <v/>
      </c>
      <c r="AA29" s="91" t="str">
        <f>IFERROR(IF(ISNUMBER(MATCH(AB$6&amp;"-"&amp;$B29,Cal!$AY$5:$AY$20,0)),"*x6*",IF(INDEX(Cal!$O$5:$O$20,MATCH(Sitemap!AB29,Cal!$AP$5:$AP$20,0))&gt;0,"*x1*","")),"")</f>
        <v/>
      </c>
      <c r="AB29" s="91" t="str">
        <f>IFERROR(INDEX(Cal!$AP$5:$AP$36,MATCH(Sitemap!AB$6&amp;"-"&amp;Sitemap!$B29,Cal!$AQ$5:$AQ$36,0)),"")</f>
        <v/>
      </c>
      <c r="AC29" s="91" t="str">
        <f>IFERROR(IF(INDEX(Cal!$Y$5:$Y$20,MATCH(Sitemap!AB29,Cal!$AP$5:$AP$20,0))&gt;0,"*x1*",""),IF(COUNTIFS(Cal!$AU$5:$AU$20,Sitemap!AB$6,Cal!$AV$5:$AV$20,"&lt;="&amp;Sitemap!$B29,Cal!$AW$5:$AW$20,"&gt;="&amp;Sitemap!$B29)&gt;0,"*x2*",""))</f>
        <v/>
      </c>
      <c r="AD29" s="91" t="str">
        <f>IFERROR(IF(ISNUMBER(MATCH(AE$6&amp;"-"&amp;$B29,Cal!$AY$5:$AY$20,0)),"*x6*",IF(INDEX(Cal!$O$5:$O$20,MATCH(Sitemap!AE29,Cal!$AP$5:$AP$20,0))&gt;0,"*x1*","")),"")</f>
        <v/>
      </c>
      <c r="AE29" s="91" t="str">
        <f>IFERROR(INDEX(Cal!$AP$5:$AP$36,MATCH(Sitemap!AE$6&amp;"-"&amp;Sitemap!$B29,Cal!$AQ$5:$AQ$36,0)),"")</f>
        <v/>
      </c>
      <c r="AF29" s="91" t="str">
        <f>IFERROR(IF(INDEX(Cal!$Y$5:$Y$20,MATCH(Sitemap!AE29,Cal!$AP$5:$AP$20,0))&gt;0,"*x1*",""),IF(COUNTIFS(Cal!$AU$5:$AU$20,Sitemap!AE$6,Cal!$AV$5:$AV$20,"&lt;="&amp;Sitemap!$B29,Cal!$AW$5:$AW$20,"&gt;="&amp;Sitemap!$B29)&gt;0,"*x2*",""))</f>
        <v/>
      </c>
      <c r="AG29" s="91" t="str">
        <f>IFERROR(IF(ISNUMBER(MATCH(AH$6&amp;"-"&amp;$B29,Cal!$AY$5:$AY$20,0)),"*x6*",IF(INDEX(Cal!$O$5:$O$20,MATCH(Sitemap!AH29,Cal!$AP$5:$AP$20,0))&gt;0,"*x1*","")),"")</f>
        <v/>
      </c>
      <c r="AH29" s="91" t="str">
        <f>IFERROR(INDEX(Cal!$AP$5:$AP$36,MATCH(Sitemap!AH$6&amp;"-"&amp;Sitemap!$B29,Cal!$AQ$5:$AQ$36,0)),"")</f>
        <v/>
      </c>
      <c r="AI29" s="91" t="str">
        <f>IFERROR(IF(INDEX(Cal!$Y$5:$Y$20,MATCH(Sitemap!AH29,Cal!$AP$5:$AP$20,0))&gt;0,"*x1*",""),IF(COUNTIFS(Cal!$AU$5:$AU$20,Sitemap!AH$6,Cal!$AV$5:$AV$20,"&lt;="&amp;Sitemap!$B29,Cal!$AW$5:$AW$20,"&gt;="&amp;Sitemap!$B29)&gt;0,"*x2*",""))</f>
        <v/>
      </c>
      <c r="AJ29" s="91" t="str">
        <f>IFERROR(IF(ISNUMBER(MATCH(AK$6&amp;"-"&amp;$B29,Cal!$AY$5:$AY$20,0)),"*x6*",IF(INDEX(Cal!$O$5:$O$20,MATCH(Sitemap!AK29,Cal!$AP$5:$AP$20,0))&gt;0,"*x1*","")),"")</f>
        <v/>
      </c>
      <c r="AK29" s="91" t="str">
        <f>IFERROR(INDEX(Cal!$AP$5:$AP$36,MATCH(Sitemap!AK$6&amp;"-"&amp;Sitemap!$B29,Cal!$AQ$5:$AQ$36,0)),"")</f>
        <v/>
      </c>
      <c r="AL29" s="91" t="str">
        <f>IFERROR(IF(INDEX(Cal!$Y$5:$Y$20,MATCH(Sitemap!AK29,Cal!$AP$5:$AP$20,0))&gt;0,"*x1*",""),IF(COUNTIFS(Cal!$AU$5:$AU$20,Sitemap!AK$6,Cal!$AV$5:$AV$20,"&lt;="&amp;Sitemap!$B29,Cal!$AW$5:$AW$20,"&gt;="&amp;Sitemap!$B29)&gt;0,"*x2*",""))</f>
        <v/>
      </c>
      <c r="AM29" s="91" t="str">
        <f>IFERROR(IF(ISNUMBER(MATCH(AN$6&amp;"-"&amp;$B29,Cal!$AY$5:$AY$20,0)),"*x6*",IF(INDEX(Cal!$O$5:$O$20,MATCH(Sitemap!AN29,Cal!$AP$5:$AP$20,0))&gt;0,"*x1*","")),"")</f>
        <v/>
      </c>
      <c r="AN29" s="91" t="str">
        <f>IFERROR(INDEX(Cal!$AP$5:$AP$36,MATCH(Sitemap!AN$6&amp;"-"&amp;Sitemap!$B29,Cal!$AQ$5:$AQ$36,0)),"")</f>
        <v/>
      </c>
      <c r="AO29" s="91" t="str">
        <f>IFERROR(IF(INDEX(Cal!$Y$5:$Y$20,MATCH(Sitemap!AN29,Cal!$AP$5:$AP$20,0))&gt;0,"*x1*",""),IF(COUNTIFS(Cal!$AU$5:$AU$20,Sitemap!AN$6,Cal!$AV$5:$AV$20,"&lt;="&amp;Sitemap!$B29,Cal!$AW$5:$AW$20,"&gt;="&amp;Sitemap!$B29)&gt;0,"*x2*",""))</f>
        <v/>
      </c>
      <c r="AP29" s="91" t="str">
        <f>IFERROR(IF(ISNUMBER(MATCH(AQ$6&amp;"-"&amp;$B29,Cal!$AY$5:$AY$20,0)),"*x6*",IF(INDEX(Cal!$O$5:$O$20,MATCH(Sitemap!AQ29,Cal!$AP$5:$AP$20,0))&gt;0,"*x1*","")),"")</f>
        <v/>
      </c>
      <c r="AQ29" s="91" t="str">
        <f>IFERROR(INDEX(Cal!$AP$5:$AP$36,MATCH(Sitemap!AQ$6&amp;"-"&amp;Sitemap!$B29,Cal!$AQ$5:$AQ$36,0)),"")</f>
        <v/>
      </c>
      <c r="AR29" s="91" t="str">
        <f>IFERROR(IF(INDEX(Cal!$Y$5:$Y$20,MATCH(Sitemap!AQ29,Cal!$AP$5:$AP$20,0))&gt;0,"*x1*",""),IF(COUNTIFS(Cal!$AU$5:$AU$20,Sitemap!AQ$6,Cal!$AV$5:$AV$20,"&lt;="&amp;Sitemap!$B29,Cal!$AW$5:$AW$20,"&gt;="&amp;Sitemap!$B29)&gt;0,"*x2*",""))</f>
        <v/>
      </c>
      <c r="AS29" s="91" t="str">
        <f>IFERROR(IF(ISNUMBER(MATCH(AT$6&amp;"-"&amp;$B29,Cal!$AY$5:$AY$20,0)),"*x6*",IF(INDEX(Cal!$O$5:$O$20,MATCH(Sitemap!AT29,Cal!$AP$5:$AP$20,0))&gt;0,"*x1*","")),"")</f>
        <v/>
      </c>
      <c r="AT29" s="91" t="str">
        <f>IFERROR(INDEX(Cal!$AP$5:$AP$36,MATCH(Sitemap!AT$6&amp;"-"&amp;Sitemap!$B29,Cal!$AQ$5:$AQ$36,0)),"")</f>
        <v/>
      </c>
      <c r="AU29" s="91" t="str">
        <f>IFERROR(IF(INDEX(Cal!$Y$5:$Y$20,MATCH(Sitemap!AT29,Cal!$AP$5:$AP$20,0))&gt;0,"*x1*",""),IF(COUNTIFS(Cal!$AU$5:$AU$20,Sitemap!AT$6,Cal!$AV$5:$AV$20,"&lt;="&amp;Sitemap!$B29,Cal!$AW$5:$AW$20,"&gt;="&amp;Sitemap!$B29)&gt;0,"*x2*",""))</f>
        <v/>
      </c>
      <c r="AV29" s="91" t="str">
        <f>IFERROR(IF(ISNUMBER(MATCH(#REF!&amp;"-"&amp;$B29,Cal!$AY$5:$AY$20,0)),"*x6*",IF(INDEX(Cal!$O$5:$O$20,MATCH(Sitemap!#REF!,Cal!$AP$5:$AP$20,0))&gt;0,"*x1*","")),"")</f>
        <v/>
      </c>
    </row>
    <row r="30" spans="2:48" x14ac:dyDescent="0.25">
      <c r="B30" s="100">
        <v>22</v>
      </c>
      <c r="D30" s="91" t="str">
        <f>IFERROR(INDEX(Cal!$AP$5:$AP$36,MATCH(Sitemap!D$6&amp;"-"&amp;Sitemap!$B30,Cal!$AQ$5:$AQ$36,0)),"")</f>
        <v/>
      </c>
      <c r="E30" s="91" t="str">
        <f>IFERROR(IF(INDEX(Cal!$Y$5:$Y$20,MATCH(Sitemap!D30,Cal!$AP$5:$AP$20,0))&gt;0,"*x1*",""),IF(COUNTIFS(Cal!$AU$5:$AU$20,Sitemap!D$6,Cal!$AV$5:$AV$20,"&lt;="&amp;Sitemap!$B30,Cal!$AW$5:$AW$20,"&gt;="&amp;Sitemap!$B30)&gt;0,"*x2*",""))</f>
        <v/>
      </c>
      <c r="F30" s="91" t="str">
        <f>IFERROR(IF(ISNUMBER(MATCH(G$6&amp;"-"&amp;$B30,Cal!$AY$5:$AY$20,0)),"*x6*",IF(INDEX(Cal!$O$5:$O$20,MATCH(Sitemap!G30,Cal!$AP$5:$AP$20,0))&gt;0,"*x1*","")),"")</f>
        <v/>
      </c>
      <c r="G30" s="91" t="str">
        <f>IFERROR(INDEX(Cal!$AP$5:$AP$36,MATCH(Sitemap!G$6&amp;"-"&amp;Sitemap!$B30,Cal!$AQ$5:$AQ$36,0)),"")</f>
        <v/>
      </c>
      <c r="H30" s="91" t="str">
        <f>IFERROR(IF(INDEX(Cal!$Y$5:$Y$20,MATCH(Sitemap!G30,Cal!$AP$5:$AP$20,0))&gt;0,"*x1*",""),IF(COUNTIFS(Cal!$AU$5:$AU$20,Sitemap!G$6,Cal!$AV$5:$AV$20,"&lt;="&amp;Sitemap!$B30,Cal!$AW$5:$AW$20,"&gt;="&amp;Sitemap!$B30)&gt;0,"*x2*",""))</f>
        <v/>
      </c>
      <c r="I30" s="91" t="str">
        <f>IFERROR(IF(ISNUMBER(MATCH(J$6&amp;"-"&amp;$B30,Cal!$AY$5:$AY$20,0)),"*x6*",IF(INDEX(Cal!$O$5:$O$20,MATCH(Sitemap!J30,Cal!$AP$5:$AP$20,0))&gt;0,"*x1*","")),"")</f>
        <v/>
      </c>
      <c r="J30" s="91" t="str">
        <f>IFERROR(INDEX(Cal!$AP$5:$AP$36,MATCH(Sitemap!J$6&amp;"-"&amp;Sitemap!$B30,Cal!$AQ$5:$AQ$36,0)),"")</f>
        <v>/services/emailing</v>
      </c>
      <c r="K30" s="91" t="str">
        <f>IFERROR(IF(INDEX(Cal!$Y$5:$Y$20,MATCH(Sitemap!J30,Cal!$AP$5:$AP$20,0))&gt;0,"*x1*",""),IF(COUNTIFS(Cal!$AU$5:$AU$20,Sitemap!J$6,Cal!$AV$5:$AV$20,"&lt;="&amp;Sitemap!$B30,Cal!$AW$5:$AW$20,"&gt;="&amp;Sitemap!$B30)&gt;0,"*x2*",""))</f>
        <v/>
      </c>
      <c r="L30" s="91" t="str">
        <f>IFERROR(IF(ISNUMBER(MATCH(M$6&amp;"-"&amp;$B30,Cal!$AY$5:$AY$20,0)),"*x6*",IF(INDEX(Cal!$O$5:$O$20,MATCH(Sitemap!M30,Cal!$AP$5:$AP$20,0))&gt;0,"*x1*","")),"")</f>
        <v/>
      </c>
      <c r="M30" s="91" t="str">
        <f>IFERROR(INDEX(Cal!$AP$5:$AP$36,MATCH(Sitemap!M$6&amp;"-"&amp;Sitemap!$B30,Cal!$AQ$5:$AQ$36,0)),"")</f>
        <v/>
      </c>
      <c r="N30" s="91" t="str">
        <f>IFERROR(IF(INDEX(Cal!$Y$5:$Y$20,MATCH(Sitemap!M30,Cal!$AP$5:$AP$20,0))&gt;0,"*x1*",""),IF(COUNTIFS(Cal!$AU$5:$AU$20,Sitemap!M$6,Cal!$AV$5:$AV$20,"&lt;="&amp;Sitemap!$B30,Cal!$AW$5:$AW$20,"&gt;="&amp;Sitemap!$B30)&gt;0,"*x2*",""))</f>
        <v/>
      </c>
      <c r="O30" s="91" t="str">
        <f>IFERROR(IF(ISNUMBER(MATCH(P$6&amp;"-"&amp;$B30,Cal!$AY$5:$AY$20,0)),"*x6*",IF(INDEX(Cal!$O$5:$O$20,MATCH(Sitemap!P30,Cal!$AP$5:$AP$20,0))&gt;0,"*x1*","")),"")</f>
        <v/>
      </c>
      <c r="P30" s="91" t="str">
        <f>IFERROR(INDEX(Cal!$AP$5:$AP$36,MATCH(Sitemap!P$6&amp;"-"&amp;Sitemap!$B30,Cal!$AQ$5:$AQ$36,0)),"")</f>
        <v/>
      </c>
      <c r="Q30" s="91" t="str">
        <f>IFERROR(IF(INDEX(Cal!$Y$5:$Y$20,MATCH(Sitemap!P30,Cal!$AP$5:$AP$20,0))&gt;0,"*x1*",""),IF(COUNTIFS(Cal!$AU$5:$AU$20,Sitemap!P$6,Cal!$AV$5:$AV$20,"&lt;="&amp;Sitemap!$B30,Cal!$AW$5:$AW$20,"&gt;="&amp;Sitemap!$B30)&gt;0,"*x2*",""))</f>
        <v/>
      </c>
      <c r="R30" s="91" t="str">
        <f>IFERROR(IF(ISNUMBER(MATCH(S$6&amp;"-"&amp;$B30,Cal!$AY$5:$AY$20,0)),"*x6*",IF(INDEX(Cal!$O$5:$O$20,MATCH(Sitemap!S30,Cal!$AP$5:$AP$20,0))&gt;0,"*x1*","")),"")</f>
        <v/>
      </c>
      <c r="S30" s="91" t="str">
        <f>IFERROR(INDEX(Cal!$AP$5:$AP$36,MATCH(Sitemap!S$6&amp;"-"&amp;Sitemap!$B30,Cal!$AQ$5:$AQ$36,0)),"")</f>
        <v/>
      </c>
      <c r="T30" s="91" t="str">
        <f>IFERROR(IF(INDEX(Cal!$Y$5:$Y$20,MATCH(Sitemap!S30,Cal!$AP$5:$AP$20,0))&gt;0,"*x1*",""),IF(COUNTIFS(Cal!$AU$5:$AU$20,Sitemap!S$6,Cal!$AV$5:$AV$20,"&lt;="&amp;Sitemap!$B30,Cal!$AW$5:$AW$20,"&gt;="&amp;Sitemap!$B30)&gt;0,"*x2*",""))</f>
        <v/>
      </c>
      <c r="U30" s="91" t="str">
        <f>IFERROR(IF(ISNUMBER(MATCH(V$6&amp;"-"&amp;$B30,Cal!$AY$5:$AY$20,0)),"*x6*",IF(INDEX(Cal!$O$5:$O$20,MATCH(Sitemap!V30,Cal!$AP$5:$AP$20,0))&gt;0,"*x1*","")),"")</f>
        <v/>
      </c>
      <c r="V30" s="91" t="str">
        <f>IFERROR(INDEX(Cal!$AP$5:$AP$36,MATCH(Sitemap!V$6&amp;"-"&amp;Sitemap!$B30,Cal!$AQ$5:$AQ$36,0)),"")</f>
        <v/>
      </c>
      <c r="W30" s="91" t="str">
        <f>IFERROR(IF(INDEX(Cal!$Y$5:$Y$20,MATCH(Sitemap!V30,Cal!$AP$5:$AP$20,0))&gt;0,"*x1*",""),IF(COUNTIFS(Cal!$AU$5:$AU$20,Sitemap!V$6,Cal!$AV$5:$AV$20,"&lt;="&amp;Sitemap!$B30,Cal!$AW$5:$AW$20,"&gt;="&amp;Sitemap!$B30)&gt;0,"*x2*",""))</f>
        <v/>
      </c>
      <c r="X30" s="91" t="str">
        <f>IFERROR(IF(ISNUMBER(MATCH(Y$6&amp;"-"&amp;$B30,Cal!$AY$5:$AY$20,0)),"*x6*",IF(INDEX(Cal!$O$5:$O$20,MATCH(Sitemap!Y30,Cal!$AP$5:$AP$20,0))&gt;0,"*x1*","")),"")</f>
        <v/>
      </c>
      <c r="Y30" s="91" t="str">
        <f>IFERROR(INDEX(Cal!$AP$5:$AP$36,MATCH(Sitemap!Y$6&amp;"-"&amp;Sitemap!$B30,Cal!$AQ$5:$AQ$36,0)),"")</f>
        <v/>
      </c>
      <c r="Z30" s="91" t="str">
        <f>IFERROR(IF(INDEX(Cal!$Y$5:$Y$20,MATCH(Sitemap!Y30,Cal!$AP$5:$AP$20,0))&gt;0,"*x1*",""),IF(COUNTIFS(Cal!$AU$5:$AU$20,Sitemap!Y$6,Cal!$AV$5:$AV$20,"&lt;="&amp;Sitemap!$B30,Cal!$AW$5:$AW$20,"&gt;="&amp;Sitemap!$B30)&gt;0,"*x2*",""))</f>
        <v/>
      </c>
      <c r="AA30" s="91" t="str">
        <f>IFERROR(IF(ISNUMBER(MATCH(AB$6&amp;"-"&amp;$B30,Cal!$AY$5:$AY$20,0)),"*x6*",IF(INDEX(Cal!$O$5:$O$20,MATCH(Sitemap!AB30,Cal!$AP$5:$AP$20,0))&gt;0,"*x1*","")),"")</f>
        <v/>
      </c>
      <c r="AB30" s="91" t="str">
        <f>IFERROR(INDEX(Cal!$AP$5:$AP$36,MATCH(Sitemap!AB$6&amp;"-"&amp;Sitemap!$B30,Cal!$AQ$5:$AQ$36,0)),"")</f>
        <v/>
      </c>
      <c r="AC30" s="91" t="str">
        <f>IFERROR(IF(INDEX(Cal!$Y$5:$Y$20,MATCH(Sitemap!AB30,Cal!$AP$5:$AP$20,0))&gt;0,"*x1*",""),IF(COUNTIFS(Cal!$AU$5:$AU$20,Sitemap!AB$6,Cal!$AV$5:$AV$20,"&lt;="&amp;Sitemap!$B30,Cal!$AW$5:$AW$20,"&gt;="&amp;Sitemap!$B30)&gt;0,"*x2*",""))</f>
        <v/>
      </c>
      <c r="AD30" s="91" t="str">
        <f>IFERROR(IF(ISNUMBER(MATCH(AE$6&amp;"-"&amp;$B30,Cal!$AY$5:$AY$20,0)),"*x6*",IF(INDEX(Cal!$O$5:$O$20,MATCH(Sitemap!AE30,Cal!$AP$5:$AP$20,0))&gt;0,"*x1*","")),"")</f>
        <v/>
      </c>
      <c r="AE30" s="91" t="str">
        <f>IFERROR(INDEX(Cal!$AP$5:$AP$36,MATCH(Sitemap!AE$6&amp;"-"&amp;Sitemap!$B30,Cal!$AQ$5:$AQ$36,0)),"")</f>
        <v/>
      </c>
      <c r="AF30" s="91" t="str">
        <f>IFERROR(IF(INDEX(Cal!$Y$5:$Y$20,MATCH(Sitemap!AE30,Cal!$AP$5:$AP$20,0))&gt;0,"*x1*",""),IF(COUNTIFS(Cal!$AU$5:$AU$20,Sitemap!AE$6,Cal!$AV$5:$AV$20,"&lt;="&amp;Sitemap!$B30,Cal!$AW$5:$AW$20,"&gt;="&amp;Sitemap!$B30)&gt;0,"*x2*",""))</f>
        <v/>
      </c>
      <c r="AG30" s="91" t="str">
        <f>IFERROR(IF(ISNUMBER(MATCH(AH$6&amp;"-"&amp;$B30,Cal!$AY$5:$AY$20,0)),"*x6*",IF(INDEX(Cal!$O$5:$O$20,MATCH(Sitemap!AH30,Cal!$AP$5:$AP$20,0))&gt;0,"*x1*","")),"")</f>
        <v/>
      </c>
      <c r="AH30" s="91" t="str">
        <f>IFERROR(INDEX(Cal!$AP$5:$AP$36,MATCH(Sitemap!AH$6&amp;"-"&amp;Sitemap!$B30,Cal!$AQ$5:$AQ$36,0)),"")</f>
        <v/>
      </c>
      <c r="AI30" s="91" t="str">
        <f>IFERROR(IF(INDEX(Cal!$Y$5:$Y$20,MATCH(Sitemap!AH30,Cal!$AP$5:$AP$20,0))&gt;0,"*x1*",""),IF(COUNTIFS(Cal!$AU$5:$AU$20,Sitemap!AH$6,Cal!$AV$5:$AV$20,"&lt;="&amp;Sitemap!$B30,Cal!$AW$5:$AW$20,"&gt;="&amp;Sitemap!$B30)&gt;0,"*x2*",""))</f>
        <v/>
      </c>
      <c r="AJ30" s="91" t="str">
        <f>IFERROR(IF(ISNUMBER(MATCH(AK$6&amp;"-"&amp;$B30,Cal!$AY$5:$AY$20,0)),"*x6*",IF(INDEX(Cal!$O$5:$O$20,MATCH(Sitemap!AK30,Cal!$AP$5:$AP$20,0))&gt;0,"*x1*","")),"")</f>
        <v/>
      </c>
      <c r="AK30" s="91" t="str">
        <f>IFERROR(INDEX(Cal!$AP$5:$AP$36,MATCH(Sitemap!AK$6&amp;"-"&amp;Sitemap!$B30,Cal!$AQ$5:$AQ$36,0)),"")</f>
        <v/>
      </c>
      <c r="AL30" s="91" t="str">
        <f>IFERROR(IF(INDEX(Cal!$Y$5:$Y$20,MATCH(Sitemap!AK30,Cal!$AP$5:$AP$20,0))&gt;0,"*x1*",""),IF(COUNTIFS(Cal!$AU$5:$AU$20,Sitemap!AK$6,Cal!$AV$5:$AV$20,"&lt;="&amp;Sitemap!$B30,Cal!$AW$5:$AW$20,"&gt;="&amp;Sitemap!$B30)&gt;0,"*x2*",""))</f>
        <v/>
      </c>
      <c r="AM30" s="91" t="str">
        <f>IFERROR(IF(ISNUMBER(MATCH(AN$6&amp;"-"&amp;$B30,Cal!$AY$5:$AY$20,0)),"*x6*",IF(INDEX(Cal!$O$5:$O$20,MATCH(Sitemap!AN30,Cal!$AP$5:$AP$20,0))&gt;0,"*x1*","")),"")</f>
        <v/>
      </c>
      <c r="AN30" s="91" t="str">
        <f>IFERROR(INDEX(Cal!$AP$5:$AP$36,MATCH(Sitemap!AN$6&amp;"-"&amp;Sitemap!$B30,Cal!$AQ$5:$AQ$36,0)),"")</f>
        <v/>
      </c>
      <c r="AO30" s="91" t="str">
        <f>IFERROR(IF(INDEX(Cal!$Y$5:$Y$20,MATCH(Sitemap!AN30,Cal!$AP$5:$AP$20,0))&gt;0,"*x1*",""),IF(COUNTIFS(Cal!$AU$5:$AU$20,Sitemap!AN$6,Cal!$AV$5:$AV$20,"&lt;="&amp;Sitemap!$B30,Cal!$AW$5:$AW$20,"&gt;="&amp;Sitemap!$B30)&gt;0,"*x2*",""))</f>
        <v/>
      </c>
      <c r="AP30" s="91" t="str">
        <f>IFERROR(IF(ISNUMBER(MATCH(AQ$6&amp;"-"&amp;$B30,Cal!$AY$5:$AY$20,0)),"*x6*",IF(INDEX(Cal!$O$5:$O$20,MATCH(Sitemap!AQ30,Cal!$AP$5:$AP$20,0))&gt;0,"*x1*","")),"")</f>
        <v/>
      </c>
      <c r="AQ30" s="91" t="str">
        <f>IFERROR(INDEX(Cal!$AP$5:$AP$36,MATCH(Sitemap!AQ$6&amp;"-"&amp;Sitemap!$B30,Cal!$AQ$5:$AQ$36,0)),"")</f>
        <v/>
      </c>
      <c r="AR30" s="91" t="str">
        <f>IFERROR(IF(INDEX(Cal!$Y$5:$Y$20,MATCH(Sitemap!AQ30,Cal!$AP$5:$AP$20,0))&gt;0,"*x1*",""),IF(COUNTIFS(Cal!$AU$5:$AU$20,Sitemap!AQ$6,Cal!$AV$5:$AV$20,"&lt;="&amp;Sitemap!$B30,Cal!$AW$5:$AW$20,"&gt;="&amp;Sitemap!$B30)&gt;0,"*x2*",""))</f>
        <v/>
      </c>
      <c r="AS30" s="91" t="str">
        <f>IFERROR(IF(ISNUMBER(MATCH(AT$6&amp;"-"&amp;$B30,Cal!$AY$5:$AY$20,0)),"*x6*",IF(INDEX(Cal!$O$5:$O$20,MATCH(Sitemap!AT30,Cal!$AP$5:$AP$20,0))&gt;0,"*x1*","")),"")</f>
        <v/>
      </c>
      <c r="AT30" s="91" t="str">
        <f>IFERROR(INDEX(Cal!$AP$5:$AP$36,MATCH(Sitemap!AT$6&amp;"-"&amp;Sitemap!$B30,Cal!$AQ$5:$AQ$36,0)),"")</f>
        <v/>
      </c>
      <c r="AU30" s="91" t="str">
        <f>IFERROR(IF(INDEX(Cal!$Y$5:$Y$20,MATCH(Sitemap!AT30,Cal!$AP$5:$AP$20,0))&gt;0,"*x1*",""),IF(COUNTIFS(Cal!$AU$5:$AU$20,Sitemap!AT$6,Cal!$AV$5:$AV$20,"&lt;="&amp;Sitemap!$B30,Cal!$AW$5:$AW$20,"&gt;="&amp;Sitemap!$B30)&gt;0,"*x2*",""))</f>
        <v/>
      </c>
      <c r="AV30" s="91" t="str">
        <f>IFERROR(IF(ISNUMBER(MATCH(#REF!&amp;"-"&amp;$B30,Cal!$AY$5:$AY$20,0)),"*x6*",IF(INDEX(Cal!$O$5:$O$20,MATCH(Sitemap!#REF!,Cal!$AP$5:$AP$20,0))&gt;0,"*x1*","")),"")</f>
        <v/>
      </c>
    </row>
    <row r="31" spans="2:48" x14ac:dyDescent="0.25">
      <c r="B31" s="100">
        <v>23</v>
      </c>
      <c r="D31" s="91" t="str">
        <f>IFERROR(INDEX(Cal!$AP$5:$AP$36,MATCH(Sitemap!D$6&amp;"-"&amp;Sitemap!$B31,Cal!$AQ$5:$AQ$36,0)),"")</f>
        <v/>
      </c>
      <c r="E31" s="91" t="str">
        <f>IFERROR(IF(INDEX(Cal!$Y$5:$Y$20,MATCH(Sitemap!D31,Cal!$AP$5:$AP$20,0))&gt;0,"*x1*",""),IF(COUNTIFS(Cal!$AU$5:$AU$20,Sitemap!D$6,Cal!$AV$5:$AV$20,"&lt;="&amp;Sitemap!$B31,Cal!$AW$5:$AW$20,"&gt;="&amp;Sitemap!$B31)&gt;0,"*x2*",""))</f>
        <v/>
      </c>
      <c r="F31" s="91" t="str">
        <f>IFERROR(IF(ISNUMBER(MATCH(G$6&amp;"-"&amp;$B31,Cal!$AY$5:$AY$20,0)),"*x6*",IF(INDEX(Cal!$O$5:$O$20,MATCH(Sitemap!G31,Cal!$AP$5:$AP$20,0))&gt;0,"*x1*","")),"")</f>
        <v/>
      </c>
      <c r="G31" s="91" t="str">
        <f>IFERROR(INDEX(Cal!$AP$5:$AP$36,MATCH(Sitemap!G$6&amp;"-"&amp;Sitemap!$B31,Cal!$AQ$5:$AQ$36,0)),"")</f>
        <v/>
      </c>
      <c r="H31" s="91" t="str">
        <f>IFERROR(IF(INDEX(Cal!$Y$5:$Y$20,MATCH(Sitemap!G31,Cal!$AP$5:$AP$20,0))&gt;0,"*x1*",""),IF(COUNTIFS(Cal!$AU$5:$AU$20,Sitemap!G$6,Cal!$AV$5:$AV$20,"&lt;="&amp;Sitemap!$B31,Cal!$AW$5:$AW$20,"&gt;="&amp;Sitemap!$B31)&gt;0,"*x2*",""))</f>
        <v/>
      </c>
      <c r="I31" s="91" t="str">
        <f>IFERROR(IF(ISNUMBER(MATCH(J$6&amp;"-"&amp;$B31,Cal!$AY$5:$AY$20,0)),"*x6*",IF(INDEX(Cal!$O$5:$O$20,MATCH(Sitemap!J31,Cal!$AP$5:$AP$20,0))&gt;0,"*x1*","")),"")</f>
        <v/>
      </c>
      <c r="J31" s="91" t="str">
        <f>IFERROR(INDEX(Cal!$AP$5:$AP$36,MATCH(Sitemap!J$6&amp;"-"&amp;Sitemap!$B31,Cal!$AQ$5:$AQ$36,0)),"")</f>
        <v/>
      </c>
      <c r="K31" s="91" t="str">
        <f>IFERROR(IF(INDEX(Cal!$Y$5:$Y$20,MATCH(Sitemap!J31,Cal!$AP$5:$AP$20,0))&gt;0,"*x1*",""),IF(COUNTIFS(Cal!$AU$5:$AU$20,Sitemap!J$6,Cal!$AV$5:$AV$20,"&lt;="&amp;Sitemap!$B31,Cal!$AW$5:$AW$20,"&gt;="&amp;Sitemap!$B31)&gt;0,"*x2*",""))</f>
        <v/>
      </c>
      <c r="L31" s="91" t="str">
        <f>IFERROR(IF(ISNUMBER(MATCH(M$6&amp;"-"&amp;$B31,Cal!$AY$5:$AY$20,0)),"*x6*",IF(INDEX(Cal!$O$5:$O$20,MATCH(Sitemap!M31,Cal!$AP$5:$AP$20,0))&gt;0,"*x1*","")),"")</f>
        <v/>
      </c>
      <c r="M31" s="91" t="str">
        <f>IFERROR(INDEX(Cal!$AP$5:$AP$36,MATCH(Sitemap!M$6&amp;"-"&amp;Sitemap!$B31,Cal!$AQ$5:$AQ$36,0)),"")</f>
        <v/>
      </c>
      <c r="N31" s="91" t="str">
        <f>IFERROR(IF(INDEX(Cal!$Y$5:$Y$20,MATCH(Sitemap!M31,Cal!$AP$5:$AP$20,0))&gt;0,"*x1*",""),IF(COUNTIFS(Cal!$AU$5:$AU$20,Sitemap!M$6,Cal!$AV$5:$AV$20,"&lt;="&amp;Sitemap!$B31,Cal!$AW$5:$AW$20,"&gt;="&amp;Sitemap!$B31)&gt;0,"*x2*",""))</f>
        <v/>
      </c>
      <c r="O31" s="91" t="str">
        <f>IFERROR(IF(ISNUMBER(MATCH(P$6&amp;"-"&amp;$B31,Cal!$AY$5:$AY$20,0)),"*x6*",IF(INDEX(Cal!$O$5:$O$20,MATCH(Sitemap!P31,Cal!$AP$5:$AP$20,0))&gt;0,"*x1*","")),"")</f>
        <v/>
      </c>
      <c r="P31" s="91" t="str">
        <f>IFERROR(INDEX(Cal!$AP$5:$AP$36,MATCH(Sitemap!P$6&amp;"-"&amp;Sitemap!$B31,Cal!$AQ$5:$AQ$36,0)),"")</f>
        <v/>
      </c>
      <c r="Q31" s="91" t="str">
        <f>IFERROR(IF(INDEX(Cal!$Y$5:$Y$20,MATCH(Sitemap!P31,Cal!$AP$5:$AP$20,0))&gt;0,"*x1*",""),IF(COUNTIFS(Cal!$AU$5:$AU$20,Sitemap!P$6,Cal!$AV$5:$AV$20,"&lt;="&amp;Sitemap!$B31,Cal!$AW$5:$AW$20,"&gt;="&amp;Sitemap!$B31)&gt;0,"*x2*",""))</f>
        <v/>
      </c>
      <c r="R31" s="91" t="str">
        <f>IFERROR(IF(ISNUMBER(MATCH(S$6&amp;"-"&amp;$B31,Cal!$AY$5:$AY$20,0)),"*x6*",IF(INDEX(Cal!$O$5:$O$20,MATCH(Sitemap!S31,Cal!$AP$5:$AP$20,0))&gt;0,"*x1*","")),"")</f>
        <v/>
      </c>
      <c r="S31" s="91" t="str">
        <f>IFERROR(INDEX(Cal!$AP$5:$AP$36,MATCH(Sitemap!S$6&amp;"-"&amp;Sitemap!$B31,Cal!$AQ$5:$AQ$36,0)),"")</f>
        <v/>
      </c>
      <c r="T31" s="91" t="str">
        <f>IFERROR(IF(INDEX(Cal!$Y$5:$Y$20,MATCH(Sitemap!S31,Cal!$AP$5:$AP$20,0))&gt;0,"*x1*",""),IF(COUNTIFS(Cal!$AU$5:$AU$20,Sitemap!S$6,Cal!$AV$5:$AV$20,"&lt;="&amp;Sitemap!$B31,Cal!$AW$5:$AW$20,"&gt;="&amp;Sitemap!$B31)&gt;0,"*x2*",""))</f>
        <v/>
      </c>
      <c r="U31" s="91" t="str">
        <f>IFERROR(IF(ISNUMBER(MATCH(V$6&amp;"-"&amp;$B31,Cal!$AY$5:$AY$20,0)),"*x6*",IF(INDEX(Cal!$O$5:$O$20,MATCH(Sitemap!V31,Cal!$AP$5:$AP$20,0))&gt;0,"*x1*","")),"")</f>
        <v/>
      </c>
      <c r="V31" s="91" t="str">
        <f>IFERROR(INDEX(Cal!$AP$5:$AP$36,MATCH(Sitemap!V$6&amp;"-"&amp;Sitemap!$B31,Cal!$AQ$5:$AQ$36,0)),"")</f>
        <v/>
      </c>
      <c r="W31" s="91" t="str">
        <f>IFERROR(IF(INDEX(Cal!$Y$5:$Y$20,MATCH(Sitemap!V31,Cal!$AP$5:$AP$20,0))&gt;0,"*x1*",""),IF(COUNTIFS(Cal!$AU$5:$AU$20,Sitemap!V$6,Cal!$AV$5:$AV$20,"&lt;="&amp;Sitemap!$B31,Cal!$AW$5:$AW$20,"&gt;="&amp;Sitemap!$B31)&gt;0,"*x2*",""))</f>
        <v/>
      </c>
      <c r="X31" s="91" t="str">
        <f>IFERROR(IF(ISNUMBER(MATCH(Y$6&amp;"-"&amp;$B31,Cal!$AY$5:$AY$20,0)),"*x6*",IF(INDEX(Cal!$O$5:$O$20,MATCH(Sitemap!Y31,Cal!$AP$5:$AP$20,0))&gt;0,"*x1*","")),"")</f>
        <v/>
      </c>
      <c r="Y31" s="91" t="str">
        <f>IFERROR(INDEX(Cal!$AP$5:$AP$36,MATCH(Sitemap!Y$6&amp;"-"&amp;Sitemap!$B31,Cal!$AQ$5:$AQ$36,0)),"")</f>
        <v/>
      </c>
      <c r="Z31" s="91" t="str">
        <f>IFERROR(IF(INDEX(Cal!$Y$5:$Y$20,MATCH(Sitemap!Y31,Cal!$AP$5:$AP$20,0))&gt;0,"*x1*",""),IF(COUNTIFS(Cal!$AU$5:$AU$20,Sitemap!Y$6,Cal!$AV$5:$AV$20,"&lt;="&amp;Sitemap!$B31,Cal!$AW$5:$AW$20,"&gt;="&amp;Sitemap!$B31)&gt;0,"*x2*",""))</f>
        <v/>
      </c>
      <c r="AA31" s="91" t="str">
        <f>IFERROR(IF(ISNUMBER(MATCH(AB$6&amp;"-"&amp;$B31,Cal!$AY$5:$AY$20,0)),"*x6*",IF(INDEX(Cal!$O$5:$O$20,MATCH(Sitemap!AB31,Cal!$AP$5:$AP$20,0))&gt;0,"*x1*","")),"")</f>
        <v/>
      </c>
      <c r="AB31" s="91" t="str">
        <f>IFERROR(INDEX(Cal!$AP$5:$AP$36,MATCH(Sitemap!AB$6&amp;"-"&amp;Sitemap!$B31,Cal!$AQ$5:$AQ$36,0)),"")</f>
        <v/>
      </c>
      <c r="AC31" s="91" t="str">
        <f>IFERROR(IF(INDEX(Cal!$Y$5:$Y$20,MATCH(Sitemap!AB31,Cal!$AP$5:$AP$20,0))&gt;0,"*x1*",""),IF(COUNTIFS(Cal!$AU$5:$AU$20,Sitemap!AB$6,Cal!$AV$5:$AV$20,"&lt;="&amp;Sitemap!$B31,Cal!$AW$5:$AW$20,"&gt;="&amp;Sitemap!$B31)&gt;0,"*x2*",""))</f>
        <v/>
      </c>
      <c r="AD31" s="91" t="str">
        <f>IFERROR(IF(ISNUMBER(MATCH(AE$6&amp;"-"&amp;$B31,Cal!$AY$5:$AY$20,0)),"*x6*",IF(INDEX(Cal!$O$5:$O$20,MATCH(Sitemap!AE31,Cal!$AP$5:$AP$20,0))&gt;0,"*x1*","")),"")</f>
        <v/>
      </c>
      <c r="AE31" s="91" t="str">
        <f>IFERROR(INDEX(Cal!$AP$5:$AP$36,MATCH(Sitemap!AE$6&amp;"-"&amp;Sitemap!$B31,Cal!$AQ$5:$AQ$36,0)),"")</f>
        <v/>
      </c>
      <c r="AF31" s="91" t="str">
        <f>IFERROR(IF(INDEX(Cal!$Y$5:$Y$20,MATCH(Sitemap!AE31,Cal!$AP$5:$AP$20,0))&gt;0,"*x1*",""),IF(COUNTIFS(Cal!$AU$5:$AU$20,Sitemap!AE$6,Cal!$AV$5:$AV$20,"&lt;="&amp;Sitemap!$B31,Cal!$AW$5:$AW$20,"&gt;="&amp;Sitemap!$B31)&gt;0,"*x2*",""))</f>
        <v/>
      </c>
      <c r="AG31" s="91" t="str">
        <f>IFERROR(IF(ISNUMBER(MATCH(AH$6&amp;"-"&amp;$B31,Cal!$AY$5:$AY$20,0)),"*x6*",IF(INDEX(Cal!$O$5:$O$20,MATCH(Sitemap!AH31,Cal!$AP$5:$AP$20,0))&gt;0,"*x1*","")),"")</f>
        <v/>
      </c>
      <c r="AH31" s="91" t="str">
        <f>IFERROR(INDEX(Cal!$AP$5:$AP$36,MATCH(Sitemap!AH$6&amp;"-"&amp;Sitemap!$B31,Cal!$AQ$5:$AQ$36,0)),"")</f>
        <v/>
      </c>
      <c r="AI31" s="91" t="str">
        <f>IFERROR(IF(INDEX(Cal!$Y$5:$Y$20,MATCH(Sitemap!AH31,Cal!$AP$5:$AP$20,0))&gt;0,"*x1*",""),IF(COUNTIFS(Cal!$AU$5:$AU$20,Sitemap!AH$6,Cal!$AV$5:$AV$20,"&lt;="&amp;Sitemap!$B31,Cal!$AW$5:$AW$20,"&gt;="&amp;Sitemap!$B31)&gt;0,"*x2*",""))</f>
        <v/>
      </c>
      <c r="AJ31" s="91" t="str">
        <f>IFERROR(IF(ISNUMBER(MATCH(AK$6&amp;"-"&amp;$B31,Cal!$AY$5:$AY$20,0)),"*x6*",IF(INDEX(Cal!$O$5:$O$20,MATCH(Sitemap!AK31,Cal!$AP$5:$AP$20,0))&gt;0,"*x1*","")),"")</f>
        <v/>
      </c>
      <c r="AK31" s="91" t="str">
        <f>IFERROR(INDEX(Cal!$AP$5:$AP$36,MATCH(Sitemap!AK$6&amp;"-"&amp;Sitemap!$B31,Cal!$AQ$5:$AQ$36,0)),"")</f>
        <v/>
      </c>
      <c r="AL31" s="91" t="str">
        <f>IFERROR(IF(INDEX(Cal!$Y$5:$Y$20,MATCH(Sitemap!AK31,Cal!$AP$5:$AP$20,0))&gt;0,"*x1*",""),IF(COUNTIFS(Cal!$AU$5:$AU$20,Sitemap!AK$6,Cal!$AV$5:$AV$20,"&lt;="&amp;Sitemap!$B31,Cal!$AW$5:$AW$20,"&gt;="&amp;Sitemap!$B31)&gt;0,"*x2*",""))</f>
        <v/>
      </c>
      <c r="AM31" s="91" t="str">
        <f>IFERROR(IF(ISNUMBER(MATCH(AN$6&amp;"-"&amp;$B31,Cal!$AY$5:$AY$20,0)),"*x6*",IF(INDEX(Cal!$O$5:$O$20,MATCH(Sitemap!AN31,Cal!$AP$5:$AP$20,0))&gt;0,"*x1*","")),"")</f>
        <v/>
      </c>
      <c r="AN31" s="91" t="str">
        <f>IFERROR(INDEX(Cal!$AP$5:$AP$36,MATCH(Sitemap!AN$6&amp;"-"&amp;Sitemap!$B31,Cal!$AQ$5:$AQ$36,0)),"")</f>
        <v/>
      </c>
      <c r="AO31" s="91" t="str">
        <f>IFERROR(IF(INDEX(Cal!$Y$5:$Y$20,MATCH(Sitemap!AN31,Cal!$AP$5:$AP$20,0))&gt;0,"*x1*",""),IF(COUNTIFS(Cal!$AU$5:$AU$20,Sitemap!AN$6,Cal!$AV$5:$AV$20,"&lt;="&amp;Sitemap!$B31,Cal!$AW$5:$AW$20,"&gt;="&amp;Sitemap!$B31)&gt;0,"*x2*",""))</f>
        <v/>
      </c>
      <c r="AP31" s="91" t="str">
        <f>IFERROR(IF(ISNUMBER(MATCH(AQ$6&amp;"-"&amp;$B31,Cal!$AY$5:$AY$20,0)),"*x6*",IF(INDEX(Cal!$O$5:$O$20,MATCH(Sitemap!AQ31,Cal!$AP$5:$AP$20,0))&gt;0,"*x1*","")),"")</f>
        <v/>
      </c>
      <c r="AQ31" s="91" t="str">
        <f>IFERROR(INDEX(Cal!$AP$5:$AP$36,MATCH(Sitemap!AQ$6&amp;"-"&amp;Sitemap!$B31,Cal!$AQ$5:$AQ$36,0)),"")</f>
        <v/>
      </c>
      <c r="AR31" s="91" t="str">
        <f>IFERROR(IF(INDEX(Cal!$Y$5:$Y$20,MATCH(Sitemap!AQ31,Cal!$AP$5:$AP$20,0))&gt;0,"*x1*",""),IF(COUNTIFS(Cal!$AU$5:$AU$20,Sitemap!AQ$6,Cal!$AV$5:$AV$20,"&lt;="&amp;Sitemap!$B31,Cal!$AW$5:$AW$20,"&gt;="&amp;Sitemap!$B31)&gt;0,"*x2*",""))</f>
        <v/>
      </c>
      <c r="AS31" s="91" t="str">
        <f>IFERROR(IF(ISNUMBER(MATCH(AT$6&amp;"-"&amp;$B31,Cal!$AY$5:$AY$20,0)),"*x6*",IF(INDEX(Cal!$O$5:$O$20,MATCH(Sitemap!AT31,Cal!$AP$5:$AP$20,0))&gt;0,"*x1*","")),"")</f>
        <v/>
      </c>
      <c r="AT31" s="91" t="str">
        <f>IFERROR(INDEX(Cal!$AP$5:$AP$36,MATCH(Sitemap!AT$6&amp;"-"&amp;Sitemap!$B31,Cal!$AQ$5:$AQ$36,0)),"")</f>
        <v/>
      </c>
      <c r="AU31" s="91" t="str">
        <f>IFERROR(IF(INDEX(Cal!$Y$5:$Y$20,MATCH(Sitemap!AT31,Cal!$AP$5:$AP$20,0))&gt;0,"*x1*",""),IF(COUNTIFS(Cal!$AU$5:$AU$20,Sitemap!AT$6,Cal!$AV$5:$AV$20,"&lt;="&amp;Sitemap!$B31,Cal!$AW$5:$AW$20,"&gt;="&amp;Sitemap!$B31)&gt;0,"*x2*",""))</f>
        <v/>
      </c>
      <c r="AV31" s="91" t="str">
        <f>IFERROR(IF(ISNUMBER(MATCH(#REF!&amp;"-"&amp;$B31,Cal!$AY$5:$AY$20,0)),"*x6*",IF(INDEX(Cal!$O$5:$O$20,MATCH(Sitemap!#REF!,Cal!$AP$5:$AP$20,0))&gt;0,"*x1*","")),"")</f>
        <v/>
      </c>
    </row>
    <row r="32" spans="2:48" x14ac:dyDescent="0.25">
      <c r="B32" s="100">
        <v>24</v>
      </c>
      <c r="D32" s="91" t="str">
        <f>IFERROR(INDEX(Cal!$AP$5:$AP$36,MATCH(Sitemap!D$6&amp;"-"&amp;Sitemap!$B32,Cal!$AQ$5:$AQ$36,0)),"")</f>
        <v/>
      </c>
      <c r="E32" s="91" t="str">
        <f>IFERROR(IF(INDEX(Cal!$Y$5:$Y$20,MATCH(Sitemap!D32,Cal!$AP$5:$AP$20,0))&gt;0,"*x1*",""),IF(COUNTIFS(Cal!$AU$5:$AU$20,Sitemap!D$6,Cal!$AV$5:$AV$20,"&lt;="&amp;Sitemap!$B32,Cal!$AW$5:$AW$20,"&gt;="&amp;Sitemap!$B32)&gt;0,"*x2*",""))</f>
        <v/>
      </c>
      <c r="F32" s="91" t="str">
        <f>IFERROR(IF(ISNUMBER(MATCH(G$6&amp;"-"&amp;$B32,Cal!$AY$5:$AY$20,0)),"*x6*",IF(INDEX(Cal!$O$5:$O$20,MATCH(Sitemap!G32,Cal!$AP$5:$AP$20,0))&gt;0,"*x1*","")),"")</f>
        <v/>
      </c>
      <c r="G32" s="91" t="str">
        <f>IFERROR(INDEX(Cal!$AP$5:$AP$36,MATCH(Sitemap!G$6&amp;"-"&amp;Sitemap!$B32,Cal!$AQ$5:$AQ$36,0)),"")</f>
        <v/>
      </c>
      <c r="H32" s="91" t="str">
        <f>IFERROR(IF(INDEX(Cal!$Y$5:$Y$20,MATCH(Sitemap!G32,Cal!$AP$5:$AP$20,0))&gt;0,"*x1*",""),IF(COUNTIFS(Cal!$AU$5:$AU$20,Sitemap!G$6,Cal!$AV$5:$AV$20,"&lt;="&amp;Sitemap!$B32,Cal!$AW$5:$AW$20,"&gt;="&amp;Sitemap!$B32)&gt;0,"*x2*",""))</f>
        <v/>
      </c>
      <c r="I32" s="91" t="str">
        <f>IFERROR(IF(ISNUMBER(MATCH(J$6&amp;"-"&amp;$B32,Cal!$AY$5:$AY$20,0)),"*x6*",IF(INDEX(Cal!$O$5:$O$20,MATCH(Sitemap!J32,Cal!$AP$5:$AP$20,0))&gt;0,"*x1*","")),"")</f>
        <v/>
      </c>
      <c r="J32" s="91" t="str">
        <f>IFERROR(INDEX(Cal!$AP$5:$AP$36,MATCH(Sitemap!J$6&amp;"-"&amp;Sitemap!$B32,Cal!$AQ$5:$AQ$36,0)),"")</f>
        <v/>
      </c>
      <c r="K32" s="91" t="str">
        <f>IFERROR(IF(INDEX(Cal!$Y$5:$Y$20,MATCH(Sitemap!J32,Cal!$AP$5:$AP$20,0))&gt;0,"*x1*",""),IF(COUNTIFS(Cal!$AU$5:$AU$20,Sitemap!J$6,Cal!$AV$5:$AV$20,"&lt;="&amp;Sitemap!$B32,Cal!$AW$5:$AW$20,"&gt;="&amp;Sitemap!$B32)&gt;0,"*x2*",""))</f>
        <v/>
      </c>
      <c r="L32" s="91" t="str">
        <f>IFERROR(IF(ISNUMBER(MATCH(M$6&amp;"-"&amp;$B32,Cal!$AY$5:$AY$20,0)),"*x6*",IF(INDEX(Cal!$O$5:$O$20,MATCH(Sitemap!M32,Cal!$AP$5:$AP$20,0))&gt;0,"*x1*","")),"")</f>
        <v/>
      </c>
      <c r="M32" s="91" t="str">
        <f>IFERROR(INDEX(Cal!$AP$5:$AP$36,MATCH(Sitemap!M$6&amp;"-"&amp;Sitemap!$B32,Cal!$AQ$5:$AQ$36,0)),"")</f>
        <v/>
      </c>
      <c r="N32" s="91" t="str">
        <f>IFERROR(IF(INDEX(Cal!$Y$5:$Y$20,MATCH(Sitemap!M32,Cal!$AP$5:$AP$20,0))&gt;0,"*x1*",""),IF(COUNTIFS(Cal!$AU$5:$AU$20,Sitemap!M$6,Cal!$AV$5:$AV$20,"&lt;="&amp;Sitemap!$B32,Cal!$AW$5:$AW$20,"&gt;="&amp;Sitemap!$B32)&gt;0,"*x2*",""))</f>
        <v/>
      </c>
      <c r="O32" s="91" t="str">
        <f>IFERROR(IF(ISNUMBER(MATCH(P$6&amp;"-"&amp;$B32,Cal!$AY$5:$AY$20,0)),"*x6*",IF(INDEX(Cal!$O$5:$O$20,MATCH(Sitemap!P32,Cal!$AP$5:$AP$20,0))&gt;0,"*x1*","")),"")</f>
        <v/>
      </c>
      <c r="P32" s="91" t="str">
        <f>IFERROR(INDEX(Cal!$AP$5:$AP$36,MATCH(Sitemap!P$6&amp;"-"&amp;Sitemap!$B32,Cal!$AQ$5:$AQ$36,0)),"")</f>
        <v/>
      </c>
      <c r="Q32" s="91" t="str">
        <f>IFERROR(IF(INDEX(Cal!$Y$5:$Y$20,MATCH(Sitemap!P32,Cal!$AP$5:$AP$20,0))&gt;0,"*x1*",""),IF(COUNTIFS(Cal!$AU$5:$AU$20,Sitemap!P$6,Cal!$AV$5:$AV$20,"&lt;="&amp;Sitemap!$B32,Cal!$AW$5:$AW$20,"&gt;="&amp;Sitemap!$B32)&gt;0,"*x2*",""))</f>
        <v/>
      </c>
      <c r="R32" s="91" t="str">
        <f>IFERROR(IF(ISNUMBER(MATCH(S$6&amp;"-"&amp;$B32,Cal!$AY$5:$AY$20,0)),"*x6*",IF(INDEX(Cal!$O$5:$O$20,MATCH(Sitemap!S32,Cal!$AP$5:$AP$20,0))&gt;0,"*x1*","")),"")</f>
        <v/>
      </c>
      <c r="S32" s="91" t="str">
        <f>IFERROR(INDEX(Cal!$AP$5:$AP$36,MATCH(Sitemap!S$6&amp;"-"&amp;Sitemap!$B32,Cal!$AQ$5:$AQ$36,0)),"")</f>
        <v/>
      </c>
      <c r="T32" s="91" t="str">
        <f>IFERROR(IF(INDEX(Cal!$Y$5:$Y$20,MATCH(Sitemap!S32,Cal!$AP$5:$AP$20,0))&gt;0,"*x1*",""),IF(COUNTIFS(Cal!$AU$5:$AU$20,Sitemap!S$6,Cal!$AV$5:$AV$20,"&lt;="&amp;Sitemap!$B32,Cal!$AW$5:$AW$20,"&gt;="&amp;Sitemap!$B32)&gt;0,"*x2*",""))</f>
        <v/>
      </c>
      <c r="U32" s="91" t="str">
        <f>IFERROR(IF(ISNUMBER(MATCH(V$6&amp;"-"&amp;$B32,Cal!$AY$5:$AY$20,0)),"*x6*",IF(INDEX(Cal!$O$5:$O$20,MATCH(Sitemap!V32,Cal!$AP$5:$AP$20,0))&gt;0,"*x1*","")),"")</f>
        <v/>
      </c>
      <c r="V32" s="91" t="str">
        <f>IFERROR(INDEX(Cal!$AP$5:$AP$36,MATCH(Sitemap!V$6&amp;"-"&amp;Sitemap!$B32,Cal!$AQ$5:$AQ$36,0)),"")</f>
        <v/>
      </c>
      <c r="W32" s="91" t="str">
        <f>IFERROR(IF(INDEX(Cal!$Y$5:$Y$20,MATCH(Sitemap!V32,Cal!$AP$5:$AP$20,0))&gt;0,"*x1*",""),IF(COUNTIFS(Cal!$AU$5:$AU$20,Sitemap!V$6,Cal!$AV$5:$AV$20,"&lt;="&amp;Sitemap!$B32,Cal!$AW$5:$AW$20,"&gt;="&amp;Sitemap!$B32)&gt;0,"*x2*",""))</f>
        <v/>
      </c>
      <c r="X32" s="91" t="str">
        <f>IFERROR(IF(ISNUMBER(MATCH(Y$6&amp;"-"&amp;$B32,Cal!$AY$5:$AY$20,0)),"*x6*",IF(INDEX(Cal!$O$5:$O$20,MATCH(Sitemap!Y32,Cal!$AP$5:$AP$20,0))&gt;0,"*x1*","")),"")</f>
        <v/>
      </c>
      <c r="Y32" s="91" t="str">
        <f>IFERROR(INDEX(Cal!$AP$5:$AP$36,MATCH(Sitemap!Y$6&amp;"-"&amp;Sitemap!$B32,Cal!$AQ$5:$AQ$36,0)),"")</f>
        <v/>
      </c>
      <c r="Z32" s="91" t="str">
        <f>IFERROR(IF(INDEX(Cal!$Y$5:$Y$20,MATCH(Sitemap!Y32,Cal!$AP$5:$AP$20,0))&gt;0,"*x1*",""),IF(COUNTIFS(Cal!$AU$5:$AU$20,Sitemap!Y$6,Cal!$AV$5:$AV$20,"&lt;="&amp;Sitemap!$B32,Cal!$AW$5:$AW$20,"&gt;="&amp;Sitemap!$B32)&gt;0,"*x2*",""))</f>
        <v/>
      </c>
      <c r="AA32" s="91" t="str">
        <f>IFERROR(IF(ISNUMBER(MATCH(AB$6&amp;"-"&amp;$B32,Cal!$AY$5:$AY$20,0)),"*x6*",IF(INDEX(Cal!$O$5:$O$20,MATCH(Sitemap!AB32,Cal!$AP$5:$AP$20,0))&gt;0,"*x1*","")),"")</f>
        <v/>
      </c>
      <c r="AB32" s="91" t="str">
        <f>IFERROR(INDEX(Cal!$AP$5:$AP$36,MATCH(Sitemap!AB$6&amp;"-"&amp;Sitemap!$B32,Cal!$AQ$5:$AQ$36,0)),"")</f>
        <v/>
      </c>
      <c r="AC32" s="91" t="str">
        <f>IFERROR(IF(INDEX(Cal!$Y$5:$Y$20,MATCH(Sitemap!AB32,Cal!$AP$5:$AP$20,0))&gt;0,"*x1*",""),IF(COUNTIFS(Cal!$AU$5:$AU$20,Sitemap!AB$6,Cal!$AV$5:$AV$20,"&lt;="&amp;Sitemap!$B32,Cal!$AW$5:$AW$20,"&gt;="&amp;Sitemap!$B32)&gt;0,"*x2*",""))</f>
        <v/>
      </c>
      <c r="AD32" s="91" t="str">
        <f>IFERROR(IF(ISNUMBER(MATCH(AE$6&amp;"-"&amp;$B32,Cal!$AY$5:$AY$20,0)),"*x6*",IF(INDEX(Cal!$O$5:$O$20,MATCH(Sitemap!AE32,Cal!$AP$5:$AP$20,0))&gt;0,"*x1*","")),"")</f>
        <v/>
      </c>
      <c r="AE32" s="91" t="str">
        <f>IFERROR(INDEX(Cal!$AP$5:$AP$36,MATCH(Sitemap!AE$6&amp;"-"&amp;Sitemap!$B32,Cal!$AQ$5:$AQ$36,0)),"")</f>
        <v/>
      </c>
      <c r="AF32" s="91" t="str">
        <f>IFERROR(IF(INDEX(Cal!$Y$5:$Y$20,MATCH(Sitemap!AE32,Cal!$AP$5:$AP$20,0))&gt;0,"*x1*",""),IF(COUNTIFS(Cal!$AU$5:$AU$20,Sitemap!AE$6,Cal!$AV$5:$AV$20,"&lt;="&amp;Sitemap!$B32,Cal!$AW$5:$AW$20,"&gt;="&amp;Sitemap!$B32)&gt;0,"*x2*",""))</f>
        <v/>
      </c>
      <c r="AG32" s="91" t="str">
        <f>IFERROR(IF(ISNUMBER(MATCH(AH$6&amp;"-"&amp;$B32,Cal!$AY$5:$AY$20,0)),"*x6*",IF(INDEX(Cal!$O$5:$O$20,MATCH(Sitemap!AH32,Cal!$AP$5:$AP$20,0))&gt;0,"*x1*","")),"")</f>
        <v/>
      </c>
      <c r="AH32" s="91" t="str">
        <f>IFERROR(INDEX(Cal!$AP$5:$AP$36,MATCH(Sitemap!AH$6&amp;"-"&amp;Sitemap!$B32,Cal!$AQ$5:$AQ$36,0)),"")</f>
        <v/>
      </c>
      <c r="AI32" s="91" t="str">
        <f>IFERROR(IF(INDEX(Cal!$Y$5:$Y$20,MATCH(Sitemap!AH32,Cal!$AP$5:$AP$20,0))&gt;0,"*x1*",""),IF(COUNTIFS(Cal!$AU$5:$AU$20,Sitemap!AH$6,Cal!$AV$5:$AV$20,"&lt;="&amp;Sitemap!$B32,Cal!$AW$5:$AW$20,"&gt;="&amp;Sitemap!$B32)&gt;0,"*x2*",""))</f>
        <v/>
      </c>
      <c r="AJ32" s="91" t="str">
        <f>IFERROR(IF(ISNUMBER(MATCH(AK$6&amp;"-"&amp;$B32,Cal!$AY$5:$AY$20,0)),"*x6*",IF(INDEX(Cal!$O$5:$O$20,MATCH(Sitemap!AK32,Cal!$AP$5:$AP$20,0))&gt;0,"*x1*","")),"")</f>
        <v/>
      </c>
      <c r="AK32" s="91" t="str">
        <f>IFERROR(INDEX(Cal!$AP$5:$AP$36,MATCH(Sitemap!AK$6&amp;"-"&amp;Sitemap!$B32,Cal!$AQ$5:$AQ$36,0)),"")</f>
        <v/>
      </c>
      <c r="AL32" s="91" t="str">
        <f>IFERROR(IF(INDEX(Cal!$Y$5:$Y$20,MATCH(Sitemap!AK32,Cal!$AP$5:$AP$20,0))&gt;0,"*x1*",""),IF(COUNTIFS(Cal!$AU$5:$AU$20,Sitemap!AK$6,Cal!$AV$5:$AV$20,"&lt;="&amp;Sitemap!$B32,Cal!$AW$5:$AW$20,"&gt;="&amp;Sitemap!$B32)&gt;0,"*x2*",""))</f>
        <v/>
      </c>
      <c r="AM32" s="91" t="str">
        <f>IFERROR(IF(ISNUMBER(MATCH(AN$6&amp;"-"&amp;$B32,Cal!$AY$5:$AY$20,0)),"*x6*",IF(INDEX(Cal!$O$5:$O$20,MATCH(Sitemap!AN32,Cal!$AP$5:$AP$20,0))&gt;0,"*x1*","")),"")</f>
        <v/>
      </c>
      <c r="AN32" s="91" t="str">
        <f>IFERROR(INDEX(Cal!$AP$5:$AP$36,MATCH(Sitemap!AN$6&amp;"-"&amp;Sitemap!$B32,Cal!$AQ$5:$AQ$36,0)),"")</f>
        <v/>
      </c>
      <c r="AO32" s="91" t="str">
        <f>IFERROR(IF(INDEX(Cal!$Y$5:$Y$20,MATCH(Sitemap!AN32,Cal!$AP$5:$AP$20,0))&gt;0,"*x1*",""),IF(COUNTIFS(Cal!$AU$5:$AU$20,Sitemap!AN$6,Cal!$AV$5:$AV$20,"&lt;="&amp;Sitemap!$B32,Cal!$AW$5:$AW$20,"&gt;="&amp;Sitemap!$B32)&gt;0,"*x2*",""))</f>
        <v/>
      </c>
      <c r="AP32" s="91" t="str">
        <f>IFERROR(IF(ISNUMBER(MATCH(AQ$6&amp;"-"&amp;$B32,Cal!$AY$5:$AY$20,0)),"*x6*",IF(INDEX(Cal!$O$5:$O$20,MATCH(Sitemap!AQ32,Cal!$AP$5:$AP$20,0))&gt;0,"*x1*","")),"")</f>
        <v/>
      </c>
      <c r="AQ32" s="91" t="str">
        <f>IFERROR(INDEX(Cal!$AP$5:$AP$36,MATCH(Sitemap!AQ$6&amp;"-"&amp;Sitemap!$B32,Cal!$AQ$5:$AQ$36,0)),"")</f>
        <v/>
      </c>
      <c r="AR32" s="91" t="str">
        <f>IFERROR(IF(INDEX(Cal!$Y$5:$Y$20,MATCH(Sitemap!AQ32,Cal!$AP$5:$AP$20,0))&gt;0,"*x1*",""),IF(COUNTIFS(Cal!$AU$5:$AU$20,Sitemap!AQ$6,Cal!$AV$5:$AV$20,"&lt;="&amp;Sitemap!$B32,Cal!$AW$5:$AW$20,"&gt;="&amp;Sitemap!$B32)&gt;0,"*x2*",""))</f>
        <v/>
      </c>
      <c r="AS32" s="91" t="str">
        <f>IFERROR(IF(ISNUMBER(MATCH(AT$6&amp;"-"&amp;$B32,Cal!$AY$5:$AY$20,0)),"*x6*",IF(INDEX(Cal!$O$5:$O$20,MATCH(Sitemap!AT32,Cal!$AP$5:$AP$20,0))&gt;0,"*x1*","")),"")</f>
        <v/>
      </c>
      <c r="AT32" s="91" t="str">
        <f>IFERROR(INDEX(Cal!$AP$5:$AP$36,MATCH(Sitemap!AT$6&amp;"-"&amp;Sitemap!$B32,Cal!$AQ$5:$AQ$36,0)),"")</f>
        <v/>
      </c>
      <c r="AU32" s="91" t="str">
        <f>IFERROR(IF(INDEX(Cal!$Y$5:$Y$20,MATCH(Sitemap!AT32,Cal!$AP$5:$AP$20,0))&gt;0,"*x1*",""),IF(COUNTIFS(Cal!$AU$5:$AU$20,Sitemap!AT$6,Cal!$AV$5:$AV$20,"&lt;="&amp;Sitemap!$B32,Cal!$AW$5:$AW$20,"&gt;="&amp;Sitemap!$B32)&gt;0,"*x2*",""))</f>
        <v/>
      </c>
      <c r="AV32" s="91" t="str">
        <f>IFERROR(IF(ISNUMBER(MATCH(#REF!&amp;"-"&amp;$B32,Cal!$AY$5:$AY$20,0)),"*x6*",IF(INDEX(Cal!$O$5:$O$20,MATCH(Sitemap!#REF!,Cal!$AP$5:$AP$20,0))&gt;0,"*x1*","")),"")</f>
        <v/>
      </c>
    </row>
    <row r="33" spans="2:48" x14ac:dyDescent="0.25">
      <c r="B33" s="100">
        <v>25</v>
      </c>
      <c r="D33" s="91" t="str">
        <f>IFERROR(INDEX(Cal!$AP$5:$AP$36,MATCH(Sitemap!D$6&amp;"-"&amp;Sitemap!$B33,Cal!$AQ$5:$AQ$36,0)),"")</f>
        <v/>
      </c>
      <c r="E33" s="91" t="str">
        <f>IFERROR(IF(INDEX(Cal!$Y$5:$Y$20,MATCH(Sitemap!D33,Cal!$AP$5:$AP$20,0))&gt;0,"*x1*",""),IF(COUNTIFS(Cal!$AU$5:$AU$20,Sitemap!D$6,Cal!$AV$5:$AV$20,"&lt;="&amp;Sitemap!$B33,Cal!$AW$5:$AW$20,"&gt;="&amp;Sitemap!$B33)&gt;0,"*x2*",""))</f>
        <v/>
      </c>
      <c r="F33" s="91" t="str">
        <f>IFERROR(IF(ISNUMBER(MATCH(G$6&amp;"-"&amp;$B33,Cal!$AY$5:$AY$20,0)),"*x6*",IF(INDEX(Cal!$O$5:$O$20,MATCH(Sitemap!G33,Cal!$AP$5:$AP$20,0))&gt;0,"*x1*","")),"")</f>
        <v/>
      </c>
      <c r="G33" s="91" t="str">
        <f>IFERROR(INDEX(Cal!$AP$5:$AP$36,MATCH(Sitemap!G$6&amp;"-"&amp;Sitemap!$B33,Cal!$AQ$5:$AQ$36,0)),"")</f>
        <v/>
      </c>
      <c r="H33" s="91" t="str">
        <f>IFERROR(IF(INDEX(Cal!$Y$5:$Y$20,MATCH(Sitemap!G33,Cal!$AP$5:$AP$20,0))&gt;0,"*x1*",""),IF(COUNTIFS(Cal!$AU$5:$AU$20,Sitemap!G$6,Cal!$AV$5:$AV$20,"&lt;="&amp;Sitemap!$B33,Cal!$AW$5:$AW$20,"&gt;="&amp;Sitemap!$B33)&gt;0,"*x2*",""))</f>
        <v/>
      </c>
      <c r="I33" s="91" t="str">
        <f>IFERROR(IF(ISNUMBER(MATCH(J$6&amp;"-"&amp;$B33,Cal!$AY$5:$AY$20,0)),"*x6*",IF(INDEX(Cal!$O$5:$O$20,MATCH(Sitemap!J33,Cal!$AP$5:$AP$20,0))&gt;0,"*x1*","")),"")</f>
        <v/>
      </c>
      <c r="J33" s="91" t="str">
        <f>IFERROR(INDEX(Cal!$AP$5:$AP$36,MATCH(Sitemap!J$6&amp;"-"&amp;Sitemap!$B33,Cal!$AQ$5:$AQ$36,0)),"")</f>
        <v/>
      </c>
      <c r="K33" s="91" t="str">
        <f>IFERROR(IF(INDEX(Cal!$Y$5:$Y$20,MATCH(Sitemap!J33,Cal!$AP$5:$AP$20,0))&gt;0,"*x1*",""),IF(COUNTIFS(Cal!$AU$5:$AU$20,Sitemap!J$6,Cal!$AV$5:$AV$20,"&lt;="&amp;Sitemap!$B33,Cal!$AW$5:$AW$20,"&gt;="&amp;Sitemap!$B33)&gt;0,"*x2*",""))</f>
        <v/>
      </c>
      <c r="L33" s="91" t="str">
        <f>IFERROR(IF(ISNUMBER(MATCH(M$6&amp;"-"&amp;$B33,Cal!$AY$5:$AY$20,0)),"*x6*",IF(INDEX(Cal!$O$5:$O$20,MATCH(Sitemap!M33,Cal!$AP$5:$AP$20,0))&gt;0,"*x1*","")),"")</f>
        <v/>
      </c>
      <c r="M33" s="91" t="str">
        <f>IFERROR(INDEX(Cal!$AP$5:$AP$36,MATCH(Sitemap!M$6&amp;"-"&amp;Sitemap!$B33,Cal!$AQ$5:$AQ$36,0)),"")</f>
        <v/>
      </c>
      <c r="N33" s="91" t="str">
        <f>IFERROR(IF(INDEX(Cal!$Y$5:$Y$20,MATCH(Sitemap!M33,Cal!$AP$5:$AP$20,0))&gt;0,"*x1*",""),IF(COUNTIFS(Cal!$AU$5:$AU$20,Sitemap!M$6,Cal!$AV$5:$AV$20,"&lt;="&amp;Sitemap!$B33,Cal!$AW$5:$AW$20,"&gt;="&amp;Sitemap!$B33)&gt;0,"*x2*",""))</f>
        <v/>
      </c>
      <c r="O33" s="91" t="str">
        <f>IFERROR(IF(ISNUMBER(MATCH(P$6&amp;"-"&amp;$B33,Cal!$AY$5:$AY$20,0)),"*x6*",IF(INDEX(Cal!$O$5:$O$20,MATCH(Sitemap!P33,Cal!$AP$5:$AP$20,0))&gt;0,"*x1*","")),"")</f>
        <v/>
      </c>
      <c r="P33" s="91" t="str">
        <f>IFERROR(INDEX(Cal!$AP$5:$AP$36,MATCH(Sitemap!P$6&amp;"-"&amp;Sitemap!$B33,Cal!$AQ$5:$AQ$36,0)),"")</f>
        <v/>
      </c>
      <c r="Q33" s="91" t="str">
        <f>IFERROR(IF(INDEX(Cal!$Y$5:$Y$20,MATCH(Sitemap!P33,Cal!$AP$5:$AP$20,0))&gt;0,"*x1*",""),IF(COUNTIFS(Cal!$AU$5:$AU$20,Sitemap!P$6,Cal!$AV$5:$AV$20,"&lt;="&amp;Sitemap!$B33,Cal!$AW$5:$AW$20,"&gt;="&amp;Sitemap!$B33)&gt;0,"*x2*",""))</f>
        <v/>
      </c>
      <c r="R33" s="91" t="str">
        <f>IFERROR(IF(ISNUMBER(MATCH(S$6&amp;"-"&amp;$B33,Cal!$AY$5:$AY$20,0)),"*x6*",IF(INDEX(Cal!$O$5:$O$20,MATCH(Sitemap!S33,Cal!$AP$5:$AP$20,0))&gt;0,"*x1*","")),"")</f>
        <v/>
      </c>
      <c r="S33" s="91" t="str">
        <f>IFERROR(INDEX(Cal!$AP$5:$AP$36,MATCH(Sitemap!S$6&amp;"-"&amp;Sitemap!$B33,Cal!$AQ$5:$AQ$36,0)),"")</f>
        <v/>
      </c>
      <c r="T33" s="91" t="str">
        <f>IFERROR(IF(INDEX(Cal!$Y$5:$Y$20,MATCH(Sitemap!S33,Cal!$AP$5:$AP$20,0))&gt;0,"*x1*",""),IF(COUNTIFS(Cal!$AU$5:$AU$20,Sitemap!S$6,Cal!$AV$5:$AV$20,"&lt;="&amp;Sitemap!$B33,Cal!$AW$5:$AW$20,"&gt;="&amp;Sitemap!$B33)&gt;0,"*x2*",""))</f>
        <v/>
      </c>
      <c r="U33" s="91" t="str">
        <f>IFERROR(IF(ISNUMBER(MATCH(V$6&amp;"-"&amp;$B33,Cal!$AY$5:$AY$20,0)),"*x6*",IF(INDEX(Cal!$O$5:$O$20,MATCH(Sitemap!V33,Cal!$AP$5:$AP$20,0))&gt;0,"*x1*","")),"")</f>
        <v/>
      </c>
      <c r="V33" s="91" t="str">
        <f>IFERROR(INDEX(Cal!$AP$5:$AP$36,MATCH(Sitemap!V$6&amp;"-"&amp;Sitemap!$B33,Cal!$AQ$5:$AQ$36,0)),"")</f>
        <v/>
      </c>
      <c r="W33" s="91" t="str">
        <f>IFERROR(IF(INDEX(Cal!$Y$5:$Y$20,MATCH(Sitemap!V33,Cal!$AP$5:$AP$20,0))&gt;0,"*x1*",""),IF(COUNTIFS(Cal!$AU$5:$AU$20,Sitemap!V$6,Cal!$AV$5:$AV$20,"&lt;="&amp;Sitemap!$B33,Cal!$AW$5:$AW$20,"&gt;="&amp;Sitemap!$B33)&gt;0,"*x2*",""))</f>
        <v/>
      </c>
      <c r="X33" s="91" t="str">
        <f>IFERROR(IF(ISNUMBER(MATCH(Y$6&amp;"-"&amp;$B33,Cal!$AY$5:$AY$20,0)),"*x6*",IF(INDEX(Cal!$O$5:$O$20,MATCH(Sitemap!Y33,Cal!$AP$5:$AP$20,0))&gt;0,"*x1*","")),"")</f>
        <v/>
      </c>
      <c r="Y33" s="91" t="str">
        <f>IFERROR(INDEX(Cal!$AP$5:$AP$36,MATCH(Sitemap!Y$6&amp;"-"&amp;Sitemap!$B33,Cal!$AQ$5:$AQ$36,0)),"")</f>
        <v/>
      </c>
      <c r="Z33" s="91" t="str">
        <f>IFERROR(IF(INDEX(Cal!$Y$5:$Y$20,MATCH(Sitemap!Y33,Cal!$AP$5:$AP$20,0))&gt;0,"*x1*",""),IF(COUNTIFS(Cal!$AU$5:$AU$20,Sitemap!Y$6,Cal!$AV$5:$AV$20,"&lt;="&amp;Sitemap!$B33,Cal!$AW$5:$AW$20,"&gt;="&amp;Sitemap!$B33)&gt;0,"*x2*",""))</f>
        <v/>
      </c>
      <c r="AA33" s="91" t="str">
        <f>IFERROR(IF(ISNUMBER(MATCH(AB$6&amp;"-"&amp;$B33,Cal!$AY$5:$AY$20,0)),"*x6*",IF(INDEX(Cal!$O$5:$O$20,MATCH(Sitemap!AB33,Cal!$AP$5:$AP$20,0))&gt;0,"*x1*","")),"")</f>
        <v/>
      </c>
      <c r="AB33" s="91" t="str">
        <f>IFERROR(INDEX(Cal!$AP$5:$AP$36,MATCH(Sitemap!AB$6&amp;"-"&amp;Sitemap!$B33,Cal!$AQ$5:$AQ$36,0)),"")</f>
        <v/>
      </c>
      <c r="AC33" s="91" t="str">
        <f>IFERROR(IF(INDEX(Cal!$Y$5:$Y$20,MATCH(Sitemap!AB33,Cal!$AP$5:$AP$20,0))&gt;0,"*x1*",""),IF(COUNTIFS(Cal!$AU$5:$AU$20,Sitemap!AB$6,Cal!$AV$5:$AV$20,"&lt;="&amp;Sitemap!$B33,Cal!$AW$5:$AW$20,"&gt;="&amp;Sitemap!$B33)&gt;0,"*x2*",""))</f>
        <v/>
      </c>
      <c r="AD33" s="91" t="str">
        <f>IFERROR(IF(ISNUMBER(MATCH(AE$6&amp;"-"&amp;$B33,Cal!$AY$5:$AY$20,0)),"*x6*",IF(INDEX(Cal!$O$5:$O$20,MATCH(Sitemap!AE33,Cal!$AP$5:$AP$20,0))&gt;0,"*x1*","")),"")</f>
        <v/>
      </c>
      <c r="AE33" s="91" t="str">
        <f>IFERROR(INDEX(Cal!$AP$5:$AP$36,MATCH(Sitemap!AE$6&amp;"-"&amp;Sitemap!$B33,Cal!$AQ$5:$AQ$36,0)),"")</f>
        <v/>
      </c>
      <c r="AF33" s="91" t="str">
        <f>IFERROR(IF(INDEX(Cal!$Y$5:$Y$20,MATCH(Sitemap!AE33,Cal!$AP$5:$AP$20,0))&gt;0,"*x1*",""),IF(COUNTIFS(Cal!$AU$5:$AU$20,Sitemap!AE$6,Cal!$AV$5:$AV$20,"&lt;="&amp;Sitemap!$B33,Cal!$AW$5:$AW$20,"&gt;="&amp;Sitemap!$B33)&gt;0,"*x2*",""))</f>
        <v/>
      </c>
      <c r="AG33" s="91" t="str">
        <f>IFERROR(IF(ISNUMBER(MATCH(AH$6&amp;"-"&amp;$B33,Cal!$AY$5:$AY$20,0)),"*x6*",IF(INDEX(Cal!$O$5:$O$20,MATCH(Sitemap!AH33,Cal!$AP$5:$AP$20,0))&gt;0,"*x1*","")),"")</f>
        <v/>
      </c>
      <c r="AH33" s="91" t="str">
        <f>IFERROR(INDEX(Cal!$AP$5:$AP$36,MATCH(Sitemap!AH$6&amp;"-"&amp;Sitemap!$B33,Cal!$AQ$5:$AQ$36,0)),"")</f>
        <v/>
      </c>
      <c r="AI33" s="91" t="str">
        <f>IFERROR(IF(INDEX(Cal!$Y$5:$Y$20,MATCH(Sitemap!AH33,Cal!$AP$5:$AP$20,0))&gt;0,"*x1*",""),IF(COUNTIFS(Cal!$AU$5:$AU$20,Sitemap!AH$6,Cal!$AV$5:$AV$20,"&lt;="&amp;Sitemap!$B33,Cal!$AW$5:$AW$20,"&gt;="&amp;Sitemap!$B33)&gt;0,"*x2*",""))</f>
        <v/>
      </c>
      <c r="AJ33" s="91" t="str">
        <f>IFERROR(IF(ISNUMBER(MATCH(AK$6&amp;"-"&amp;$B33,Cal!$AY$5:$AY$20,0)),"*x6*",IF(INDEX(Cal!$O$5:$O$20,MATCH(Sitemap!AK33,Cal!$AP$5:$AP$20,0))&gt;0,"*x1*","")),"")</f>
        <v/>
      </c>
      <c r="AK33" s="91" t="str">
        <f>IFERROR(INDEX(Cal!$AP$5:$AP$36,MATCH(Sitemap!AK$6&amp;"-"&amp;Sitemap!$B33,Cal!$AQ$5:$AQ$36,0)),"")</f>
        <v/>
      </c>
      <c r="AL33" s="91" t="str">
        <f>IFERROR(IF(INDEX(Cal!$Y$5:$Y$20,MATCH(Sitemap!AK33,Cal!$AP$5:$AP$20,0))&gt;0,"*x1*",""),IF(COUNTIFS(Cal!$AU$5:$AU$20,Sitemap!AK$6,Cal!$AV$5:$AV$20,"&lt;="&amp;Sitemap!$B33,Cal!$AW$5:$AW$20,"&gt;="&amp;Sitemap!$B33)&gt;0,"*x2*",""))</f>
        <v/>
      </c>
      <c r="AM33" s="91" t="str">
        <f>IFERROR(IF(ISNUMBER(MATCH(AN$6&amp;"-"&amp;$B33,Cal!$AY$5:$AY$20,0)),"*x6*",IF(INDEX(Cal!$O$5:$O$20,MATCH(Sitemap!AN33,Cal!$AP$5:$AP$20,0))&gt;0,"*x1*","")),"")</f>
        <v/>
      </c>
      <c r="AN33" s="91" t="str">
        <f>IFERROR(INDEX(Cal!$AP$5:$AP$36,MATCH(Sitemap!AN$6&amp;"-"&amp;Sitemap!$B33,Cal!$AQ$5:$AQ$36,0)),"")</f>
        <v/>
      </c>
      <c r="AO33" s="91" t="str">
        <f>IFERROR(IF(INDEX(Cal!$Y$5:$Y$20,MATCH(Sitemap!AN33,Cal!$AP$5:$AP$20,0))&gt;0,"*x1*",""),IF(COUNTIFS(Cal!$AU$5:$AU$20,Sitemap!AN$6,Cal!$AV$5:$AV$20,"&lt;="&amp;Sitemap!$B33,Cal!$AW$5:$AW$20,"&gt;="&amp;Sitemap!$B33)&gt;0,"*x2*",""))</f>
        <v/>
      </c>
      <c r="AP33" s="91" t="str">
        <f>IFERROR(IF(ISNUMBER(MATCH(AQ$6&amp;"-"&amp;$B33,Cal!$AY$5:$AY$20,0)),"*x6*",IF(INDEX(Cal!$O$5:$O$20,MATCH(Sitemap!AQ33,Cal!$AP$5:$AP$20,0))&gt;0,"*x1*","")),"")</f>
        <v/>
      </c>
      <c r="AQ33" s="91" t="str">
        <f>IFERROR(INDEX(Cal!$AP$5:$AP$36,MATCH(Sitemap!AQ$6&amp;"-"&amp;Sitemap!$B33,Cal!$AQ$5:$AQ$36,0)),"")</f>
        <v/>
      </c>
      <c r="AR33" s="91" t="str">
        <f>IFERROR(IF(INDEX(Cal!$Y$5:$Y$20,MATCH(Sitemap!AQ33,Cal!$AP$5:$AP$20,0))&gt;0,"*x1*",""),IF(COUNTIFS(Cal!$AU$5:$AU$20,Sitemap!AQ$6,Cal!$AV$5:$AV$20,"&lt;="&amp;Sitemap!$B33,Cal!$AW$5:$AW$20,"&gt;="&amp;Sitemap!$B33)&gt;0,"*x2*",""))</f>
        <v/>
      </c>
      <c r="AS33" s="91" t="str">
        <f>IFERROR(IF(ISNUMBER(MATCH(AT$6&amp;"-"&amp;$B33,Cal!$AY$5:$AY$20,0)),"*x6*",IF(INDEX(Cal!$O$5:$O$20,MATCH(Sitemap!AT33,Cal!$AP$5:$AP$20,0))&gt;0,"*x1*","")),"")</f>
        <v/>
      </c>
      <c r="AT33" s="91" t="str">
        <f>IFERROR(INDEX(Cal!$AP$5:$AP$36,MATCH(Sitemap!AT$6&amp;"-"&amp;Sitemap!$B33,Cal!$AQ$5:$AQ$36,0)),"")</f>
        <v/>
      </c>
      <c r="AU33" s="91" t="str">
        <f>IFERROR(IF(INDEX(Cal!$Y$5:$Y$20,MATCH(Sitemap!AT33,Cal!$AP$5:$AP$20,0))&gt;0,"*x1*",""),IF(COUNTIFS(Cal!$AU$5:$AU$20,Sitemap!AT$6,Cal!$AV$5:$AV$20,"&lt;="&amp;Sitemap!$B33,Cal!$AW$5:$AW$20,"&gt;="&amp;Sitemap!$B33)&gt;0,"*x2*",""))</f>
        <v/>
      </c>
      <c r="AV33" s="91" t="str">
        <f>IFERROR(IF(ISNUMBER(MATCH(#REF!&amp;"-"&amp;$B33,Cal!$AY$5:$AY$20,0)),"*x6*",IF(INDEX(Cal!$O$5:$O$20,MATCH(Sitemap!#REF!,Cal!$AP$5:$AP$20,0))&gt;0,"*x1*","")),"")</f>
        <v/>
      </c>
    </row>
    <row r="34" spans="2:48" x14ac:dyDescent="0.25">
      <c r="B34" s="100">
        <v>26</v>
      </c>
      <c r="D34" s="91" t="str">
        <f>IFERROR(INDEX(Cal!$AP$5:$AP$36,MATCH(Sitemap!D$6&amp;"-"&amp;Sitemap!$B34,Cal!$AQ$5:$AQ$36,0)),"")</f>
        <v/>
      </c>
      <c r="E34" s="91" t="str">
        <f>IFERROR(IF(INDEX(Cal!$Y$5:$Y$20,MATCH(Sitemap!D34,Cal!$AP$5:$AP$20,0))&gt;0,"*x1*",""),IF(COUNTIFS(Cal!$AU$5:$AU$20,Sitemap!D$6,Cal!$AV$5:$AV$20,"&lt;="&amp;Sitemap!$B34,Cal!$AW$5:$AW$20,"&gt;="&amp;Sitemap!$B34)&gt;0,"*x2*",""))</f>
        <v/>
      </c>
      <c r="F34" s="91" t="str">
        <f>IFERROR(IF(ISNUMBER(MATCH(G$6&amp;"-"&amp;$B34,Cal!$AY$5:$AY$20,0)),"*x6*",IF(INDEX(Cal!$O$5:$O$20,MATCH(Sitemap!G34,Cal!$AP$5:$AP$20,0))&gt;0,"*x1*","")),"")</f>
        <v/>
      </c>
      <c r="G34" s="91" t="str">
        <f>IFERROR(INDEX(Cal!$AP$5:$AP$36,MATCH(Sitemap!G$6&amp;"-"&amp;Sitemap!$B34,Cal!$AQ$5:$AQ$36,0)),"")</f>
        <v/>
      </c>
      <c r="H34" s="91" t="str">
        <f>IFERROR(IF(INDEX(Cal!$Y$5:$Y$20,MATCH(Sitemap!G34,Cal!$AP$5:$AP$20,0))&gt;0,"*x1*",""),IF(COUNTIFS(Cal!$AU$5:$AU$20,Sitemap!G$6,Cal!$AV$5:$AV$20,"&lt;="&amp;Sitemap!$B34,Cal!$AW$5:$AW$20,"&gt;="&amp;Sitemap!$B34)&gt;0,"*x2*",""))</f>
        <v/>
      </c>
      <c r="I34" s="91" t="str">
        <f>IFERROR(IF(ISNUMBER(MATCH(J$6&amp;"-"&amp;$B34,Cal!$AY$5:$AY$20,0)),"*x6*",IF(INDEX(Cal!$O$5:$O$20,MATCH(Sitemap!J34,Cal!$AP$5:$AP$20,0))&gt;0,"*x1*","")),"")</f>
        <v/>
      </c>
      <c r="J34" s="91" t="str">
        <f>IFERROR(INDEX(Cal!$AP$5:$AP$36,MATCH(Sitemap!J$6&amp;"-"&amp;Sitemap!$B34,Cal!$AQ$5:$AQ$36,0)),"")</f>
        <v/>
      </c>
      <c r="K34" s="91" t="str">
        <f>IFERROR(IF(INDEX(Cal!$Y$5:$Y$20,MATCH(Sitemap!J34,Cal!$AP$5:$AP$20,0))&gt;0,"*x1*",""),IF(COUNTIFS(Cal!$AU$5:$AU$20,Sitemap!J$6,Cal!$AV$5:$AV$20,"&lt;="&amp;Sitemap!$B34,Cal!$AW$5:$AW$20,"&gt;="&amp;Sitemap!$B34)&gt;0,"*x2*",""))</f>
        <v/>
      </c>
      <c r="L34" s="91" t="str">
        <f>IFERROR(IF(ISNUMBER(MATCH(M$6&amp;"-"&amp;$B34,Cal!$AY$5:$AY$20,0)),"*x6*",IF(INDEX(Cal!$O$5:$O$20,MATCH(Sitemap!M34,Cal!$AP$5:$AP$20,0))&gt;0,"*x1*","")),"")</f>
        <v/>
      </c>
      <c r="M34" s="91" t="str">
        <f>IFERROR(INDEX(Cal!$AP$5:$AP$36,MATCH(Sitemap!M$6&amp;"-"&amp;Sitemap!$B34,Cal!$AQ$5:$AQ$36,0)),"")</f>
        <v/>
      </c>
      <c r="N34" s="91" t="str">
        <f>IFERROR(IF(INDEX(Cal!$Y$5:$Y$20,MATCH(Sitemap!M34,Cal!$AP$5:$AP$20,0))&gt;0,"*x1*",""),IF(COUNTIFS(Cal!$AU$5:$AU$20,Sitemap!M$6,Cal!$AV$5:$AV$20,"&lt;="&amp;Sitemap!$B34,Cal!$AW$5:$AW$20,"&gt;="&amp;Sitemap!$B34)&gt;0,"*x2*",""))</f>
        <v/>
      </c>
      <c r="O34" s="91" t="str">
        <f>IFERROR(IF(ISNUMBER(MATCH(P$6&amp;"-"&amp;$B34,Cal!$AY$5:$AY$20,0)),"*x6*",IF(INDEX(Cal!$O$5:$O$20,MATCH(Sitemap!P34,Cal!$AP$5:$AP$20,0))&gt;0,"*x1*","")),"")</f>
        <v/>
      </c>
      <c r="P34" s="91" t="str">
        <f>IFERROR(INDEX(Cal!$AP$5:$AP$36,MATCH(Sitemap!P$6&amp;"-"&amp;Sitemap!$B34,Cal!$AQ$5:$AQ$36,0)),"")</f>
        <v/>
      </c>
      <c r="Q34" s="91" t="str">
        <f>IFERROR(IF(INDEX(Cal!$Y$5:$Y$20,MATCH(Sitemap!P34,Cal!$AP$5:$AP$20,0))&gt;0,"*x1*",""),IF(COUNTIFS(Cal!$AU$5:$AU$20,Sitemap!P$6,Cal!$AV$5:$AV$20,"&lt;="&amp;Sitemap!$B34,Cal!$AW$5:$AW$20,"&gt;="&amp;Sitemap!$B34)&gt;0,"*x2*",""))</f>
        <v/>
      </c>
      <c r="R34" s="91" t="str">
        <f>IFERROR(IF(ISNUMBER(MATCH(S$6&amp;"-"&amp;$B34,Cal!$AY$5:$AY$20,0)),"*x6*",IF(INDEX(Cal!$O$5:$O$20,MATCH(Sitemap!S34,Cal!$AP$5:$AP$20,0))&gt;0,"*x1*","")),"")</f>
        <v/>
      </c>
      <c r="S34" s="91" t="str">
        <f>IFERROR(INDEX(Cal!$AP$5:$AP$36,MATCH(Sitemap!S$6&amp;"-"&amp;Sitemap!$B34,Cal!$AQ$5:$AQ$36,0)),"")</f>
        <v/>
      </c>
      <c r="T34" s="91" t="str">
        <f>IFERROR(IF(INDEX(Cal!$Y$5:$Y$20,MATCH(Sitemap!S34,Cal!$AP$5:$AP$20,0))&gt;0,"*x1*",""),IF(COUNTIFS(Cal!$AU$5:$AU$20,Sitemap!S$6,Cal!$AV$5:$AV$20,"&lt;="&amp;Sitemap!$B34,Cal!$AW$5:$AW$20,"&gt;="&amp;Sitemap!$B34)&gt;0,"*x2*",""))</f>
        <v/>
      </c>
      <c r="U34" s="91" t="str">
        <f>IFERROR(IF(ISNUMBER(MATCH(V$6&amp;"-"&amp;$B34,Cal!$AY$5:$AY$20,0)),"*x6*",IF(INDEX(Cal!$O$5:$O$20,MATCH(Sitemap!V34,Cal!$AP$5:$AP$20,0))&gt;0,"*x1*","")),"")</f>
        <v/>
      </c>
      <c r="V34" s="91" t="str">
        <f>IFERROR(INDEX(Cal!$AP$5:$AP$36,MATCH(Sitemap!V$6&amp;"-"&amp;Sitemap!$B34,Cal!$AQ$5:$AQ$36,0)),"")</f>
        <v/>
      </c>
      <c r="W34" s="91" t="str">
        <f>IFERROR(IF(INDEX(Cal!$Y$5:$Y$20,MATCH(Sitemap!V34,Cal!$AP$5:$AP$20,0))&gt;0,"*x1*",""),IF(COUNTIFS(Cal!$AU$5:$AU$20,Sitemap!V$6,Cal!$AV$5:$AV$20,"&lt;="&amp;Sitemap!$B34,Cal!$AW$5:$AW$20,"&gt;="&amp;Sitemap!$B34)&gt;0,"*x2*",""))</f>
        <v/>
      </c>
      <c r="X34" s="91" t="str">
        <f>IFERROR(IF(ISNUMBER(MATCH(Y$6&amp;"-"&amp;$B34,Cal!$AY$5:$AY$20,0)),"*x6*",IF(INDEX(Cal!$O$5:$O$20,MATCH(Sitemap!Y34,Cal!$AP$5:$AP$20,0))&gt;0,"*x1*","")),"")</f>
        <v/>
      </c>
      <c r="Y34" s="91" t="str">
        <f>IFERROR(INDEX(Cal!$AP$5:$AP$36,MATCH(Sitemap!Y$6&amp;"-"&amp;Sitemap!$B34,Cal!$AQ$5:$AQ$36,0)),"")</f>
        <v/>
      </c>
      <c r="Z34" s="91" t="str">
        <f>IFERROR(IF(INDEX(Cal!$Y$5:$Y$20,MATCH(Sitemap!Y34,Cal!$AP$5:$AP$20,0))&gt;0,"*x1*",""),IF(COUNTIFS(Cal!$AU$5:$AU$20,Sitemap!Y$6,Cal!$AV$5:$AV$20,"&lt;="&amp;Sitemap!$B34,Cal!$AW$5:$AW$20,"&gt;="&amp;Sitemap!$B34)&gt;0,"*x2*",""))</f>
        <v/>
      </c>
      <c r="AA34" s="91" t="str">
        <f>IFERROR(IF(ISNUMBER(MATCH(AB$6&amp;"-"&amp;$B34,Cal!$AY$5:$AY$20,0)),"*x6*",IF(INDEX(Cal!$O$5:$O$20,MATCH(Sitemap!AB34,Cal!$AP$5:$AP$20,0))&gt;0,"*x1*","")),"")</f>
        <v/>
      </c>
      <c r="AB34" s="91" t="str">
        <f>IFERROR(INDEX(Cal!$AP$5:$AP$36,MATCH(Sitemap!AB$6&amp;"-"&amp;Sitemap!$B34,Cal!$AQ$5:$AQ$36,0)),"")</f>
        <v/>
      </c>
      <c r="AC34" s="91" t="str">
        <f>IFERROR(IF(INDEX(Cal!$Y$5:$Y$20,MATCH(Sitemap!AB34,Cal!$AP$5:$AP$20,0))&gt;0,"*x1*",""),IF(COUNTIFS(Cal!$AU$5:$AU$20,Sitemap!AB$6,Cal!$AV$5:$AV$20,"&lt;="&amp;Sitemap!$B34,Cal!$AW$5:$AW$20,"&gt;="&amp;Sitemap!$B34)&gt;0,"*x2*",""))</f>
        <v/>
      </c>
      <c r="AD34" s="91" t="str">
        <f>IFERROR(IF(ISNUMBER(MATCH(AE$6&amp;"-"&amp;$B34,Cal!$AY$5:$AY$20,0)),"*x6*",IF(INDEX(Cal!$O$5:$O$20,MATCH(Sitemap!AE34,Cal!$AP$5:$AP$20,0))&gt;0,"*x1*","")),"")</f>
        <v/>
      </c>
      <c r="AE34" s="91" t="str">
        <f>IFERROR(INDEX(Cal!$AP$5:$AP$36,MATCH(Sitemap!AE$6&amp;"-"&amp;Sitemap!$B34,Cal!$AQ$5:$AQ$36,0)),"")</f>
        <v/>
      </c>
      <c r="AF34" s="91" t="str">
        <f>IFERROR(IF(INDEX(Cal!$Y$5:$Y$20,MATCH(Sitemap!AE34,Cal!$AP$5:$AP$20,0))&gt;0,"*x1*",""),IF(COUNTIFS(Cal!$AU$5:$AU$20,Sitemap!AE$6,Cal!$AV$5:$AV$20,"&lt;="&amp;Sitemap!$B34,Cal!$AW$5:$AW$20,"&gt;="&amp;Sitemap!$B34)&gt;0,"*x2*",""))</f>
        <v/>
      </c>
      <c r="AG34" s="91" t="str">
        <f>IFERROR(IF(ISNUMBER(MATCH(AH$6&amp;"-"&amp;$B34,Cal!$AY$5:$AY$20,0)),"*x6*",IF(INDEX(Cal!$O$5:$O$20,MATCH(Sitemap!AH34,Cal!$AP$5:$AP$20,0))&gt;0,"*x1*","")),"")</f>
        <v/>
      </c>
      <c r="AH34" s="91" t="str">
        <f>IFERROR(INDEX(Cal!$AP$5:$AP$36,MATCH(Sitemap!AH$6&amp;"-"&amp;Sitemap!$B34,Cal!$AQ$5:$AQ$36,0)),"")</f>
        <v/>
      </c>
      <c r="AI34" s="91" t="str">
        <f>IFERROR(IF(INDEX(Cal!$Y$5:$Y$20,MATCH(Sitemap!AH34,Cal!$AP$5:$AP$20,0))&gt;0,"*x1*",""),IF(COUNTIFS(Cal!$AU$5:$AU$20,Sitemap!AH$6,Cal!$AV$5:$AV$20,"&lt;="&amp;Sitemap!$B34,Cal!$AW$5:$AW$20,"&gt;="&amp;Sitemap!$B34)&gt;0,"*x2*",""))</f>
        <v/>
      </c>
      <c r="AJ34" s="91" t="str">
        <f>IFERROR(IF(ISNUMBER(MATCH(AK$6&amp;"-"&amp;$B34,Cal!$AY$5:$AY$20,0)),"*x6*",IF(INDEX(Cal!$O$5:$O$20,MATCH(Sitemap!AK34,Cal!$AP$5:$AP$20,0))&gt;0,"*x1*","")),"")</f>
        <v/>
      </c>
      <c r="AK34" s="91" t="str">
        <f>IFERROR(INDEX(Cal!$AP$5:$AP$36,MATCH(Sitemap!AK$6&amp;"-"&amp;Sitemap!$B34,Cal!$AQ$5:$AQ$36,0)),"")</f>
        <v/>
      </c>
      <c r="AL34" s="91" t="str">
        <f>IFERROR(IF(INDEX(Cal!$Y$5:$Y$20,MATCH(Sitemap!AK34,Cal!$AP$5:$AP$20,0))&gt;0,"*x1*",""),IF(COUNTIFS(Cal!$AU$5:$AU$20,Sitemap!AK$6,Cal!$AV$5:$AV$20,"&lt;="&amp;Sitemap!$B34,Cal!$AW$5:$AW$20,"&gt;="&amp;Sitemap!$B34)&gt;0,"*x2*",""))</f>
        <v/>
      </c>
      <c r="AM34" s="91" t="str">
        <f>IFERROR(IF(ISNUMBER(MATCH(AN$6&amp;"-"&amp;$B34,Cal!$AY$5:$AY$20,0)),"*x6*",IF(INDEX(Cal!$O$5:$O$20,MATCH(Sitemap!AN34,Cal!$AP$5:$AP$20,0))&gt;0,"*x1*","")),"")</f>
        <v/>
      </c>
      <c r="AN34" s="91" t="str">
        <f>IFERROR(INDEX(Cal!$AP$5:$AP$36,MATCH(Sitemap!AN$6&amp;"-"&amp;Sitemap!$B34,Cal!$AQ$5:$AQ$36,0)),"")</f>
        <v/>
      </c>
      <c r="AO34" s="91" t="str">
        <f>IFERROR(IF(INDEX(Cal!$Y$5:$Y$20,MATCH(Sitemap!AN34,Cal!$AP$5:$AP$20,0))&gt;0,"*x1*",""),IF(COUNTIFS(Cal!$AU$5:$AU$20,Sitemap!AN$6,Cal!$AV$5:$AV$20,"&lt;="&amp;Sitemap!$B34,Cal!$AW$5:$AW$20,"&gt;="&amp;Sitemap!$B34)&gt;0,"*x2*",""))</f>
        <v/>
      </c>
      <c r="AP34" s="91" t="str">
        <f>IFERROR(IF(ISNUMBER(MATCH(AQ$6&amp;"-"&amp;$B34,Cal!$AY$5:$AY$20,0)),"*x6*",IF(INDEX(Cal!$O$5:$O$20,MATCH(Sitemap!AQ34,Cal!$AP$5:$AP$20,0))&gt;0,"*x1*","")),"")</f>
        <v/>
      </c>
      <c r="AQ34" s="91" t="str">
        <f>IFERROR(INDEX(Cal!$AP$5:$AP$36,MATCH(Sitemap!AQ$6&amp;"-"&amp;Sitemap!$B34,Cal!$AQ$5:$AQ$36,0)),"")</f>
        <v/>
      </c>
      <c r="AR34" s="91" t="str">
        <f>IFERROR(IF(INDEX(Cal!$Y$5:$Y$20,MATCH(Sitemap!AQ34,Cal!$AP$5:$AP$20,0))&gt;0,"*x1*",""),IF(COUNTIFS(Cal!$AU$5:$AU$20,Sitemap!AQ$6,Cal!$AV$5:$AV$20,"&lt;="&amp;Sitemap!$B34,Cal!$AW$5:$AW$20,"&gt;="&amp;Sitemap!$B34)&gt;0,"*x2*",""))</f>
        <v/>
      </c>
      <c r="AS34" s="91" t="str">
        <f>IFERROR(IF(ISNUMBER(MATCH(AT$6&amp;"-"&amp;$B34,Cal!$AY$5:$AY$20,0)),"*x6*",IF(INDEX(Cal!$O$5:$O$20,MATCH(Sitemap!AT34,Cal!$AP$5:$AP$20,0))&gt;0,"*x1*","")),"")</f>
        <v/>
      </c>
      <c r="AT34" s="91" t="str">
        <f>IFERROR(INDEX(Cal!$AP$5:$AP$36,MATCH(Sitemap!AT$6&amp;"-"&amp;Sitemap!$B34,Cal!$AQ$5:$AQ$36,0)),"")</f>
        <v/>
      </c>
      <c r="AU34" s="91" t="str">
        <f>IFERROR(IF(INDEX(Cal!$Y$5:$Y$20,MATCH(Sitemap!AT34,Cal!$AP$5:$AP$20,0))&gt;0,"*x1*",""),IF(COUNTIFS(Cal!$AU$5:$AU$20,Sitemap!AT$6,Cal!$AV$5:$AV$20,"&lt;="&amp;Sitemap!$B34,Cal!$AW$5:$AW$20,"&gt;="&amp;Sitemap!$B34)&gt;0,"*x2*",""))</f>
        <v/>
      </c>
      <c r="AV34" s="91" t="str">
        <f>IFERROR(IF(ISNUMBER(MATCH(#REF!&amp;"-"&amp;$B34,Cal!$AY$5:$AY$20,0)),"*x6*",IF(INDEX(Cal!$O$5:$O$20,MATCH(Sitemap!#REF!,Cal!$AP$5:$AP$20,0))&gt;0,"*x1*","")),"")</f>
        <v/>
      </c>
    </row>
    <row r="35" spans="2:48" x14ac:dyDescent="0.25">
      <c r="B35" s="100">
        <v>27</v>
      </c>
      <c r="D35" s="91" t="str">
        <f>IFERROR(INDEX(Cal!$AP$5:$AP$36,MATCH(Sitemap!D$6&amp;"-"&amp;Sitemap!$B35,Cal!$AQ$5:$AQ$36,0)),"")</f>
        <v/>
      </c>
      <c r="E35" s="91" t="str">
        <f>IFERROR(IF(INDEX(Cal!$Y$5:$Y$20,MATCH(Sitemap!D35,Cal!$AP$5:$AP$20,0))&gt;0,"*x1*",""),IF(COUNTIFS(Cal!$AU$5:$AU$20,Sitemap!D$6,Cal!$AV$5:$AV$20,"&lt;="&amp;Sitemap!$B35,Cal!$AW$5:$AW$20,"&gt;="&amp;Sitemap!$B35)&gt;0,"*x2*",""))</f>
        <v/>
      </c>
      <c r="F35" s="91" t="str">
        <f>IFERROR(IF(ISNUMBER(MATCH(G$6&amp;"-"&amp;$B35,Cal!$AY$5:$AY$20,0)),"*x6*",IF(INDEX(Cal!$O$5:$O$20,MATCH(Sitemap!G35,Cal!$AP$5:$AP$20,0))&gt;0,"*x1*","")),"")</f>
        <v/>
      </c>
      <c r="G35" s="91" t="str">
        <f>IFERROR(INDEX(Cal!$AP$5:$AP$36,MATCH(Sitemap!G$6&amp;"-"&amp;Sitemap!$B35,Cal!$AQ$5:$AQ$36,0)),"")</f>
        <v/>
      </c>
      <c r="H35" s="91" t="str">
        <f>IFERROR(IF(INDEX(Cal!$Y$5:$Y$20,MATCH(Sitemap!G35,Cal!$AP$5:$AP$20,0))&gt;0,"*x1*",""),IF(COUNTIFS(Cal!$AU$5:$AU$20,Sitemap!G$6,Cal!$AV$5:$AV$20,"&lt;="&amp;Sitemap!$B35,Cal!$AW$5:$AW$20,"&gt;="&amp;Sitemap!$B35)&gt;0,"*x2*",""))</f>
        <v/>
      </c>
      <c r="I35" s="91" t="str">
        <f>IFERROR(IF(ISNUMBER(MATCH(J$6&amp;"-"&amp;$B35,Cal!$AY$5:$AY$20,0)),"*x6*",IF(INDEX(Cal!$O$5:$O$20,MATCH(Sitemap!J35,Cal!$AP$5:$AP$20,0))&gt;0,"*x1*","")),"")</f>
        <v/>
      </c>
      <c r="J35" s="91" t="str">
        <f>IFERROR(INDEX(Cal!$AP$5:$AP$36,MATCH(Sitemap!J$6&amp;"-"&amp;Sitemap!$B35,Cal!$AQ$5:$AQ$36,0)),"")</f>
        <v/>
      </c>
      <c r="K35" s="91" t="str">
        <f>IFERROR(IF(INDEX(Cal!$Y$5:$Y$20,MATCH(Sitemap!J35,Cal!$AP$5:$AP$20,0))&gt;0,"*x1*",""),IF(COUNTIFS(Cal!$AU$5:$AU$20,Sitemap!J$6,Cal!$AV$5:$AV$20,"&lt;="&amp;Sitemap!$B35,Cal!$AW$5:$AW$20,"&gt;="&amp;Sitemap!$B35)&gt;0,"*x2*",""))</f>
        <v/>
      </c>
      <c r="L35" s="91" t="str">
        <f>IFERROR(IF(ISNUMBER(MATCH(M$6&amp;"-"&amp;$B35,Cal!$AY$5:$AY$20,0)),"*x6*",IF(INDEX(Cal!$O$5:$O$20,MATCH(Sitemap!M35,Cal!$AP$5:$AP$20,0))&gt;0,"*x1*","")),"")</f>
        <v/>
      </c>
      <c r="M35" s="91" t="str">
        <f>IFERROR(INDEX(Cal!$AP$5:$AP$36,MATCH(Sitemap!M$6&amp;"-"&amp;Sitemap!$B35,Cal!$AQ$5:$AQ$36,0)),"")</f>
        <v/>
      </c>
      <c r="N35" s="91" t="str">
        <f>IFERROR(IF(INDEX(Cal!$Y$5:$Y$20,MATCH(Sitemap!M35,Cal!$AP$5:$AP$20,0))&gt;0,"*x1*",""),IF(COUNTIFS(Cal!$AU$5:$AU$20,Sitemap!M$6,Cal!$AV$5:$AV$20,"&lt;="&amp;Sitemap!$B35,Cal!$AW$5:$AW$20,"&gt;="&amp;Sitemap!$B35)&gt;0,"*x2*",""))</f>
        <v/>
      </c>
      <c r="O35" s="91" t="str">
        <f>IFERROR(IF(ISNUMBER(MATCH(P$6&amp;"-"&amp;$B35,Cal!$AY$5:$AY$20,0)),"*x6*",IF(INDEX(Cal!$O$5:$O$20,MATCH(Sitemap!P35,Cal!$AP$5:$AP$20,0))&gt;0,"*x1*","")),"")</f>
        <v/>
      </c>
      <c r="P35" s="91" t="str">
        <f>IFERROR(INDEX(Cal!$AP$5:$AP$36,MATCH(Sitemap!P$6&amp;"-"&amp;Sitemap!$B35,Cal!$AQ$5:$AQ$36,0)),"")</f>
        <v/>
      </c>
      <c r="Q35" s="91" t="str">
        <f>IFERROR(IF(INDEX(Cal!$Y$5:$Y$20,MATCH(Sitemap!P35,Cal!$AP$5:$AP$20,0))&gt;0,"*x1*",""),IF(COUNTIFS(Cal!$AU$5:$AU$20,Sitemap!P$6,Cal!$AV$5:$AV$20,"&lt;="&amp;Sitemap!$B35,Cal!$AW$5:$AW$20,"&gt;="&amp;Sitemap!$B35)&gt;0,"*x2*",""))</f>
        <v/>
      </c>
      <c r="R35" s="91" t="str">
        <f>IFERROR(IF(ISNUMBER(MATCH(S$6&amp;"-"&amp;$B35,Cal!$AY$5:$AY$20,0)),"*x6*",IF(INDEX(Cal!$O$5:$O$20,MATCH(Sitemap!S35,Cal!$AP$5:$AP$20,0))&gt;0,"*x1*","")),"")</f>
        <v/>
      </c>
      <c r="S35" s="91" t="str">
        <f>IFERROR(INDEX(Cal!$AP$5:$AP$36,MATCH(Sitemap!S$6&amp;"-"&amp;Sitemap!$B35,Cal!$AQ$5:$AQ$36,0)),"")</f>
        <v/>
      </c>
      <c r="T35" s="91" t="str">
        <f>IFERROR(IF(INDEX(Cal!$Y$5:$Y$20,MATCH(Sitemap!S35,Cal!$AP$5:$AP$20,0))&gt;0,"*x1*",""),IF(COUNTIFS(Cal!$AU$5:$AU$20,Sitemap!S$6,Cal!$AV$5:$AV$20,"&lt;="&amp;Sitemap!$B35,Cal!$AW$5:$AW$20,"&gt;="&amp;Sitemap!$B35)&gt;0,"*x2*",""))</f>
        <v/>
      </c>
      <c r="U35" s="91" t="str">
        <f>IFERROR(IF(ISNUMBER(MATCH(V$6&amp;"-"&amp;$B35,Cal!$AY$5:$AY$20,0)),"*x6*",IF(INDEX(Cal!$O$5:$O$20,MATCH(Sitemap!V35,Cal!$AP$5:$AP$20,0))&gt;0,"*x1*","")),"")</f>
        <v/>
      </c>
      <c r="V35" s="91" t="str">
        <f>IFERROR(INDEX(Cal!$AP$5:$AP$36,MATCH(Sitemap!V$6&amp;"-"&amp;Sitemap!$B35,Cal!$AQ$5:$AQ$36,0)),"")</f>
        <v/>
      </c>
      <c r="W35" s="91" t="str">
        <f>IFERROR(IF(INDEX(Cal!$Y$5:$Y$20,MATCH(Sitemap!V35,Cal!$AP$5:$AP$20,0))&gt;0,"*x1*",""),IF(COUNTIFS(Cal!$AU$5:$AU$20,Sitemap!V$6,Cal!$AV$5:$AV$20,"&lt;="&amp;Sitemap!$B35,Cal!$AW$5:$AW$20,"&gt;="&amp;Sitemap!$B35)&gt;0,"*x2*",""))</f>
        <v/>
      </c>
      <c r="X35" s="91" t="str">
        <f>IFERROR(IF(ISNUMBER(MATCH(Y$6&amp;"-"&amp;$B35,Cal!$AY$5:$AY$20,0)),"*x6*",IF(INDEX(Cal!$O$5:$O$20,MATCH(Sitemap!Y35,Cal!$AP$5:$AP$20,0))&gt;0,"*x1*","")),"")</f>
        <v/>
      </c>
      <c r="Y35" s="91" t="str">
        <f>IFERROR(INDEX(Cal!$AP$5:$AP$36,MATCH(Sitemap!Y$6&amp;"-"&amp;Sitemap!$B35,Cal!$AQ$5:$AQ$36,0)),"")</f>
        <v/>
      </c>
      <c r="Z35" s="91" t="str">
        <f>IFERROR(IF(INDEX(Cal!$Y$5:$Y$20,MATCH(Sitemap!Y35,Cal!$AP$5:$AP$20,0))&gt;0,"*x1*",""),IF(COUNTIFS(Cal!$AU$5:$AU$20,Sitemap!Y$6,Cal!$AV$5:$AV$20,"&lt;="&amp;Sitemap!$B35,Cal!$AW$5:$AW$20,"&gt;="&amp;Sitemap!$B35)&gt;0,"*x2*",""))</f>
        <v/>
      </c>
      <c r="AA35" s="91" t="str">
        <f>IFERROR(IF(ISNUMBER(MATCH(AB$6&amp;"-"&amp;$B35,Cal!$AY$5:$AY$20,0)),"*x6*",IF(INDEX(Cal!$O$5:$O$20,MATCH(Sitemap!AB35,Cal!$AP$5:$AP$20,0))&gt;0,"*x1*","")),"")</f>
        <v/>
      </c>
      <c r="AB35" s="91" t="str">
        <f>IFERROR(INDEX(Cal!$AP$5:$AP$36,MATCH(Sitemap!AB$6&amp;"-"&amp;Sitemap!$B35,Cal!$AQ$5:$AQ$36,0)),"")</f>
        <v/>
      </c>
      <c r="AC35" s="91" t="str">
        <f>IFERROR(IF(INDEX(Cal!$Y$5:$Y$20,MATCH(Sitemap!AB35,Cal!$AP$5:$AP$20,0))&gt;0,"*x1*",""),IF(COUNTIFS(Cal!$AU$5:$AU$20,Sitemap!AB$6,Cal!$AV$5:$AV$20,"&lt;="&amp;Sitemap!$B35,Cal!$AW$5:$AW$20,"&gt;="&amp;Sitemap!$B35)&gt;0,"*x2*",""))</f>
        <v/>
      </c>
      <c r="AD35" s="91" t="str">
        <f>IFERROR(IF(ISNUMBER(MATCH(AE$6&amp;"-"&amp;$B35,Cal!$AY$5:$AY$20,0)),"*x6*",IF(INDEX(Cal!$O$5:$O$20,MATCH(Sitemap!AE35,Cal!$AP$5:$AP$20,0))&gt;0,"*x1*","")),"")</f>
        <v/>
      </c>
      <c r="AE35" s="91" t="str">
        <f>IFERROR(INDEX(Cal!$AP$5:$AP$36,MATCH(Sitemap!AE$6&amp;"-"&amp;Sitemap!$B35,Cal!$AQ$5:$AQ$36,0)),"")</f>
        <v/>
      </c>
      <c r="AF35" s="91" t="str">
        <f>IFERROR(IF(INDEX(Cal!$Y$5:$Y$20,MATCH(Sitemap!AE35,Cal!$AP$5:$AP$20,0))&gt;0,"*x1*",""),IF(COUNTIFS(Cal!$AU$5:$AU$20,Sitemap!AE$6,Cal!$AV$5:$AV$20,"&lt;="&amp;Sitemap!$B35,Cal!$AW$5:$AW$20,"&gt;="&amp;Sitemap!$B35)&gt;0,"*x2*",""))</f>
        <v/>
      </c>
      <c r="AG35" s="91" t="str">
        <f>IFERROR(IF(ISNUMBER(MATCH(AH$6&amp;"-"&amp;$B35,Cal!$AY$5:$AY$20,0)),"*x6*",IF(INDEX(Cal!$O$5:$O$20,MATCH(Sitemap!AH35,Cal!$AP$5:$AP$20,0))&gt;0,"*x1*","")),"")</f>
        <v/>
      </c>
      <c r="AH35" s="91" t="str">
        <f>IFERROR(INDEX(Cal!$AP$5:$AP$36,MATCH(Sitemap!AH$6&amp;"-"&amp;Sitemap!$B35,Cal!$AQ$5:$AQ$36,0)),"")</f>
        <v/>
      </c>
      <c r="AI35" s="91" t="str">
        <f>IFERROR(IF(INDEX(Cal!$Y$5:$Y$20,MATCH(Sitemap!AH35,Cal!$AP$5:$AP$20,0))&gt;0,"*x1*",""),IF(COUNTIFS(Cal!$AU$5:$AU$20,Sitemap!AH$6,Cal!$AV$5:$AV$20,"&lt;="&amp;Sitemap!$B35,Cal!$AW$5:$AW$20,"&gt;="&amp;Sitemap!$B35)&gt;0,"*x2*",""))</f>
        <v/>
      </c>
      <c r="AJ35" s="91" t="str">
        <f>IFERROR(IF(ISNUMBER(MATCH(AK$6&amp;"-"&amp;$B35,Cal!$AY$5:$AY$20,0)),"*x6*",IF(INDEX(Cal!$O$5:$O$20,MATCH(Sitemap!AK35,Cal!$AP$5:$AP$20,0))&gt;0,"*x1*","")),"")</f>
        <v/>
      </c>
      <c r="AK35" s="91" t="str">
        <f>IFERROR(INDEX(Cal!$AP$5:$AP$36,MATCH(Sitemap!AK$6&amp;"-"&amp;Sitemap!$B35,Cal!$AQ$5:$AQ$36,0)),"")</f>
        <v/>
      </c>
      <c r="AL35" s="91" t="str">
        <f>IFERROR(IF(INDEX(Cal!$Y$5:$Y$20,MATCH(Sitemap!AK35,Cal!$AP$5:$AP$20,0))&gt;0,"*x1*",""),IF(COUNTIFS(Cal!$AU$5:$AU$20,Sitemap!AK$6,Cal!$AV$5:$AV$20,"&lt;="&amp;Sitemap!$B35,Cal!$AW$5:$AW$20,"&gt;="&amp;Sitemap!$B35)&gt;0,"*x2*",""))</f>
        <v/>
      </c>
      <c r="AM35" s="91" t="str">
        <f>IFERROR(IF(ISNUMBER(MATCH(AN$6&amp;"-"&amp;$B35,Cal!$AY$5:$AY$20,0)),"*x6*",IF(INDEX(Cal!$O$5:$O$20,MATCH(Sitemap!AN35,Cal!$AP$5:$AP$20,0))&gt;0,"*x1*","")),"")</f>
        <v/>
      </c>
      <c r="AN35" s="91" t="str">
        <f>IFERROR(INDEX(Cal!$AP$5:$AP$36,MATCH(Sitemap!AN$6&amp;"-"&amp;Sitemap!$B35,Cal!$AQ$5:$AQ$36,0)),"")</f>
        <v/>
      </c>
      <c r="AO35" s="91" t="str">
        <f>IFERROR(IF(INDEX(Cal!$Y$5:$Y$20,MATCH(Sitemap!AN35,Cal!$AP$5:$AP$20,0))&gt;0,"*x1*",""),IF(COUNTIFS(Cal!$AU$5:$AU$20,Sitemap!AN$6,Cal!$AV$5:$AV$20,"&lt;="&amp;Sitemap!$B35,Cal!$AW$5:$AW$20,"&gt;="&amp;Sitemap!$B35)&gt;0,"*x2*",""))</f>
        <v/>
      </c>
      <c r="AP35" s="91" t="str">
        <f>IFERROR(IF(ISNUMBER(MATCH(AQ$6&amp;"-"&amp;$B35,Cal!$AY$5:$AY$20,0)),"*x6*",IF(INDEX(Cal!$O$5:$O$20,MATCH(Sitemap!AQ35,Cal!$AP$5:$AP$20,0))&gt;0,"*x1*","")),"")</f>
        <v/>
      </c>
      <c r="AQ35" s="91" t="str">
        <f>IFERROR(INDEX(Cal!$AP$5:$AP$36,MATCH(Sitemap!AQ$6&amp;"-"&amp;Sitemap!$B35,Cal!$AQ$5:$AQ$36,0)),"")</f>
        <v/>
      </c>
      <c r="AR35" s="91" t="str">
        <f>IFERROR(IF(INDEX(Cal!$Y$5:$Y$20,MATCH(Sitemap!AQ35,Cal!$AP$5:$AP$20,0))&gt;0,"*x1*",""),IF(COUNTIFS(Cal!$AU$5:$AU$20,Sitemap!AQ$6,Cal!$AV$5:$AV$20,"&lt;="&amp;Sitemap!$B35,Cal!$AW$5:$AW$20,"&gt;="&amp;Sitemap!$B35)&gt;0,"*x2*",""))</f>
        <v/>
      </c>
      <c r="AS35" s="91" t="str">
        <f>IFERROR(IF(ISNUMBER(MATCH(AT$6&amp;"-"&amp;$B35,Cal!$AY$5:$AY$20,0)),"*x6*",IF(INDEX(Cal!$O$5:$O$20,MATCH(Sitemap!AT35,Cal!$AP$5:$AP$20,0))&gt;0,"*x1*","")),"")</f>
        <v/>
      </c>
      <c r="AT35" s="91" t="str">
        <f>IFERROR(INDEX(Cal!$AP$5:$AP$36,MATCH(Sitemap!AT$6&amp;"-"&amp;Sitemap!$B35,Cal!$AQ$5:$AQ$36,0)),"")</f>
        <v/>
      </c>
      <c r="AU35" s="91" t="str">
        <f>IFERROR(IF(INDEX(Cal!$Y$5:$Y$20,MATCH(Sitemap!AT35,Cal!$AP$5:$AP$20,0))&gt;0,"*x1*",""),IF(COUNTIFS(Cal!$AU$5:$AU$20,Sitemap!AT$6,Cal!$AV$5:$AV$20,"&lt;="&amp;Sitemap!$B35,Cal!$AW$5:$AW$20,"&gt;="&amp;Sitemap!$B35)&gt;0,"*x2*",""))</f>
        <v/>
      </c>
      <c r="AV35" s="91" t="str">
        <f>IFERROR(IF(ISNUMBER(MATCH(#REF!&amp;"-"&amp;$B35,Cal!$AY$5:$AY$20,0)),"*x6*",IF(INDEX(Cal!$O$5:$O$20,MATCH(Sitemap!#REF!,Cal!$AP$5:$AP$20,0))&gt;0,"*x1*","")),"")</f>
        <v/>
      </c>
    </row>
    <row r="36" spans="2:48" x14ac:dyDescent="0.25">
      <c r="B36" s="100">
        <v>28</v>
      </c>
      <c r="D36" s="91" t="str">
        <f>IFERROR(INDEX(Cal!$AP$5:$AP$36,MATCH(Sitemap!D$6&amp;"-"&amp;Sitemap!$B36,Cal!$AQ$5:$AQ$36,0)),"")</f>
        <v/>
      </c>
      <c r="E36" s="91" t="str">
        <f>IFERROR(IF(INDEX(Cal!$Y$5:$Y$20,MATCH(Sitemap!D36,Cal!$AP$5:$AP$20,0))&gt;0,"*x1*",""),IF(COUNTIFS(Cal!$AU$5:$AU$20,Sitemap!D$6,Cal!$AV$5:$AV$20,"&lt;="&amp;Sitemap!$B36,Cal!$AW$5:$AW$20,"&gt;="&amp;Sitemap!$B36)&gt;0,"*x2*",""))</f>
        <v/>
      </c>
      <c r="F36" s="91" t="str">
        <f>IFERROR(IF(ISNUMBER(MATCH(G$6&amp;"-"&amp;$B36,Cal!$AY$5:$AY$20,0)),"*x6*",IF(INDEX(Cal!$O$5:$O$20,MATCH(Sitemap!G36,Cal!$AP$5:$AP$20,0))&gt;0,"*x1*","")),"")</f>
        <v/>
      </c>
      <c r="G36" s="91" t="str">
        <f>IFERROR(INDEX(Cal!$AP$5:$AP$36,MATCH(Sitemap!G$6&amp;"-"&amp;Sitemap!$B36,Cal!$AQ$5:$AQ$36,0)),"")</f>
        <v/>
      </c>
      <c r="H36" s="91" t="str">
        <f>IFERROR(IF(INDEX(Cal!$Y$5:$Y$20,MATCH(Sitemap!G36,Cal!$AP$5:$AP$20,0))&gt;0,"*x1*",""),IF(COUNTIFS(Cal!$AU$5:$AU$20,Sitemap!G$6,Cal!$AV$5:$AV$20,"&lt;="&amp;Sitemap!$B36,Cal!$AW$5:$AW$20,"&gt;="&amp;Sitemap!$B36)&gt;0,"*x2*",""))</f>
        <v/>
      </c>
      <c r="I36" s="91" t="str">
        <f>IFERROR(IF(ISNUMBER(MATCH(J$6&amp;"-"&amp;$B36,Cal!$AY$5:$AY$20,0)),"*x6*",IF(INDEX(Cal!$O$5:$O$20,MATCH(Sitemap!J36,Cal!$AP$5:$AP$20,0))&gt;0,"*x1*","")),"")</f>
        <v/>
      </c>
      <c r="J36" s="91" t="str">
        <f>IFERROR(INDEX(Cal!$AP$5:$AP$36,MATCH(Sitemap!J$6&amp;"-"&amp;Sitemap!$B36,Cal!$AQ$5:$AQ$36,0)),"")</f>
        <v/>
      </c>
      <c r="K36" s="91" t="str">
        <f>IFERROR(IF(INDEX(Cal!$Y$5:$Y$20,MATCH(Sitemap!J36,Cal!$AP$5:$AP$20,0))&gt;0,"*x1*",""),IF(COUNTIFS(Cal!$AU$5:$AU$20,Sitemap!J$6,Cal!$AV$5:$AV$20,"&lt;="&amp;Sitemap!$B36,Cal!$AW$5:$AW$20,"&gt;="&amp;Sitemap!$B36)&gt;0,"*x2*",""))</f>
        <v/>
      </c>
      <c r="L36" s="91" t="str">
        <f>IFERROR(IF(ISNUMBER(MATCH(M$6&amp;"-"&amp;$B36,Cal!$AY$5:$AY$20,0)),"*x6*",IF(INDEX(Cal!$O$5:$O$20,MATCH(Sitemap!M36,Cal!$AP$5:$AP$20,0))&gt;0,"*x1*","")),"")</f>
        <v/>
      </c>
      <c r="M36" s="91" t="str">
        <f>IFERROR(INDEX(Cal!$AP$5:$AP$36,MATCH(Sitemap!M$6&amp;"-"&amp;Sitemap!$B36,Cal!$AQ$5:$AQ$36,0)),"")</f>
        <v/>
      </c>
      <c r="N36" s="91" t="str">
        <f>IFERROR(IF(INDEX(Cal!$Y$5:$Y$20,MATCH(Sitemap!M36,Cal!$AP$5:$AP$20,0))&gt;0,"*x1*",""),IF(COUNTIFS(Cal!$AU$5:$AU$20,Sitemap!M$6,Cal!$AV$5:$AV$20,"&lt;="&amp;Sitemap!$B36,Cal!$AW$5:$AW$20,"&gt;="&amp;Sitemap!$B36)&gt;0,"*x2*",""))</f>
        <v/>
      </c>
      <c r="O36" s="91" t="str">
        <f>IFERROR(IF(ISNUMBER(MATCH(P$6&amp;"-"&amp;$B36,Cal!$AY$5:$AY$20,0)),"*x6*",IF(INDEX(Cal!$O$5:$O$20,MATCH(Sitemap!P36,Cal!$AP$5:$AP$20,0))&gt;0,"*x1*","")),"")</f>
        <v/>
      </c>
      <c r="P36" s="91" t="str">
        <f>IFERROR(INDEX(Cal!$AP$5:$AP$36,MATCH(Sitemap!P$6&amp;"-"&amp;Sitemap!$B36,Cal!$AQ$5:$AQ$36,0)),"")</f>
        <v/>
      </c>
      <c r="Q36" s="91" t="str">
        <f>IFERROR(IF(INDEX(Cal!$Y$5:$Y$20,MATCH(Sitemap!P36,Cal!$AP$5:$AP$20,0))&gt;0,"*x1*",""),IF(COUNTIFS(Cal!$AU$5:$AU$20,Sitemap!P$6,Cal!$AV$5:$AV$20,"&lt;="&amp;Sitemap!$B36,Cal!$AW$5:$AW$20,"&gt;="&amp;Sitemap!$B36)&gt;0,"*x2*",""))</f>
        <v/>
      </c>
      <c r="R36" s="91" t="str">
        <f>IFERROR(IF(ISNUMBER(MATCH(S$6&amp;"-"&amp;$B36,Cal!$AY$5:$AY$20,0)),"*x6*",IF(INDEX(Cal!$O$5:$O$20,MATCH(Sitemap!S36,Cal!$AP$5:$AP$20,0))&gt;0,"*x1*","")),"")</f>
        <v/>
      </c>
      <c r="S36" s="91" t="str">
        <f>IFERROR(INDEX(Cal!$AP$5:$AP$36,MATCH(Sitemap!S$6&amp;"-"&amp;Sitemap!$B36,Cal!$AQ$5:$AQ$36,0)),"")</f>
        <v/>
      </c>
      <c r="T36" s="91" t="str">
        <f>IFERROR(IF(INDEX(Cal!$Y$5:$Y$20,MATCH(Sitemap!S36,Cal!$AP$5:$AP$20,0))&gt;0,"*x1*",""),IF(COUNTIFS(Cal!$AU$5:$AU$20,Sitemap!S$6,Cal!$AV$5:$AV$20,"&lt;="&amp;Sitemap!$B36,Cal!$AW$5:$AW$20,"&gt;="&amp;Sitemap!$B36)&gt;0,"*x2*",""))</f>
        <v/>
      </c>
      <c r="U36" s="91" t="str">
        <f>IFERROR(IF(ISNUMBER(MATCH(V$6&amp;"-"&amp;$B36,Cal!$AY$5:$AY$20,0)),"*x6*",IF(INDEX(Cal!$O$5:$O$20,MATCH(Sitemap!V36,Cal!$AP$5:$AP$20,0))&gt;0,"*x1*","")),"")</f>
        <v/>
      </c>
      <c r="V36" s="91" t="str">
        <f>IFERROR(INDEX(Cal!$AP$5:$AP$36,MATCH(Sitemap!V$6&amp;"-"&amp;Sitemap!$B36,Cal!$AQ$5:$AQ$36,0)),"")</f>
        <v/>
      </c>
      <c r="W36" s="91" t="str">
        <f>IFERROR(IF(INDEX(Cal!$Y$5:$Y$20,MATCH(Sitemap!V36,Cal!$AP$5:$AP$20,0))&gt;0,"*x1*",""),IF(COUNTIFS(Cal!$AU$5:$AU$20,Sitemap!V$6,Cal!$AV$5:$AV$20,"&lt;="&amp;Sitemap!$B36,Cal!$AW$5:$AW$20,"&gt;="&amp;Sitemap!$B36)&gt;0,"*x2*",""))</f>
        <v/>
      </c>
      <c r="X36" s="91" t="str">
        <f>IFERROR(IF(ISNUMBER(MATCH(Y$6&amp;"-"&amp;$B36,Cal!$AY$5:$AY$20,0)),"*x6*",IF(INDEX(Cal!$O$5:$O$20,MATCH(Sitemap!Y36,Cal!$AP$5:$AP$20,0))&gt;0,"*x1*","")),"")</f>
        <v/>
      </c>
      <c r="Y36" s="91" t="str">
        <f>IFERROR(INDEX(Cal!$AP$5:$AP$36,MATCH(Sitemap!Y$6&amp;"-"&amp;Sitemap!$B36,Cal!$AQ$5:$AQ$36,0)),"")</f>
        <v/>
      </c>
      <c r="Z36" s="91" t="str">
        <f>IFERROR(IF(INDEX(Cal!$Y$5:$Y$20,MATCH(Sitemap!Y36,Cal!$AP$5:$AP$20,0))&gt;0,"*x1*",""),IF(COUNTIFS(Cal!$AU$5:$AU$20,Sitemap!Y$6,Cal!$AV$5:$AV$20,"&lt;="&amp;Sitemap!$B36,Cal!$AW$5:$AW$20,"&gt;="&amp;Sitemap!$B36)&gt;0,"*x2*",""))</f>
        <v/>
      </c>
      <c r="AA36" s="91" t="str">
        <f>IFERROR(IF(ISNUMBER(MATCH(AB$6&amp;"-"&amp;$B36,Cal!$AY$5:$AY$20,0)),"*x6*",IF(INDEX(Cal!$O$5:$O$20,MATCH(Sitemap!AB36,Cal!$AP$5:$AP$20,0))&gt;0,"*x1*","")),"")</f>
        <v/>
      </c>
      <c r="AB36" s="91" t="str">
        <f>IFERROR(INDEX(Cal!$AP$5:$AP$36,MATCH(Sitemap!AB$6&amp;"-"&amp;Sitemap!$B36,Cal!$AQ$5:$AQ$36,0)),"")</f>
        <v/>
      </c>
      <c r="AC36" s="91" t="str">
        <f>IFERROR(IF(INDEX(Cal!$Y$5:$Y$20,MATCH(Sitemap!AB36,Cal!$AP$5:$AP$20,0))&gt;0,"*x1*",""),IF(COUNTIFS(Cal!$AU$5:$AU$20,Sitemap!AB$6,Cal!$AV$5:$AV$20,"&lt;="&amp;Sitemap!$B36,Cal!$AW$5:$AW$20,"&gt;="&amp;Sitemap!$B36)&gt;0,"*x2*",""))</f>
        <v/>
      </c>
      <c r="AD36" s="91" t="str">
        <f>IFERROR(IF(ISNUMBER(MATCH(AE$6&amp;"-"&amp;$B36,Cal!$AY$5:$AY$20,0)),"*x6*",IF(INDEX(Cal!$O$5:$O$20,MATCH(Sitemap!AE36,Cal!$AP$5:$AP$20,0))&gt;0,"*x1*","")),"")</f>
        <v/>
      </c>
      <c r="AE36" s="91" t="str">
        <f>IFERROR(INDEX(Cal!$AP$5:$AP$36,MATCH(Sitemap!AE$6&amp;"-"&amp;Sitemap!$B36,Cal!$AQ$5:$AQ$36,0)),"")</f>
        <v/>
      </c>
      <c r="AF36" s="91" t="str">
        <f>IFERROR(IF(INDEX(Cal!$Y$5:$Y$20,MATCH(Sitemap!AE36,Cal!$AP$5:$AP$20,0))&gt;0,"*x1*",""),IF(COUNTIFS(Cal!$AU$5:$AU$20,Sitemap!AE$6,Cal!$AV$5:$AV$20,"&lt;="&amp;Sitemap!$B36,Cal!$AW$5:$AW$20,"&gt;="&amp;Sitemap!$B36)&gt;0,"*x2*",""))</f>
        <v/>
      </c>
      <c r="AG36" s="91" t="str">
        <f>IFERROR(IF(ISNUMBER(MATCH(AH$6&amp;"-"&amp;$B36,Cal!$AY$5:$AY$20,0)),"*x6*",IF(INDEX(Cal!$O$5:$O$20,MATCH(Sitemap!AH36,Cal!$AP$5:$AP$20,0))&gt;0,"*x1*","")),"")</f>
        <v/>
      </c>
      <c r="AH36" s="91" t="str">
        <f>IFERROR(INDEX(Cal!$AP$5:$AP$36,MATCH(Sitemap!AH$6&amp;"-"&amp;Sitemap!$B36,Cal!$AQ$5:$AQ$36,0)),"")</f>
        <v/>
      </c>
      <c r="AI36" s="91" t="str">
        <f>IFERROR(IF(INDEX(Cal!$Y$5:$Y$20,MATCH(Sitemap!AH36,Cal!$AP$5:$AP$20,0))&gt;0,"*x1*",""),IF(COUNTIFS(Cal!$AU$5:$AU$20,Sitemap!AH$6,Cal!$AV$5:$AV$20,"&lt;="&amp;Sitemap!$B36,Cal!$AW$5:$AW$20,"&gt;="&amp;Sitemap!$B36)&gt;0,"*x2*",""))</f>
        <v/>
      </c>
      <c r="AJ36" s="91" t="str">
        <f>IFERROR(IF(ISNUMBER(MATCH(AK$6&amp;"-"&amp;$B36,Cal!$AY$5:$AY$20,0)),"*x6*",IF(INDEX(Cal!$O$5:$O$20,MATCH(Sitemap!AK36,Cal!$AP$5:$AP$20,0))&gt;0,"*x1*","")),"")</f>
        <v/>
      </c>
      <c r="AK36" s="91" t="str">
        <f>IFERROR(INDEX(Cal!$AP$5:$AP$36,MATCH(Sitemap!AK$6&amp;"-"&amp;Sitemap!$B36,Cal!$AQ$5:$AQ$36,0)),"")</f>
        <v/>
      </c>
      <c r="AL36" s="91" t="str">
        <f>IFERROR(IF(INDEX(Cal!$Y$5:$Y$20,MATCH(Sitemap!AK36,Cal!$AP$5:$AP$20,0))&gt;0,"*x1*",""),IF(COUNTIFS(Cal!$AU$5:$AU$20,Sitemap!AK$6,Cal!$AV$5:$AV$20,"&lt;="&amp;Sitemap!$B36,Cal!$AW$5:$AW$20,"&gt;="&amp;Sitemap!$B36)&gt;0,"*x2*",""))</f>
        <v/>
      </c>
      <c r="AM36" s="91" t="str">
        <f>IFERROR(IF(ISNUMBER(MATCH(AN$6&amp;"-"&amp;$B36,Cal!$AY$5:$AY$20,0)),"*x6*",IF(INDEX(Cal!$O$5:$O$20,MATCH(Sitemap!AN36,Cal!$AP$5:$AP$20,0))&gt;0,"*x1*","")),"")</f>
        <v/>
      </c>
      <c r="AN36" s="91" t="str">
        <f>IFERROR(INDEX(Cal!$AP$5:$AP$36,MATCH(Sitemap!AN$6&amp;"-"&amp;Sitemap!$B36,Cal!$AQ$5:$AQ$36,0)),"")</f>
        <v/>
      </c>
      <c r="AO36" s="91" t="str">
        <f>IFERROR(IF(INDEX(Cal!$Y$5:$Y$20,MATCH(Sitemap!AN36,Cal!$AP$5:$AP$20,0))&gt;0,"*x1*",""),IF(COUNTIFS(Cal!$AU$5:$AU$20,Sitemap!AN$6,Cal!$AV$5:$AV$20,"&lt;="&amp;Sitemap!$B36,Cal!$AW$5:$AW$20,"&gt;="&amp;Sitemap!$B36)&gt;0,"*x2*",""))</f>
        <v/>
      </c>
      <c r="AP36" s="91" t="str">
        <f>IFERROR(IF(ISNUMBER(MATCH(AQ$6&amp;"-"&amp;$B36,Cal!$AY$5:$AY$20,0)),"*x6*",IF(INDEX(Cal!$O$5:$O$20,MATCH(Sitemap!AQ36,Cal!$AP$5:$AP$20,0))&gt;0,"*x1*","")),"")</f>
        <v/>
      </c>
      <c r="AQ36" s="91" t="str">
        <f>IFERROR(INDEX(Cal!$AP$5:$AP$36,MATCH(Sitemap!AQ$6&amp;"-"&amp;Sitemap!$B36,Cal!$AQ$5:$AQ$36,0)),"")</f>
        <v/>
      </c>
      <c r="AR36" s="91" t="str">
        <f>IFERROR(IF(INDEX(Cal!$Y$5:$Y$20,MATCH(Sitemap!AQ36,Cal!$AP$5:$AP$20,0))&gt;0,"*x1*",""),IF(COUNTIFS(Cal!$AU$5:$AU$20,Sitemap!AQ$6,Cal!$AV$5:$AV$20,"&lt;="&amp;Sitemap!$B36,Cal!$AW$5:$AW$20,"&gt;="&amp;Sitemap!$B36)&gt;0,"*x2*",""))</f>
        <v/>
      </c>
      <c r="AS36" s="91" t="str">
        <f>IFERROR(IF(ISNUMBER(MATCH(AT$6&amp;"-"&amp;$B36,Cal!$AY$5:$AY$20,0)),"*x6*",IF(INDEX(Cal!$O$5:$O$20,MATCH(Sitemap!AT36,Cal!$AP$5:$AP$20,0))&gt;0,"*x1*","")),"")</f>
        <v/>
      </c>
      <c r="AT36" s="91" t="str">
        <f>IFERROR(INDEX(Cal!$AP$5:$AP$36,MATCH(Sitemap!AT$6&amp;"-"&amp;Sitemap!$B36,Cal!$AQ$5:$AQ$36,0)),"")</f>
        <v/>
      </c>
      <c r="AU36" s="91" t="str">
        <f>IFERROR(IF(INDEX(Cal!$Y$5:$Y$20,MATCH(Sitemap!AT36,Cal!$AP$5:$AP$20,0))&gt;0,"*x1*",""),IF(COUNTIFS(Cal!$AU$5:$AU$20,Sitemap!AT$6,Cal!$AV$5:$AV$20,"&lt;="&amp;Sitemap!$B36,Cal!$AW$5:$AW$20,"&gt;="&amp;Sitemap!$B36)&gt;0,"*x2*",""))</f>
        <v/>
      </c>
      <c r="AV36" s="91" t="str">
        <f>IFERROR(IF(ISNUMBER(MATCH(#REF!&amp;"-"&amp;$B36,Cal!$AY$5:$AY$20,0)),"*x6*",IF(INDEX(Cal!$O$5:$O$20,MATCH(Sitemap!#REF!,Cal!$AP$5:$AP$20,0))&gt;0,"*x1*","")),"")</f>
        <v/>
      </c>
    </row>
    <row r="37" spans="2:48" x14ac:dyDescent="0.25">
      <c r="B37" s="100">
        <v>29</v>
      </c>
      <c r="D37" s="91" t="str">
        <f>IFERROR(INDEX(Cal!$AP$5:$AP$36,MATCH(Sitemap!D$6&amp;"-"&amp;Sitemap!$B37,Cal!$AQ$5:$AQ$36,0)),"")</f>
        <v/>
      </c>
      <c r="E37" s="91" t="str">
        <f>IFERROR(IF(INDEX(Cal!$Y$5:$Y$20,MATCH(Sitemap!D37,Cal!$AP$5:$AP$20,0))&gt;0,"*x1*",""),IF(COUNTIFS(Cal!$AU$5:$AU$20,Sitemap!D$6,Cal!$AV$5:$AV$20,"&lt;="&amp;Sitemap!$B37,Cal!$AW$5:$AW$20,"&gt;="&amp;Sitemap!$B37)&gt;0,"*x2*",""))</f>
        <v/>
      </c>
      <c r="F37" s="91" t="str">
        <f>IFERROR(IF(ISNUMBER(MATCH(G$6&amp;"-"&amp;$B37,Cal!$AY$5:$AY$20,0)),"*x6*",IF(INDEX(Cal!$O$5:$O$20,MATCH(Sitemap!G37,Cal!$AP$5:$AP$20,0))&gt;0,"*x1*","")),"")</f>
        <v/>
      </c>
      <c r="G37" s="91" t="str">
        <f>IFERROR(INDEX(Cal!$AP$5:$AP$36,MATCH(Sitemap!G$6&amp;"-"&amp;Sitemap!$B37,Cal!$AQ$5:$AQ$36,0)),"")</f>
        <v/>
      </c>
      <c r="H37" s="91" t="str">
        <f>IFERROR(IF(INDEX(Cal!$Y$5:$Y$20,MATCH(Sitemap!G37,Cal!$AP$5:$AP$20,0))&gt;0,"*x1*",""),IF(COUNTIFS(Cal!$AU$5:$AU$20,Sitemap!G$6,Cal!$AV$5:$AV$20,"&lt;="&amp;Sitemap!$B37,Cal!$AW$5:$AW$20,"&gt;="&amp;Sitemap!$B37)&gt;0,"*x2*",""))</f>
        <v/>
      </c>
      <c r="I37" s="91" t="str">
        <f>IFERROR(IF(ISNUMBER(MATCH(J$6&amp;"-"&amp;$B37,Cal!$AY$5:$AY$20,0)),"*x6*",IF(INDEX(Cal!$O$5:$O$20,MATCH(Sitemap!J37,Cal!$AP$5:$AP$20,0))&gt;0,"*x1*","")),"")</f>
        <v/>
      </c>
      <c r="J37" s="91" t="str">
        <f>IFERROR(INDEX(Cal!$AP$5:$AP$36,MATCH(Sitemap!J$6&amp;"-"&amp;Sitemap!$B37,Cal!$AQ$5:$AQ$36,0)),"")</f>
        <v/>
      </c>
      <c r="K37" s="91" t="str">
        <f>IFERROR(IF(INDEX(Cal!$Y$5:$Y$20,MATCH(Sitemap!J37,Cal!$AP$5:$AP$20,0))&gt;0,"*x1*",""),IF(COUNTIFS(Cal!$AU$5:$AU$20,Sitemap!J$6,Cal!$AV$5:$AV$20,"&lt;="&amp;Sitemap!$B37,Cal!$AW$5:$AW$20,"&gt;="&amp;Sitemap!$B37)&gt;0,"*x2*",""))</f>
        <v/>
      </c>
      <c r="L37" s="91" t="str">
        <f>IFERROR(IF(ISNUMBER(MATCH(M$6&amp;"-"&amp;$B37,Cal!$AY$5:$AY$20,0)),"*x6*",IF(INDEX(Cal!$O$5:$O$20,MATCH(Sitemap!M37,Cal!$AP$5:$AP$20,0))&gt;0,"*x1*","")),"")</f>
        <v/>
      </c>
      <c r="M37" s="91" t="str">
        <f>IFERROR(INDEX(Cal!$AP$5:$AP$36,MATCH(Sitemap!M$6&amp;"-"&amp;Sitemap!$B37,Cal!$AQ$5:$AQ$36,0)),"")</f>
        <v/>
      </c>
      <c r="N37" s="91" t="str">
        <f>IFERROR(IF(INDEX(Cal!$Y$5:$Y$20,MATCH(Sitemap!M37,Cal!$AP$5:$AP$20,0))&gt;0,"*x1*",""),IF(COUNTIFS(Cal!$AU$5:$AU$20,Sitemap!M$6,Cal!$AV$5:$AV$20,"&lt;="&amp;Sitemap!$B37,Cal!$AW$5:$AW$20,"&gt;="&amp;Sitemap!$B37)&gt;0,"*x2*",""))</f>
        <v/>
      </c>
      <c r="O37" s="91" t="str">
        <f>IFERROR(IF(ISNUMBER(MATCH(P$6&amp;"-"&amp;$B37,Cal!$AY$5:$AY$20,0)),"*x6*",IF(INDEX(Cal!$O$5:$O$20,MATCH(Sitemap!P37,Cal!$AP$5:$AP$20,0))&gt;0,"*x1*","")),"")</f>
        <v/>
      </c>
      <c r="P37" s="91" t="str">
        <f>IFERROR(INDEX(Cal!$AP$5:$AP$36,MATCH(Sitemap!P$6&amp;"-"&amp;Sitemap!$B37,Cal!$AQ$5:$AQ$36,0)),"")</f>
        <v/>
      </c>
      <c r="Q37" s="91" t="str">
        <f>IFERROR(IF(INDEX(Cal!$Y$5:$Y$20,MATCH(Sitemap!P37,Cal!$AP$5:$AP$20,0))&gt;0,"*x1*",""),IF(COUNTIFS(Cal!$AU$5:$AU$20,Sitemap!P$6,Cal!$AV$5:$AV$20,"&lt;="&amp;Sitemap!$B37,Cal!$AW$5:$AW$20,"&gt;="&amp;Sitemap!$B37)&gt;0,"*x2*",""))</f>
        <v/>
      </c>
      <c r="R37" s="91" t="str">
        <f>IFERROR(IF(ISNUMBER(MATCH(S$6&amp;"-"&amp;$B37,Cal!$AY$5:$AY$20,0)),"*x6*",IF(INDEX(Cal!$O$5:$O$20,MATCH(Sitemap!S37,Cal!$AP$5:$AP$20,0))&gt;0,"*x1*","")),"")</f>
        <v/>
      </c>
      <c r="S37" s="91" t="str">
        <f>IFERROR(INDEX(Cal!$AP$5:$AP$36,MATCH(Sitemap!S$6&amp;"-"&amp;Sitemap!$B37,Cal!$AQ$5:$AQ$36,0)),"")</f>
        <v/>
      </c>
      <c r="T37" s="91" t="str">
        <f>IFERROR(IF(INDEX(Cal!$Y$5:$Y$20,MATCH(Sitemap!S37,Cal!$AP$5:$AP$20,0))&gt;0,"*x1*",""),IF(COUNTIFS(Cal!$AU$5:$AU$20,Sitemap!S$6,Cal!$AV$5:$AV$20,"&lt;="&amp;Sitemap!$B37,Cal!$AW$5:$AW$20,"&gt;="&amp;Sitemap!$B37)&gt;0,"*x2*",""))</f>
        <v/>
      </c>
      <c r="U37" s="91" t="str">
        <f>IFERROR(IF(ISNUMBER(MATCH(V$6&amp;"-"&amp;$B37,Cal!$AY$5:$AY$20,0)),"*x6*",IF(INDEX(Cal!$O$5:$O$20,MATCH(Sitemap!V37,Cal!$AP$5:$AP$20,0))&gt;0,"*x1*","")),"")</f>
        <v/>
      </c>
      <c r="V37" s="91" t="str">
        <f>IFERROR(INDEX(Cal!$AP$5:$AP$36,MATCH(Sitemap!V$6&amp;"-"&amp;Sitemap!$B37,Cal!$AQ$5:$AQ$36,0)),"")</f>
        <v/>
      </c>
      <c r="W37" s="91" t="str">
        <f>IFERROR(IF(INDEX(Cal!$Y$5:$Y$20,MATCH(Sitemap!V37,Cal!$AP$5:$AP$20,0))&gt;0,"*x1*",""),IF(COUNTIFS(Cal!$AU$5:$AU$20,Sitemap!V$6,Cal!$AV$5:$AV$20,"&lt;="&amp;Sitemap!$B37,Cal!$AW$5:$AW$20,"&gt;="&amp;Sitemap!$B37)&gt;0,"*x2*",""))</f>
        <v/>
      </c>
      <c r="X37" s="91" t="str">
        <f>IFERROR(IF(ISNUMBER(MATCH(Y$6&amp;"-"&amp;$B37,Cal!$AY$5:$AY$20,0)),"*x6*",IF(INDEX(Cal!$O$5:$O$20,MATCH(Sitemap!Y37,Cal!$AP$5:$AP$20,0))&gt;0,"*x1*","")),"")</f>
        <v/>
      </c>
      <c r="Y37" s="91" t="str">
        <f>IFERROR(INDEX(Cal!$AP$5:$AP$36,MATCH(Sitemap!Y$6&amp;"-"&amp;Sitemap!$B37,Cal!$AQ$5:$AQ$36,0)),"")</f>
        <v/>
      </c>
      <c r="Z37" s="91" t="str">
        <f>IFERROR(IF(INDEX(Cal!$Y$5:$Y$20,MATCH(Sitemap!Y37,Cal!$AP$5:$AP$20,0))&gt;0,"*x1*",""),IF(COUNTIFS(Cal!$AU$5:$AU$20,Sitemap!Y$6,Cal!$AV$5:$AV$20,"&lt;="&amp;Sitemap!$B37,Cal!$AW$5:$AW$20,"&gt;="&amp;Sitemap!$B37)&gt;0,"*x2*",""))</f>
        <v/>
      </c>
      <c r="AA37" s="91" t="str">
        <f>IFERROR(IF(ISNUMBER(MATCH(AB$6&amp;"-"&amp;$B37,Cal!$AY$5:$AY$20,0)),"*x6*",IF(INDEX(Cal!$O$5:$O$20,MATCH(Sitemap!AB37,Cal!$AP$5:$AP$20,0))&gt;0,"*x1*","")),"")</f>
        <v/>
      </c>
      <c r="AB37" s="91" t="str">
        <f>IFERROR(INDEX(Cal!$AP$5:$AP$36,MATCH(Sitemap!AB$6&amp;"-"&amp;Sitemap!$B37,Cal!$AQ$5:$AQ$36,0)),"")</f>
        <v/>
      </c>
      <c r="AC37" s="91" t="str">
        <f>IFERROR(IF(INDEX(Cal!$Y$5:$Y$20,MATCH(Sitemap!AB37,Cal!$AP$5:$AP$20,0))&gt;0,"*x1*",""),IF(COUNTIFS(Cal!$AU$5:$AU$20,Sitemap!AB$6,Cal!$AV$5:$AV$20,"&lt;="&amp;Sitemap!$B37,Cal!$AW$5:$AW$20,"&gt;="&amp;Sitemap!$B37)&gt;0,"*x2*",""))</f>
        <v/>
      </c>
      <c r="AD37" s="91" t="str">
        <f>IFERROR(IF(ISNUMBER(MATCH(AE$6&amp;"-"&amp;$B37,Cal!$AY$5:$AY$20,0)),"*x6*",IF(INDEX(Cal!$O$5:$O$20,MATCH(Sitemap!AE37,Cal!$AP$5:$AP$20,0))&gt;0,"*x1*","")),"")</f>
        <v/>
      </c>
      <c r="AE37" s="91" t="str">
        <f>IFERROR(INDEX(Cal!$AP$5:$AP$36,MATCH(Sitemap!AE$6&amp;"-"&amp;Sitemap!$B37,Cal!$AQ$5:$AQ$36,0)),"")</f>
        <v/>
      </c>
      <c r="AF37" s="91" t="str">
        <f>IFERROR(IF(INDEX(Cal!$Y$5:$Y$20,MATCH(Sitemap!AE37,Cal!$AP$5:$AP$20,0))&gt;0,"*x1*",""),IF(COUNTIFS(Cal!$AU$5:$AU$20,Sitemap!AE$6,Cal!$AV$5:$AV$20,"&lt;="&amp;Sitemap!$B37,Cal!$AW$5:$AW$20,"&gt;="&amp;Sitemap!$B37)&gt;0,"*x2*",""))</f>
        <v/>
      </c>
      <c r="AG37" s="91" t="str">
        <f>IFERROR(IF(ISNUMBER(MATCH(AH$6&amp;"-"&amp;$B37,Cal!$AY$5:$AY$20,0)),"*x6*",IF(INDEX(Cal!$O$5:$O$20,MATCH(Sitemap!AH37,Cal!$AP$5:$AP$20,0))&gt;0,"*x1*","")),"")</f>
        <v/>
      </c>
      <c r="AH37" s="91" t="str">
        <f>IFERROR(INDEX(Cal!$AP$5:$AP$36,MATCH(Sitemap!AH$6&amp;"-"&amp;Sitemap!$B37,Cal!$AQ$5:$AQ$36,0)),"")</f>
        <v/>
      </c>
      <c r="AI37" s="91" t="str">
        <f>IFERROR(IF(INDEX(Cal!$Y$5:$Y$20,MATCH(Sitemap!AH37,Cal!$AP$5:$AP$20,0))&gt;0,"*x1*",""),IF(COUNTIFS(Cal!$AU$5:$AU$20,Sitemap!AH$6,Cal!$AV$5:$AV$20,"&lt;="&amp;Sitemap!$B37,Cal!$AW$5:$AW$20,"&gt;="&amp;Sitemap!$B37)&gt;0,"*x2*",""))</f>
        <v/>
      </c>
      <c r="AJ37" s="91" t="str">
        <f>IFERROR(IF(ISNUMBER(MATCH(AK$6&amp;"-"&amp;$B37,Cal!$AY$5:$AY$20,0)),"*x6*",IF(INDEX(Cal!$O$5:$O$20,MATCH(Sitemap!AK37,Cal!$AP$5:$AP$20,0))&gt;0,"*x1*","")),"")</f>
        <v/>
      </c>
      <c r="AK37" s="91" t="str">
        <f>IFERROR(INDEX(Cal!$AP$5:$AP$36,MATCH(Sitemap!AK$6&amp;"-"&amp;Sitemap!$B37,Cal!$AQ$5:$AQ$36,0)),"")</f>
        <v/>
      </c>
      <c r="AL37" s="91" t="str">
        <f>IFERROR(IF(INDEX(Cal!$Y$5:$Y$20,MATCH(Sitemap!AK37,Cal!$AP$5:$AP$20,0))&gt;0,"*x1*",""),IF(COUNTIFS(Cal!$AU$5:$AU$20,Sitemap!AK$6,Cal!$AV$5:$AV$20,"&lt;="&amp;Sitemap!$B37,Cal!$AW$5:$AW$20,"&gt;="&amp;Sitemap!$B37)&gt;0,"*x2*",""))</f>
        <v/>
      </c>
      <c r="AM37" s="91" t="str">
        <f>IFERROR(IF(ISNUMBER(MATCH(AN$6&amp;"-"&amp;$B37,Cal!$AY$5:$AY$20,0)),"*x6*",IF(INDEX(Cal!$O$5:$O$20,MATCH(Sitemap!AN37,Cal!$AP$5:$AP$20,0))&gt;0,"*x1*","")),"")</f>
        <v/>
      </c>
      <c r="AN37" s="91" t="str">
        <f>IFERROR(INDEX(Cal!$AP$5:$AP$36,MATCH(Sitemap!AN$6&amp;"-"&amp;Sitemap!$B37,Cal!$AQ$5:$AQ$36,0)),"")</f>
        <v/>
      </c>
      <c r="AO37" s="91" t="str">
        <f>IFERROR(IF(INDEX(Cal!$Y$5:$Y$20,MATCH(Sitemap!AN37,Cal!$AP$5:$AP$20,0))&gt;0,"*x1*",""),IF(COUNTIFS(Cal!$AU$5:$AU$20,Sitemap!AN$6,Cal!$AV$5:$AV$20,"&lt;="&amp;Sitemap!$B37,Cal!$AW$5:$AW$20,"&gt;="&amp;Sitemap!$B37)&gt;0,"*x2*",""))</f>
        <v/>
      </c>
      <c r="AP37" s="91" t="str">
        <f>IFERROR(IF(ISNUMBER(MATCH(AQ$6&amp;"-"&amp;$B37,Cal!$AY$5:$AY$20,0)),"*x6*",IF(INDEX(Cal!$O$5:$O$20,MATCH(Sitemap!AQ37,Cal!$AP$5:$AP$20,0))&gt;0,"*x1*","")),"")</f>
        <v/>
      </c>
      <c r="AQ37" s="91" t="str">
        <f>IFERROR(INDEX(Cal!$AP$5:$AP$36,MATCH(Sitemap!AQ$6&amp;"-"&amp;Sitemap!$B37,Cal!$AQ$5:$AQ$36,0)),"")</f>
        <v/>
      </c>
      <c r="AR37" s="91" t="str">
        <f>IFERROR(IF(INDEX(Cal!$Y$5:$Y$20,MATCH(Sitemap!AQ37,Cal!$AP$5:$AP$20,0))&gt;0,"*x1*",""),IF(COUNTIFS(Cal!$AU$5:$AU$20,Sitemap!AQ$6,Cal!$AV$5:$AV$20,"&lt;="&amp;Sitemap!$B37,Cal!$AW$5:$AW$20,"&gt;="&amp;Sitemap!$B37)&gt;0,"*x2*",""))</f>
        <v/>
      </c>
      <c r="AS37" s="91" t="str">
        <f>IFERROR(IF(ISNUMBER(MATCH(AT$6&amp;"-"&amp;$B37,Cal!$AY$5:$AY$20,0)),"*x6*",IF(INDEX(Cal!$O$5:$O$20,MATCH(Sitemap!AT37,Cal!$AP$5:$AP$20,0))&gt;0,"*x1*","")),"")</f>
        <v/>
      </c>
      <c r="AT37" s="91" t="str">
        <f>IFERROR(INDEX(Cal!$AP$5:$AP$36,MATCH(Sitemap!AT$6&amp;"-"&amp;Sitemap!$B37,Cal!$AQ$5:$AQ$36,0)),"")</f>
        <v/>
      </c>
      <c r="AU37" s="91" t="str">
        <f>IFERROR(IF(INDEX(Cal!$Y$5:$Y$20,MATCH(Sitemap!AT37,Cal!$AP$5:$AP$20,0))&gt;0,"*x1*",""),IF(COUNTIFS(Cal!$AU$5:$AU$20,Sitemap!AT$6,Cal!$AV$5:$AV$20,"&lt;="&amp;Sitemap!$B37,Cal!$AW$5:$AW$20,"&gt;="&amp;Sitemap!$B37)&gt;0,"*x2*",""))</f>
        <v/>
      </c>
      <c r="AV37" s="91" t="str">
        <f>IFERROR(IF(ISNUMBER(MATCH(#REF!&amp;"-"&amp;$B37,Cal!$AY$5:$AY$20,0)),"*x6*",IF(INDEX(Cal!$O$5:$O$20,MATCH(Sitemap!#REF!,Cal!$AP$5:$AP$20,0))&gt;0,"*x1*","")),"")</f>
        <v/>
      </c>
    </row>
    <row r="38" spans="2:48" x14ac:dyDescent="0.25">
      <c r="B38" s="100">
        <v>30</v>
      </c>
      <c r="D38" s="91" t="str">
        <f>IFERROR(INDEX(Cal!$AP$5:$AP$36,MATCH(Sitemap!D$6&amp;"-"&amp;Sitemap!$B38,Cal!$AQ$5:$AQ$36,0)),"")</f>
        <v/>
      </c>
      <c r="E38" s="91" t="str">
        <f>IFERROR(IF(INDEX(Cal!$Y$5:$Y$20,MATCH(Sitemap!D38,Cal!$AP$5:$AP$20,0))&gt;0,"*x1*",""),IF(COUNTIFS(Cal!$AU$5:$AU$20,Sitemap!D$6,Cal!$AV$5:$AV$20,"&lt;="&amp;Sitemap!$B38,Cal!$AW$5:$AW$20,"&gt;="&amp;Sitemap!$B38)&gt;0,"*x2*",""))</f>
        <v/>
      </c>
      <c r="F38" s="91" t="str">
        <f>IFERROR(IF(ISNUMBER(MATCH(G$6&amp;"-"&amp;$B38,Cal!$AY$5:$AY$20,0)),"*x6*",IF(INDEX(Cal!$O$5:$O$20,MATCH(Sitemap!G38,Cal!$AP$5:$AP$20,0))&gt;0,"*x1*","")),"")</f>
        <v/>
      </c>
      <c r="G38" s="91" t="str">
        <f>IFERROR(INDEX(Cal!$AP$5:$AP$36,MATCH(Sitemap!G$6&amp;"-"&amp;Sitemap!$B38,Cal!$AQ$5:$AQ$36,0)),"")</f>
        <v/>
      </c>
      <c r="H38" s="91" t="str">
        <f>IFERROR(IF(INDEX(Cal!$Y$5:$Y$20,MATCH(Sitemap!G38,Cal!$AP$5:$AP$20,0))&gt;0,"*x1*",""),IF(COUNTIFS(Cal!$AU$5:$AU$20,Sitemap!G$6,Cal!$AV$5:$AV$20,"&lt;="&amp;Sitemap!$B38,Cal!$AW$5:$AW$20,"&gt;="&amp;Sitemap!$B38)&gt;0,"*x2*",""))</f>
        <v/>
      </c>
      <c r="I38" s="91" t="str">
        <f>IFERROR(IF(ISNUMBER(MATCH(J$6&amp;"-"&amp;$B38,Cal!$AY$5:$AY$20,0)),"*x6*",IF(INDEX(Cal!$O$5:$O$20,MATCH(Sitemap!J38,Cal!$AP$5:$AP$20,0))&gt;0,"*x1*","")),"")</f>
        <v/>
      </c>
      <c r="J38" s="91" t="str">
        <f>IFERROR(INDEX(Cal!$AP$5:$AP$36,MATCH(Sitemap!J$6&amp;"-"&amp;Sitemap!$B38,Cal!$AQ$5:$AQ$36,0)),"")</f>
        <v/>
      </c>
      <c r="K38" s="91" t="str">
        <f>IFERROR(IF(INDEX(Cal!$Y$5:$Y$20,MATCH(Sitemap!J38,Cal!$AP$5:$AP$20,0))&gt;0,"*x1*",""),IF(COUNTIFS(Cal!$AU$5:$AU$20,Sitemap!J$6,Cal!$AV$5:$AV$20,"&lt;="&amp;Sitemap!$B38,Cal!$AW$5:$AW$20,"&gt;="&amp;Sitemap!$B38)&gt;0,"*x2*",""))</f>
        <v/>
      </c>
      <c r="L38" s="91" t="str">
        <f>IFERROR(IF(ISNUMBER(MATCH(M$6&amp;"-"&amp;$B38,Cal!$AY$5:$AY$20,0)),"*x6*",IF(INDEX(Cal!$O$5:$O$20,MATCH(Sitemap!M38,Cal!$AP$5:$AP$20,0))&gt;0,"*x1*","")),"")</f>
        <v/>
      </c>
      <c r="M38" s="91" t="str">
        <f>IFERROR(INDEX(Cal!$AP$5:$AP$36,MATCH(Sitemap!M$6&amp;"-"&amp;Sitemap!$B38,Cal!$AQ$5:$AQ$36,0)),"")</f>
        <v/>
      </c>
      <c r="N38" s="91" t="str">
        <f>IFERROR(IF(INDEX(Cal!$Y$5:$Y$20,MATCH(Sitemap!M38,Cal!$AP$5:$AP$20,0))&gt;0,"*x1*",""),IF(COUNTIFS(Cal!$AU$5:$AU$20,Sitemap!M$6,Cal!$AV$5:$AV$20,"&lt;="&amp;Sitemap!$B38,Cal!$AW$5:$AW$20,"&gt;="&amp;Sitemap!$B38)&gt;0,"*x2*",""))</f>
        <v/>
      </c>
      <c r="O38" s="91" t="str">
        <f>IFERROR(IF(ISNUMBER(MATCH(P$6&amp;"-"&amp;$B38,Cal!$AY$5:$AY$20,0)),"*x6*",IF(INDEX(Cal!$O$5:$O$20,MATCH(Sitemap!P38,Cal!$AP$5:$AP$20,0))&gt;0,"*x1*","")),"")</f>
        <v/>
      </c>
      <c r="P38" s="91" t="str">
        <f>IFERROR(INDEX(Cal!$AP$5:$AP$36,MATCH(Sitemap!P$6&amp;"-"&amp;Sitemap!$B38,Cal!$AQ$5:$AQ$36,0)),"")</f>
        <v/>
      </c>
      <c r="Q38" s="91" t="str">
        <f>IFERROR(IF(INDEX(Cal!$Y$5:$Y$20,MATCH(Sitemap!P38,Cal!$AP$5:$AP$20,0))&gt;0,"*x1*",""),IF(COUNTIFS(Cal!$AU$5:$AU$20,Sitemap!P$6,Cal!$AV$5:$AV$20,"&lt;="&amp;Sitemap!$B38,Cal!$AW$5:$AW$20,"&gt;="&amp;Sitemap!$B38)&gt;0,"*x2*",""))</f>
        <v/>
      </c>
      <c r="R38" s="91" t="str">
        <f>IFERROR(IF(ISNUMBER(MATCH(S$6&amp;"-"&amp;$B38,Cal!$AY$5:$AY$20,0)),"*x6*",IF(INDEX(Cal!$O$5:$O$20,MATCH(Sitemap!S38,Cal!$AP$5:$AP$20,0))&gt;0,"*x1*","")),"")</f>
        <v/>
      </c>
      <c r="S38" s="91" t="str">
        <f>IFERROR(INDEX(Cal!$AP$5:$AP$36,MATCH(Sitemap!S$6&amp;"-"&amp;Sitemap!$B38,Cal!$AQ$5:$AQ$36,0)),"")</f>
        <v/>
      </c>
      <c r="T38" s="91" t="str">
        <f>IFERROR(IF(INDEX(Cal!$Y$5:$Y$20,MATCH(Sitemap!S38,Cal!$AP$5:$AP$20,0))&gt;0,"*x1*",""),IF(COUNTIFS(Cal!$AU$5:$AU$20,Sitemap!S$6,Cal!$AV$5:$AV$20,"&lt;="&amp;Sitemap!$B38,Cal!$AW$5:$AW$20,"&gt;="&amp;Sitemap!$B38)&gt;0,"*x2*",""))</f>
        <v/>
      </c>
      <c r="U38" s="91" t="str">
        <f>IFERROR(IF(ISNUMBER(MATCH(V$6&amp;"-"&amp;$B38,Cal!$AY$5:$AY$20,0)),"*x6*",IF(INDEX(Cal!$O$5:$O$20,MATCH(Sitemap!V38,Cal!$AP$5:$AP$20,0))&gt;0,"*x1*","")),"")</f>
        <v/>
      </c>
      <c r="V38" s="91" t="str">
        <f>IFERROR(INDEX(Cal!$AP$5:$AP$36,MATCH(Sitemap!V$6&amp;"-"&amp;Sitemap!$B38,Cal!$AQ$5:$AQ$36,0)),"")</f>
        <v/>
      </c>
      <c r="W38" s="91" t="str">
        <f>IFERROR(IF(INDEX(Cal!$Y$5:$Y$20,MATCH(Sitemap!V38,Cal!$AP$5:$AP$20,0))&gt;0,"*x1*",""),IF(COUNTIFS(Cal!$AU$5:$AU$20,Sitemap!V$6,Cal!$AV$5:$AV$20,"&lt;="&amp;Sitemap!$B38,Cal!$AW$5:$AW$20,"&gt;="&amp;Sitemap!$B38)&gt;0,"*x2*",""))</f>
        <v/>
      </c>
      <c r="X38" s="91" t="str">
        <f>IFERROR(IF(ISNUMBER(MATCH(Y$6&amp;"-"&amp;$B38,Cal!$AY$5:$AY$20,0)),"*x6*",IF(INDEX(Cal!$O$5:$O$20,MATCH(Sitemap!Y38,Cal!$AP$5:$AP$20,0))&gt;0,"*x1*","")),"")</f>
        <v/>
      </c>
      <c r="Y38" s="91" t="str">
        <f>IFERROR(INDEX(Cal!$AP$5:$AP$36,MATCH(Sitemap!Y$6&amp;"-"&amp;Sitemap!$B38,Cal!$AQ$5:$AQ$36,0)),"")</f>
        <v/>
      </c>
      <c r="Z38" s="91" t="str">
        <f>IFERROR(IF(INDEX(Cal!$Y$5:$Y$20,MATCH(Sitemap!Y38,Cal!$AP$5:$AP$20,0))&gt;0,"*x1*",""),IF(COUNTIFS(Cal!$AU$5:$AU$20,Sitemap!Y$6,Cal!$AV$5:$AV$20,"&lt;="&amp;Sitemap!$B38,Cal!$AW$5:$AW$20,"&gt;="&amp;Sitemap!$B38)&gt;0,"*x2*",""))</f>
        <v/>
      </c>
      <c r="AA38" s="91" t="str">
        <f>IFERROR(IF(ISNUMBER(MATCH(AB$6&amp;"-"&amp;$B38,Cal!$AY$5:$AY$20,0)),"*x6*",IF(INDEX(Cal!$O$5:$O$20,MATCH(Sitemap!AB38,Cal!$AP$5:$AP$20,0))&gt;0,"*x1*","")),"")</f>
        <v/>
      </c>
      <c r="AB38" s="91" t="str">
        <f>IFERROR(INDEX(Cal!$AP$5:$AP$36,MATCH(Sitemap!AB$6&amp;"-"&amp;Sitemap!$B38,Cal!$AQ$5:$AQ$36,0)),"")</f>
        <v/>
      </c>
      <c r="AC38" s="91" t="str">
        <f>IFERROR(IF(INDEX(Cal!$Y$5:$Y$20,MATCH(Sitemap!AB38,Cal!$AP$5:$AP$20,0))&gt;0,"*x1*",""),IF(COUNTIFS(Cal!$AU$5:$AU$20,Sitemap!AB$6,Cal!$AV$5:$AV$20,"&lt;="&amp;Sitemap!$B38,Cal!$AW$5:$AW$20,"&gt;="&amp;Sitemap!$B38)&gt;0,"*x2*",""))</f>
        <v/>
      </c>
      <c r="AD38" s="91" t="str">
        <f>IFERROR(IF(ISNUMBER(MATCH(AE$6&amp;"-"&amp;$B38,Cal!$AY$5:$AY$20,0)),"*x6*",IF(INDEX(Cal!$O$5:$O$20,MATCH(Sitemap!AE38,Cal!$AP$5:$AP$20,0))&gt;0,"*x1*","")),"")</f>
        <v/>
      </c>
      <c r="AE38" s="91" t="str">
        <f>IFERROR(INDEX(Cal!$AP$5:$AP$36,MATCH(Sitemap!AE$6&amp;"-"&amp;Sitemap!$B38,Cal!$AQ$5:$AQ$36,0)),"")</f>
        <v/>
      </c>
      <c r="AF38" s="91" t="str">
        <f>IFERROR(IF(INDEX(Cal!$Y$5:$Y$20,MATCH(Sitemap!AE38,Cal!$AP$5:$AP$20,0))&gt;0,"*x1*",""),IF(COUNTIFS(Cal!$AU$5:$AU$20,Sitemap!AE$6,Cal!$AV$5:$AV$20,"&lt;="&amp;Sitemap!$B38,Cal!$AW$5:$AW$20,"&gt;="&amp;Sitemap!$B38)&gt;0,"*x2*",""))</f>
        <v/>
      </c>
      <c r="AG38" s="91" t="str">
        <f>IFERROR(IF(ISNUMBER(MATCH(AH$6&amp;"-"&amp;$B38,Cal!$AY$5:$AY$20,0)),"*x6*",IF(INDEX(Cal!$O$5:$O$20,MATCH(Sitemap!AH38,Cal!$AP$5:$AP$20,0))&gt;0,"*x1*","")),"")</f>
        <v/>
      </c>
      <c r="AH38" s="91" t="str">
        <f>IFERROR(INDEX(Cal!$AP$5:$AP$36,MATCH(Sitemap!AH$6&amp;"-"&amp;Sitemap!$B38,Cal!$AQ$5:$AQ$36,0)),"")</f>
        <v/>
      </c>
      <c r="AI38" s="91" t="str">
        <f>IFERROR(IF(INDEX(Cal!$Y$5:$Y$20,MATCH(Sitemap!AH38,Cal!$AP$5:$AP$20,0))&gt;0,"*x1*",""),IF(COUNTIFS(Cal!$AU$5:$AU$20,Sitemap!AH$6,Cal!$AV$5:$AV$20,"&lt;="&amp;Sitemap!$B38,Cal!$AW$5:$AW$20,"&gt;="&amp;Sitemap!$B38)&gt;0,"*x2*",""))</f>
        <v/>
      </c>
      <c r="AJ38" s="91" t="str">
        <f>IFERROR(IF(ISNUMBER(MATCH(AK$6&amp;"-"&amp;$B38,Cal!$AY$5:$AY$20,0)),"*x6*",IF(INDEX(Cal!$O$5:$O$20,MATCH(Sitemap!AK38,Cal!$AP$5:$AP$20,0))&gt;0,"*x1*","")),"")</f>
        <v/>
      </c>
      <c r="AK38" s="91" t="str">
        <f>IFERROR(INDEX(Cal!$AP$5:$AP$36,MATCH(Sitemap!AK$6&amp;"-"&amp;Sitemap!$B38,Cal!$AQ$5:$AQ$36,0)),"")</f>
        <v/>
      </c>
      <c r="AL38" s="91" t="str">
        <f>IFERROR(IF(INDEX(Cal!$Y$5:$Y$20,MATCH(Sitemap!AK38,Cal!$AP$5:$AP$20,0))&gt;0,"*x1*",""),IF(COUNTIFS(Cal!$AU$5:$AU$20,Sitemap!AK$6,Cal!$AV$5:$AV$20,"&lt;="&amp;Sitemap!$B38,Cal!$AW$5:$AW$20,"&gt;="&amp;Sitemap!$B38)&gt;0,"*x2*",""))</f>
        <v/>
      </c>
      <c r="AM38" s="91" t="str">
        <f>IFERROR(IF(ISNUMBER(MATCH(AN$6&amp;"-"&amp;$B38,Cal!$AY$5:$AY$20,0)),"*x6*",IF(INDEX(Cal!$O$5:$O$20,MATCH(Sitemap!AN38,Cal!$AP$5:$AP$20,0))&gt;0,"*x1*","")),"")</f>
        <v/>
      </c>
      <c r="AN38" s="91" t="str">
        <f>IFERROR(INDEX(Cal!$AP$5:$AP$36,MATCH(Sitemap!AN$6&amp;"-"&amp;Sitemap!$B38,Cal!$AQ$5:$AQ$36,0)),"")</f>
        <v/>
      </c>
      <c r="AO38" s="91" t="str">
        <f>IFERROR(IF(INDEX(Cal!$Y$5:$Y$20,MATCH(Sitemap!AN38,Cal!$AP$5:$AP$20,0))&gt;0,"*x1*",""),IF(COUNTIFS(Cal!$AU$5:$AU$20,Sitemap!AN$6,Cal!$AV$5:$AV$20,"&lt;="&amp;Sitemap!$B38,Cal!$AW$5:$AW$20,"&gt;="&amp;Sitemap!$B38)&gt;0,"*x2*",""))</f>
        <v/>
      </c>
      <c r="AP38" s="91" t="str">
        <f>IFERROR(IF(ISNUMBER(MATCH(AQ$6&amp;"-"&amp;$B38,Cal!$AY$5:$AY$20,0)),"*x6*",IF(INDEX(Cal!$O$5:$O$20,MATCH(Sitemap!AQ38,Cal!$AP$5:$AP$20,0))&gt;0,"*x1*","")),"")</f>
        <v/>
      </c>
      <c r="AQ38" s="91" t="str">
        <f>IFERROR(INDEX(Cal!$AP$5:$AP$36,MATCH(Sitemap!AQ$6&amp;"-"&amp;Sitemap!$B38,Cal!$AQ$5:$AQ$36,0)),"")</f>
        <v/>
      </c>
      <c r="AR38" s="91" t="str">
        <f>IFERROR(IF(INDEX(Cal!$Y$5:$Y$20,MATCH(Sitemap!AQ38,Cal!$AP$5:$AP$20,0))&gt;0,"*x1*",""),IF(COUNTIFS(Cal!$AU$5:$AU$20,Sitemap!AQ$6,Cal!$AV$5:$AV$20,"&lt;="&amp;Sitemap!$B38,Cal!$AW$5:$AW$20,"&gt;="&amp;Sitemap!$B38)&gt;0,"*x2*",""))</f>
        <v/>
      </c>
      <c r="AS38" s="91" t="str">
        <f>IFERROR(IF(ISNUMBER(MATCH(AT$6&amp;"-"&amp;$B38,Cal!$AY$5:$AY$20,0)),"*x6*",IF(INDEX(Cal!$O$5:$O$20,MATCH(Sitemap!AT38,Cal!$AP$5:$AP$20,0))&gt;0,"*x1*","")),"")</f>
        <v/>
      </c>
      <c r="AT38" s="91" t="str">
        <f>IFERROR(INDEX(Cal!$AP$5:$AP$36,MATCH(Sitemap!AT$6&amp;"-"&amp;Sitemap!$B38,Cal!$AQ$5:$AQ$36,0)),"")</f>
        <v/>
      </c>
      <c r="AU38" s="91" t="str">
        <f>IFERROR(IF(INDEX(Cal!$Y$5:$Y$20,MATCH(Sitemap!AT38,Cal!$AP$5:$AP$20,0))&gt;0,"*x1*",""),IF(COUNTIFS(Cal!$AU$5:$AU$20,Sitemap!AT$6,Cal!$AV$5:$AV$20,"&lt;="&amp;Sitemap!$B38,Cal!$AW$5:$AW$20,"&gt;="&amp;Sitemap!$B38)&gt;0,"*x2*",""))</f>
        <v/>
      </c>
      <c r="AV38" s="91" t="str">
        <f>IFERROR(IF(ISNUMBER(MATCH(#REF!&amp;"-"&amp;$B38,Cal!$AY$5:$AY$20,0)),"*x6*",IF(INDEX(Cal!$O$5:$O$20,MATCH(Sitemap!#REF!,Cal!$AP$5:$AP$20,0))&gt;0,"*x1*","")),"")</f>
        <v/>
      </c>
    </row>
    <row r="39" spans="2:48" x14ac:dyDescent="0.25">
      <c r="B39" s="100">
        <v>31</v>
      </c>
      <c r="D39" s="91" t="str">
        <f>IFERROR(INDEX(Cal!$AP$5:$AP$36,MATCH(Sitemap!D$6&amp;"-"&amp;Sitemap!$B39,Cal!$AQ$5:$AQ$36,0)),"")</f>
        <v/>
      </c>
      <c r="E39" s="91" t="str">
        <f>IFERROR(IF(INDEX(Cal!$Y$5:$Y$20,MATCH(Sitemap!D39,Cal!$AP$5:$AP$20,0))&gt;0,"*x1*",""),IF(COUNTIFS(Cal!$AU$5:$AU$20,Sitemap!D$6,Cal!$AV$5:$AV$20,"&lt;="&amp;Sitemap!$B39,Cal!$AW$5:$AW$20,"&gt;="&amp;Sitemap!$B39)&gt;0,"*x2*",""))</f>
        <v/>
      </c>
      <c r="F39" s="91" t="str">
        <f>IFERROR(IF(ISNUMBER(MATCH(G$6&amp;"-"&amp;$B39,Cal!$AY$5:$AY$20,0)),"*x6*",IF(INDEX(Cal!$O$5:$O$20,MATCH(Sitemap!G39,Cal!$AP$5:$AP$20,0))&gt;0,"*x1*","")),"")</f>
        <v/>
      </c>
      <c r="G39" s="91" t="str">
        <f>IFERROR(INDEX(Cal!$AP$5:$AP$36,MATCH(Sitemap!G$6&amp;"-"&amp;Sitemap!$B39,Cal!$AQ$5:$AQ$36,0)),"")</f>
        <v/>
      </c>
      <c r="H39" s="91" t="str">
        <f>IFERROR(IF(INDEX(Cal!$Y$5:$Y$20,MATCH(Sitemap!G39,Cal!$AP$5:$AP$20,0))&gt;0,"*x1*",""),IF(COUNTIFS(Cal!$AU$5:$AU$20,Sitemap!G$6,Cal!$AV$5:$AV$20,"&lt;="&amp;Sitemap!$B39,Cal!$AW$5:$AW$20,"&gt;="&amp;Sitemap!$B39)&gt;0,"*x2*",""))</f>
        <v/>
      </c>
      <c r="I39" s="91" t="str">
        <f>IFERROR(IF(ISNUMBER(MATCH(J$6&amp;"-"&amp;$B39,Cal!$AY$5:$AY$20,0)),"*x6*",IF(INDEX(Cal!$O$5:$O$20,MATCH(Sitemap!J39,Cal!$AP$5:$AP$20,0))&gt;0,"*x1*","")),"")</f>
        <v/>
      </c>
      <c r="J39" s="91" t="str">
        <f>IFERROR(INDEX(Cal!$AP$5:$AP$36,MATCH(Sitemap!J$6&amp;"-"&amp;Sitemap!$B39,Cal!$AQ$5:$AQ$36,0)),"")</f>
        <v/>
      </c>
      <c r="K39" s="91" t="str">
        <f>IFERROR(IF(INDEX(Cal!$Y$5:$Y$20,MATCH(Sitemap!J39,Cal!$AP$5:$AP$20,0))&gt;0,"*x1*",""),IF(COUNTIFS(Cal!$AU$5:$AU$20,Sitemap!J$6,Cal!$AV$5:$AV$20,"&lt;="&amp;Sitemap!$B39,Cal!$AW$5:$AW$20,"&gt;="&amp;Sitemap!$B39)&gt;0,"*x2*",""))</f>
        <v/>
      </c>
      <c r="L39" s="91" t="str">
        <f>IFERROR(IF(ISNUMBER(MATCH(M$6&amp;"-"&amp;$B39,Cal!$AY$5:$AY$20,0)),"*x6*",IF(INDEX(Cal!$O$5:$O$20,MATCH(Sitemap!M39,Cal!$AP$5:$AP$20,0))&gt;0,"*x1*","")),"")</f>
        <v/>
      </c>
      <c r="M39" s="91" t="str">
        <f>IFERROR(INDEX(Cal!$AP$5:$AP$36,MATCH(Sitemap!M$6&amp;"-"&amp;Sitemap!$B39,Cal!$AQ$5:$AQ$36,0)),"")</f>
        <v/>
      </c>
      <c r="N39" s="91" t="str">
        <f>IFERROR(IF(INDEX(Cal!$Y$5:$Y$20,MATCH(Sitemap!M39,Cal!$AP$5:$AP$20,0))&gt;0,"*x1*",""),IF(COUNTIFS(Cal!$AU$5:$AU$20,Sitemap!M$6,Cal!$AV$5:$AV$20,"&lt;="&amp;Sitemap!$B39,Cal!$AW$5:$AW$20,"&gt;="&amp;Sitemap!$B39)&gt;0,"*x2*",""))</f>
        <v/>
      </c>
      <c r="O39" s="91" t="str">
        <f>IFERROR(IF(ISNUMBER(MATCH(P$6&amp;"-"&amp;$B39,Cal!$AY$5:$AY$20,0)),"*x6*",IF(INDEX(Cal!$O$5:$O$20,MATCH(Sitemap!P39,Cal!$AP$5:$AP$20,0))&gt;0,"*x1*","")),"")</f>
        <v/>
      </c>
      <c r="P39" s="91" t="str">
        <f>IFERROR(INDEX(Cal!$AP$5:$AP$36,MATCH(Sitemap!P$6&amp;"-"&amp;Sitemap!$B39,Cal!$AQ$5:$AQ$36,0)),"")</f>
        <v/>
      </c>
      <c r="Q39" s="91" t="str">
        <f>IFERROR(IF(INDEX(Cal!$Y$5:$Y$20,MATCH(Sitemap!P39,Cal!$AP$5:$AP$20,0))&gt;0,"*x1*",""),IF(COUNTIFS(Cal!$AU$5:$AU$20,Sitemap!P$6,Cal!$AV$5:$AV$20,"&lt;="&amp;Sitemap!$B39,Cal!$AW$5:$AW$20,"&gt;="&amp;Sitemap!$B39)&gt;0,"*x2*",""))</f>
        <v/>
      </c>
      <c r="R39" s="91" t="str">
        <f>IFERROR(IF(ISNUMBER(MATCH(S$6&amp;"-"&amp;$B39,Cal!$AY$5:$AY$20,0)),"*x6*",IF(INDEX(Cal!$O$5:$O$20,MATCH(Sitemap!S39,Cal!$AP$5:$AP$20,0))&gt;0,"*x1*","")),"")</f>
        <v/>
      </c>
      <c r="S39" s="91" t="str">
        <f>IFERROR(INDEX(Cal!$AP$5:$AP$36,MATCH(Sitemap!S$6&amp;"-"&amp;Sitemap!$B39,Cal!$AQ$5:$AQ$36,0)),"")</f>
        <v/>
      </c>
      <c r="T39" s="91" t="str">
        <f>IFERROR(IF(INDEX(Cal!$Y$5:$Y$20,MATCH(Sitemap!S39,Cal!$AP$5:$AP$20,0))&gt;0,"*x1*",""),IF(COUNTIFS(Cal!$AU$5:$AU$20,Sitemap!S$6,Cal!$AV$5:$AV$20,"&lt;="&amp;Sitemap!$B39,Cal!$AW$5:$AW$20,"&gt;="&amp;Sitemap!$B39)&gt;0,"*x2*",""))</f>
        <v/>
      </c>
      <c r="U39" s="91" t="str">
        <f>IFERROR(IF(ISNUMBER(MATCH(V$6&amp;"-"&amp;$B39,Cal!$AY$5:$AY$20,0)),"*x6*",IF(INDEX(Cal!$O$5:$O$20,MATCH(Sitemap!V39,Cal!$AP$5:$AP$20,0))&gt;0,"*x1*","")),"")</f>
        <v/>
      </c>
      <c r="V39" s="91" t="str">
        <f>IFERROR(INDEX(Cal!$AP$5:$AP$36,MATCH(Sitemap!V$6&amp;"-"&amp;Sitemap!$B39,Cal!$AQ$5:$AQ$36,0)),"")</f>
        <v/>
      </c>
      <c r="W39" s="91" t="str">
        <f>IFERROR(IF(INDEX(Cal!$Y$5:$Y$20,MATCH(Sitemap!V39,Cal!$AP$5:$AP$20,0))&gt;0,"*x1*",""),IF(COUNTIFS(Cal!$AU$5:$AU$20,Sitemap!V$6,Cal!$AV$5:$AV$20,"&lt;="&amp;Sitemap!$B39,Cal!$AW$5:$AW$20,"&gt;="&amp;Sitemap!$B39)&gt;0,"*x2*",""))</f>
        <v/>
      </c>
      <c r="X39" s="91" t="str">
        <f>IFERROR(IF(ISNUMBER(MATCH(Y$6&amp;"-"&amp;$B39,Cal!$AY$5:$AY$20,0)),"*x6*",IF(INDEX(Cal!$O$5:$O$20,MATCH(Sitemap!Y39,Cal!$AP$5:$AP$20,0))&gt;0,"*x1*","")),"")</f>
        <v/>
      </c>
      <c r="Y39" s="91" t="str">
        <f>IFERROR(INDEX(Cal!$AP$5:$AP$36,MATCH(Sitemap!Y$6&amp;"-"&amp;Sitemap!$B39,Cal!$AQ$5:$AQ$36,0)),"")</f>
        <v/>
      </c>
      <c r="Z39" s="91" t="str">
        <f>IFERROR(IF(INDEX(Cal!$Y$5:$Y$20,MATCH(Sitemap!Y39,Cal!$AP$5:$AP$20,0))&gt;0,"*x1*",""),IF(COUNTIFS(Cal!$AU$5:$AU$20,Sitemap!Y$6,Cal!$AV$5:$AV$20,"&lt;="&amp;Sitemap!$B39,Cal!$AW$5:$AW$20,"&gt;="&amp;Sitemap!$B39)&gt;0,"*x2*",""))</f>
        <v/>
      </c>
      <c r="AA39" s="91" t="str">
        <f>IFERROR(IF(ISNUMBER(MATCH(AB$6&amp;"-"&amp;$B39,Cal!$AY$5:$AY$20,0)),"*x6*",IF(INDEX(Cal!$O$5:$O$20,MATCH(Sitemap!AB39,Cal!$AP$5:$AP$20,0))&gt;0,"*x1*","")),"")</f>
        <v/>
      </c>
      <c r="AB39" s="91" t="str">
        <f>IFERROR(INDEX(Cal!$AP$5:$AP$36,MATCH(Sitemap!AB$6&amp;"-"&amp;Sitemap!$B39,Cal!$AQ$5:$AQ$36,0)),"")</f>
        <v/>
      </c>
      <c r="AC39" s="91" t="str">
        <f>IFERROR(IF(INDEX(Cal!$Y$5:$Y$20,MATCH(Sitemap!AB39,Cal!$AP$5:$AP$20,0))&gt;0,"*x1*",""),IF(COUNTIFS(Cal!$AU$5:$AU$20,Sitemap!AB$6,Cal!$AV$5:$AV$20,"&lt;="&amp;Sitemap!$B39,Cal!$AW$5:$AW$20,"&gt;="&amp;Sitemap!$B39)&gt;0,"*x2*",""))</f>
        <v/>
      </c>
      <c r="AD39" s="91" t="str">
        <f>IFERROR(IF(ISNUMBER(MATCH(AE$6&amp;"-"&amp;$B39,Cal!$AY$5:$AY$20,0)),"*x6*",IF(INDEX(Cal!$O$5:$O$20,MATCH(Sitemap!AE39,Cal!$AP$5:$AP$20,0))&gt;0,"*x1*","")),"")</f>
        <v/>
      </c>
      <c r="AE39" s="91" t="str">
        <f>IFERROR(INDEX(Cal!$AP$5:$AP$36,MATCH(Sitemap!AE$6&amp;"-"&amp;Sitemap!$B39,Cal!$AQ$5:$AQ$36,0)),"")</f>
        <v/>
      </c>
      <c r="AF39" s="91" t="str">
        <f>IFERROR(IF(INDEX(Cal!$Y$5:$Y$20,MATCH(Sitemap!AE39,Cal!$AP$5:$AP$20,0))&gt;0,"*x1*",""),IF(COUNTIFS(Cal!$AU$5:$AU$20,Sitemap!AE$6,Cal!$AV$5:$AV$20,"&lt;="&amp;Sitemap!$B39,Cal!$AW$5:$AW$20,"&gt;="&amp;Sitemap!$B39)&gt;0,"*x2*",""))</f>
        <v/>
      </c>
      <c r="AG39" s="91" t="str">
        <f>IFERROR(IF(ISNUMBER(MATCH(AH$6&amp;"-"&amp;$B39,Cal!$AY$5:$AY$20,0)),"*x6*",IF(INDEX(Cal!$O$5:$O$20,MATCH(Sitemap!AH39,Cal!$AP$5:$AP$20,0))&gt;0,"*x1*","")),"")</f>
        <v/>
      </c>
      <c r="AH39" s="91" t="str">
        <f>IFERROR(INDEX(Cal!$AP$5:$AP$36,MATCH(Sitemap!AH$6&amp;"-"&amp;Sitemap!$B39,Cal!$AQ$5:$AQ$36,0)),"")</f>
        <v/>
      </c>
      <c r="AI39" s="91" t="str">
        <f>IFERROR(IF(INDEX(Cal!$Y$5:$Y$20,MATCH(Sitemap!AH39,Cal!$AP$5:$AP$20,0))&gt;0,"*x1*",""),IF(COUNTIFS(Cal!$AU$5:$AU$20,Sitemap!AH$6,Cal!$AV$5:$AV$20,"&lt;="&amp;Sitemap!$B39,Cal!$AW$5:$AW$20,"&gt;="&amp;Sitemap!$B39)&gt;0,"*x2*",""))</f>
        <v/>
      </c>
      <c r="AJ39" s="91" t="str">
        <f>IFERROR(IF(ISNUMBER(MATCH(AK$6&amp;"-"&amp;$B39,Cal!$AY$5:$AY$20,0)),"*x6*",IF(INDEX(Cal!$O$5:$O$20,MATCH(Sitemap!AK39,Cal!$AP$5:$AP$20,0))&gt;0,"*x1*","")),"")</f>
        <v/>
      </c>
      <c r="AK39" s="91" t="str">
        <f>IFERROR(INDEX(Cal!$AP$5:$AP$36,MATCH(Sitemap!AK$6&amp;"-"&amp;Sitemap!$B39,Cal!$AQ$5:$AQ$36,0)),"")</f>
        <v/>
      </c>
      <c r="AL39" s="91" t="str">
        <f>IFERROR(IF(INDEX(Cal!$Y$5:$Y$20,MATCH(Sitemap!AK39,Cal!$AP$5:$AP$20,0))&gt;0,"*x1*",""),IF(COUNTIFS(Cal!$AU$5:$AU$20,Sitemap!AK$6,Cal!$AV$5:$AV$20,"&lt;="&amp;Sitemap!$B39,Cal!$AW$5:$AW$20,"&gt;="&amp;Sitemap!$B39)&gt;0,"*x2*",""))</f>
        <v/>
      </c>
      <c r="AM39" s="91" t="str">
        <f>IFERROR(IF(ISNUMBER(MATCH(AN$6&amp;"-"&amp;$B39,Cal!$AY$5:$AY$20,0)),"*x6*",IF(INDEX(Cal!$O$5:$O$20,MATCH(Sitemap!AN39,Cal!$AP$5:$AP$20,0))&gt;0,"*x1*","")),"")</f>
        <v/>
      </c>
      <c r="AN39" s="91" t="str">
        <f>IFERROR(INDEX(Cal!$AP$5:$AP$36,MATCH(Sitemap!AN$6&amp;"-"&amp;Sitemap!$B39,Cal!$AQ$5:$AQ$36,0)),"")</f>
        <v/>
      </c>
      <c r="AO39" s="91" t="str">
        <f>IFERROR(IF(INDEX(Cal!$Y$5:$Y$20,MATCH(Sitemap!AN39,Cal!$AP$5:$AP$20,0))&gt;0,"*x1*",""),IF(COUNTIFS(Cal!$AU$5:$AU$20,Sitemap!AN$6,Cal!$AV$5:$AV$20,"&lt;="&amp;Sitemap!$B39,Cal!$AW$5:$AW$20,"&gt;="&amp;Sitemap!$B39)&gt;0,"*x2*",""))</f>
        <v/>
      </c>
      <c r="AP39" s="91" t="str">
        <f>IFERROR(IF(ISNUMBER(MATCH(AQ$6&amp;"-"&amp;$B39,Cal!$AY$5:$AY$20,0)),"*x6*",IF(INDEX(Cal!$O$5:$O$20,MATCH(Sitemap!AQ39,Cal!$AP$5:$AP$20,0))&gt;0,"*x1*","")),"")</f>
        <v/>
      </c>
      <c r="AQ39" s="91" t="str">
        <f>IFERROR(INDEX(Cal!$AP$5:$AP$36,MATCH(Sitemap!AQ$6&amp;"-"&amp;Sitemap!$B39,Cal!$AQ$5:$AQ$36,0)),"")</f>
        <v/>
      </c>
      <c r="AR39" s="91" t="str">
        <f>IFERROR(IF(INDEX(Cal!$Y$5:$Y$20,MATCH(Sitemap!AQ39,Cal!$AP$5:$AP$20,0))&gt;0,"*x1*",""),IF(COUNTIFS(Cal!$AU$5:$AU$20,Sitemap!AQ$6,Cal!$AV$5:$AV$20,"&lt;="&amp;Sitemap!$B39,Cal!$AW$5:$AW$20,"&gt;="&amp;Sitemap!$B39)&gt;0,"*x2*",""))</f>
        <v/>
      </c>
      <c r="AS39" s="91" t="str">
        <f>IFERROR(IF(ISNUMBER(MATCH(AT$6&amp;"-"&amp;$B39,Cal!$AY$5:$AY$20,0)),"*x6*",IF(INDEX(Cal!$O$5:$O$20,MATCH(Sitemap!AT39,Cal!$AP$5:$AP$20,0))&gt;0,"*x1*","")),"")</f>
        <v/>
      </c>
      <c r="AT39" s="91" t="str">
        <f>IFERROR(INDEX(Cal!$AP$5:$AP$36,MATCH(Sitemap!AT$6&amp;"-"&amp;Sitemap!$B39,Cal!$AQ$5:$AQ$36,0)),"")</f>
        <v/>
      </c>
      <c r="AU39" s="91" t="str">
        <f>IFERROR(IF(INDEX(Cal!$Y$5:$Y$20,MATCH(Sitemap!AT39,Cal!$AP$5:$AP$20,0))&gt;0,"*x1*",""),IF(COUNTIFS(Cal!$AU$5:$AU$20,Sitemap!AT$6,Cal!$AV$5:$AV$20,"&lt;="&amp;Sitemap!$B39,Cal!$AW$5:$AW$20,"&gt;="&amp;Sitemap!$B39)&gt;0,"*x2*",""))</f>
        <v/>
      </c>
      <c r="AV39" s="91" t="str">
        <f>IFERROR(IF(ISNUMBER(MATCH(#REF!&amp;"-"&amp;$B39,Cal!$AY$5:$AY$20,0)),"*x6*",IF(INDEX(Cal!$O$5:$O$20,MATCH(Sitemap!#REF!,Cal!$AP$5:$AP$20,0))&gt;0,"*x1*","")),"")</f>
        <v/>
      </c>
    </row>
    <row r="40" spans="2:48" x14ac:dyDescent="0.25">
      <c r="B40" s="100">
        <v>32</v>
      </c>
      <c r="D40" s="91" t="str">
        <f>IFERROR(INDEX(Cal!$AP$5:$AP$36,MATCH(Sitemap!D$6&amp;"-"&amp;Sitemap!$B40,Cal!$AQ$5:$AQ$36,0)),"")</f>
        <v/>
      </c>
      <c r="E40" s="91" t="str">
        <f>IFERROR(IF(INDEX(Cal!$Y$5:$Y$20,MATCH(Sitemap!D40,Cal!$AP$5:$AP$20,0))&gt;0,"*x1*",""),IF(COUNTIFS(Cal!$AU$5:$AU$20,Sitemap!D$6,Cal!$AV$5:$AV$20,"&lt;="&amp;Sitemap!$B40,Cal!$AW$5:$AW$20,"&gt;="&amp;Sitemap!$B40)&gt;0,"*x2*",""))</f>
        <v/>
      </c>
      <c r="F40" s="91" t="str">
        <f>IFERROR(IF(ISNUMBER(MATCH(G$6&amp;"-"&amp;$B40,Cal!$AY$5:$AY$20,0)),"*x6*",IF(INDEX(Cal!$O$5:$O$20,MATCH(Sitemap!G40,Cal!$AP$5:$AP$20,0))&gt;0,"*x1*","")),"")</f>
        <v/>
      </c>
      <c r="G40" s="91" t="str">
        <f>IFERROR(INDEX(Cal!$AP$5:$AP$36,MATCH(Sitemap!G$6&amp;"-"&amp;Sitemap!$B40,Cal!$AQ$5:$AQ$36,0)),"")</f>
        <v/>
      </c>
      <c r="H40" s="91" t="str">
        <f>IFERROR(IF(INDEX(Cal!$Y$5:$Y$20,MATCH(Sitemap!G40,Cal!$AP$5:$AP$20,0))&gt;0,"*x1*",""),IF(COUNTIFS(Cal!$AU$5:$AU$20,Sitemap!G$6,Cal!$AV$5:$AV$20,"&lt;="&amp;Sitemap!$B40,Cal!$AW$5:$AW$20,"&gt;="&amp;Sitemap!$B40)&gt;0,"*x2*",""))</f>
        <v/>
      </c>
      <c r="I40" s="91" t="str">
        <f>IFERROR(IF(ISNUMBER(MATCH(J$6&amp;"-"&amp;$B40,Cal!$AY$5:$AY$20,0)),"*x6*",IF(INDEX(Cal!$O$5:$O$20,MATCH(Sitemap!J40,Cal!$AP$5:$AP$20,0))&gt;0,"*x1*","")),"")</f>
        <v/>
      </c>
      <c r="J40" s="91" t="str">
        <f>IFERROR(INDEX(Cal!$AP$5:$AP$36,MATCH(Sitemap!J$6&amp;"-"&amp;Sitemap!$B40,Cal!$AQ$5:$AQ$36,0)),"")</f>
        <v/>
      </c>
      <c r="K40" s="91" t="str">
        <f>IFERROR(IF(INDEX(Cal!$Y$5:$Y$20,MATCH(Sitemap!J40,Cal!$AP$5:$AP$20,0))&gt;0,"*x1*",""),IF(COUNTIFS(Cal!$AU$5:$AU$20,Sitemap!J$6,Cal!$AV$5:$AV$20,"&lt;="&amp;Sitemap!$B40,Cal!$AW$5:$AW$20,"&gt;="&amp;Sitemap!$B40)&gt;0,"*x2*",""))</f>
        <v/>
      </c>
      <c r="L40" s="91" t="str">
        <f>IFERROR(IF(ISNUMBER(MATCH(M$6&amp;"-"&amp;$B40,Cal!$AY$5:$AY$20,0)),"*x6*",IF(INDEX(Cal!$O$5:$O$20,MATCH(Sitemap!M40,Cal!$AP$5:$AP$20,0))&gt;0,"*x1*","")),"")</f>
        <v/>
      </c>
      <c r="M40" s="91" t="str">
        <f>IFERROR(INDEX(Cal!$AP$5:$AP$36,MATCH(Sitemap!M$6&amp;"-"&amp;Sitemap!$B40,Cal!$AQ$5:$AQ$36,0)),"")</f>
        <v/>
      </c>
      <c r="N40" s="91" t="str">
        <f>IFERROR(IF(INDEX(Cal!$Y$5:$Y$20,MATCH(Sitemap!M40,Cal!$AP$5:$AP$20,0))&gt;0,"*x1*",""),IF(COUNTIFS(Cal!$AU$5:$AU$20,Sitemap!M$6,Cal!$AV$5:$AV$20,"&lt;="&amp;Sitemap!$B40,Cal!$AW$5:$AW$20,"&gt;="&amp;Sitemap!$B40)&gt;0,"*x2*",""))</f>
        <v/>
      </c>
      <c r="O40" s="91" t="str">
        <f>IFERROR(IF(ISNUMBER(MATCH(P$6&amp;"-"&amp;$B40,Cal!$AY$5:$AY$20,0)),"*x6*",IF(INDEX(Cal!$O$5:$O$20,MATCH(Sitemap!P40,Cal!$AP$5:$AP$20,0))&gt;0,"*x1*","")),"")</f>
        <v/>
      </c>
      <c r="P40" s="91" t="str">
        <f>IFERROR(INDEX(Cal!$AP$5:$AP$36,MATCH(Sitemap!P$6&amp;"-"&amp;Sitemap!$B40,Cal!$AQ$5:$AQ$36,0)),"")</f>
        <v/>
      </c>
      <c r="Q40" s="91" t="str">
        <f>IFERROR(IF(INDEX(Cal!$Y$5:$Y$20,MATCH(Sitemap!P40,Cal!$AP$5:$AP$20,0))&gt;0,"*x1*",""),IF(COUNTIFS(Cal!$AU$5:$AU$20,Sitemap!P$6,Cal!$AV$5:$AV$20,"&lt;="&amp;Sitemap!$B40,Cal!$AW$5:$AW$20,"&gt;="&amp;Sitemap!$B40)&gt;0,"*x2*",""))</f>
        <v/>
      </c>
      <c r="R40" s="91" t="str">
        <f>IFERROR(IF(ISNUMBER(MATCH(S$6&amp;"-"&amp;$B40,Cal!$AY$5:$AY$20,0)),"*x6*",IF(INDEX(Cal!$O$5:$O$20,MATCH(Sitemap!S40,Cal!$AP$5:$AP$20,0))&gt;0,"*x1*","")),"")</f>
        <v/>
      </c>
      <c r="S40" s="91" t="str">
        <f>IFERROR(INDEX(Cal!$AP$5:$AP$36,MATCH(Sitemap!S$6&amp;"-"&amp;Sitemap!$B40,Cal!$AQ$5:$AQ$36,0)),"")</f>
        <v/>
      </c>
      <c r="T40" s="91" t="str">
        <f>IFERROR(IF(INDEX(Cal!$Y$5:$Y$20,MATCH(Sitemap!S40,Cal!$AP$5:$AP$20,0))&gt;0,"*x1*",""),IF(COUNTIFS(Cal!$AU$5:$AU$20,Sitemap!S$6,Cal!$AV$5:$AV$20,"&lt;="&amp;Sitemap!$B40,Cal!$AW$5:$AW$20,"&gt;="&amp;Sitemap!$B40)&gt;0,"*x2*",""))</f>
        <v/>
      </c>
      <c r="U40" s="91" t="str">
        <f>IFERROR(IF(ISNUMBER(MATCH(V$6&amp;"-"&amp;$B40,Cal!$AY$5:$AY$20,0)),"*x6*",IF(INDEX(Cal!$O$5:$O$20,MATCH(Sitemap!V40,Cal!$AP$5:$AP$20,0))&gt;0,"*x1*","")),"")</f>
        <v/>
      </c>
      <c r="V40" s="91" t="str">
        <f>IFERROR(INDEX(Cal!$AP$5:$AP$36,MATCH(Sitemap!V$6&amp;"-"&amp;Sitemap!$B40,Cal!$AQ$5:$AQ$36,0)),"")</f>
        <v/>
      </c>
      <c r="W40" s="91" t="str">
        <f>IFERROR(IF(INDEX(Cal!$Y$5:$Y$20,MATCH(Sitemap!V40,Cal!$AP$5:$AP$20,0))&gt;0,"*x1*",""),IF(COUNTIFS(Cal!$AU$5:$AU$20,Sitemap!V$6,Cal!$AV$5:$AV$20,"&lt;="&amp;Sitemap!$B40,Cal!$AW$5:$AW$20,"&gt;="&amp;Sitemap!$B40)&gt;0,"*x2*",""))</f>
        <v/>
      </c>
      <c r="X40" s="91" t="str">
        <f>IFERROR(IF(ISNUMBER(MATCH(Y$6&amp;"-"&amp;$B40,Cal!$AY$5:$AY$20,0)),"*x6*",IF(INDEX(Cal!$O$5:$O$20,MATCH(Sitemap!Y40,Cal!$AP$5:$AP$20,0))&gt;0,"*x1*","")),"")</f>
        <v/>
      </c>
      <c r="Y40" s="91" t="str">
        <f>IFERROR(INDEX(Cal!$AP$5:$AP$36,MATCH(Sitemap!Y$6&amp;"-"&amp;Sitemap!$B40,Cal!$AQ$5:$AQ$36,0)),"")</f>
        <v/>
      </c>
      <c r="Z40" s="91" t="str">
        <f>IFERROR(IF(INDEX(Cal!$Y$5:$Y$20,MATCH(Sitemap!Y40,Cal!$AP$5:$AP$20,0))&gt;0,"*x1*",""),IF(COUNTIFS(Cal!$AU$5:$AU$20,Sitemap!Y$6,Cal!$AV$5:$AV$20,"&lt;="&amp;Sitemap!$B40,Cal!$AW$5:$AW$20,"&gt;="&amp;Sitemap!$B40)&gt;0,"*x2*",""))</f>
        <v/>
      </c>
      <c r="AA40" s="91" t="str">
        <f>IFERROR(IF(ISNUMBER(MATCH(AB$6&amp;"-"&amp;$B40,Cal!$AY$5:$AY$20,0)),"*x6*",IF(INDEX(Cal!$O$5:$O$20,MATCH(Sitemap!AB40,Cal!$AP$5:$AP$20,0))&gt;0,"*x1*","")),"")</f>
        <v/>
      </c>
      <c r="AB40" s="91" t="str">
        <f>IFERROR(INDEX(Cal!$AP$5:$AP$36,MATCH(Sitemap!AB$6&amp;"-"&amp;Sitemap!$B40,Cal!$AQ$5:$AQ$36,0)),"")</f>
        <v/>
      </c>
      <c r="AC40" s="91" t="str">
        <f>IFERROR(IF(INDEX(Cal!$Y$5:$Y$20,MATCH(Sitemap!AB40,Cal!$AP$5:$AP$20,0))&gt;0,"*x1*",""),IF(COUNTIFS(Cal!$AU$5:$AU$20,Sitemap!AB$6,Cal!$AV$5:$AV$20,"&lt;="&amp;Sitemap!$B40,Cal!$AW$5:$AW$20,"&gt;="&amp;Sitemap!$B40)&gt;0,"*x2*",""))</f>
        <v/>
      </c>
      <c r="AD40" s="91" t="str">
        <f>IFERROR(IF(ISNUMBER(MATCH(AE$6&amp;"-"&amp;$B40,Cal!$AY$5:$AY$20,0)),"*x6*",IF(INDEX(Cal!$O$5:$O$20,MATCH(Sitemap!AE40,Cal!$AP$5:$AP$20,0))&gt;0,"*x1*","")),"")</f>
        <v/>
      </c>
      <c r="AE40" s="91" t="str">
        <f>IFERROR(INDEX(Cal!$AP$5:$AP$36,MATCH(Sitemap!AE$6&amp;"-"&amp;Sitemap!$B40,Cal!$AQ$5:$AQ$36,0)),"")</f>
        <v/>
      </c>
      <c r="AF40" s="91" t="str">
        <f>IFERROR(IF(INDEX(Cal!$Y$5:$Y$20,MATCH(Sitemap!AE40,Cal!$AP$5:$AP$20,0))&gt;0,"*x1*",""),IF(COUNTIFS(Cal!$AU$5:$AU$20,Sitemap!AE$6,Cal!$AV$5:$AV$20,"&lt;="&amp;Sitemap!$B40,Cal!$AW$5:$AW$20,"&gt;="&amp;Sitemap!$B40)&gt;0,"*x2*",""))</f>
        <v/>
      </c>
      <c r="AG40" s="91" t="str">
        <f>IFERROR(IF(ISNUMBER(MATCH(AH$6&amp;"-"&amp;$B40,Cal!$AY$5:$AY$20,0)),"*x6*",IF(INDEX(Cal!$O$5:$O$20,MATCH(Sitemap!AH40,Cal!$AP$5:$AP$20,0))&gt;0,"*x1*","")),"")</f>
        <v/>
      </c>
      <c r="AH40" s="91" t="str">
        <f>IFERROR(INDEX(Cal!$AP$5:$AP$36,MATCH(Sitemap!AH$6&amp;"-"&amp;Sitemap!$B40,Cal!$AQ$5:$AQ$36,0)),"")</f>
        <v/>
      </c>
      <c r="AI40" s="91" t="str">
        <f>IFERROR(IF(INDEX(Cal!$Y$5:$Y$20,MATCH(Sitemap!AH40,Cal!$AP$5:$AP$20,0))&gt;0,"*x1*",""),IF(COUNTIFS(Cal!$AU$5:$AU$20,Sitemap!AH$6,Cal!$AV$5:$AV$20,"&lt;="&amp;Sitemap!$B40,Cal!$AW$5:$AW$20,"&gt;="&amp;Sitemap!$B40)&gt;0,"*x2*",""))</f>
        <v/>
      </c>
      <c r="AJ40" s="91" t="str">
        <f>IFERROR(IF(ISNUMBER(MATCH(AK$6&amp;"-"&amp;$B40,Cal!$AY$5:$AY$20,0)),"*x6*",IF(INDEX(Cal!$O$5:$O$20,MATCH(Sitemap!AK40,Cal!$AP$5:$AP$20,0))&gt;0,"*x1*","")),"")</f>
        <v/>
      </c>
      <c r="AK40" s="91" t="str">
        <f>IFERROR(INDEX(Cal!$AP$5:$AP$36,MATCH(Sitemap!AK$6&amp;"-"&amp;Sitemap!$B40,Cal!$AQ$5:$AQ$36,0)),"")</f>
        <v/>
      </c>
      <c r="AL40" s="91" t="str">
        <f>IFERROR(IF(INDEX(Cal!$Y$5:$Y$20,MATCH(Sitemap!AK40,Cal!$AP$5:$AP$20,0))&gt;0,"*x1*",""),IF(COUNTIFS(Cal!$AU$5:$AU$20,Sitemap!AK$6,Cal!$AV$5:$AV$20,"&lt;="&amp;Sitemap!$B40,Cal!$AW$5:$AW$20,"&gt;="&amp;Sitemap!$B40)&gt;0,"*x2*",""))</f>
        <v/>
      </c>
      <c r="AM40" s="91" t="str">
        <f>IFERROR(IF(ISNUMBER(MATCH(AN$6&amp;"-"&amp;$B40,Cal!$AY$5:$AY$20,0)),"*x6*",IF(INDEX(Cal!$O$5:$O$20,MATCH(Sitemap!AN40,Cal!$AP$5:$AP$20,0))&gt;0,"*x1*","")),"")</f>
        <v/>
      </c>
      <c r="AN40" s="91" t="str">
        <f>IFERROR(INDEX(Cal!$AP$5:$AP$36,MATCH(Sitemap!AN$6&amp;"-"&amp;Sitemap!$B40,Cal!$AQ$5:$AQ$36,0)),"")</f>
        <v/>
      </c>
      <c r="AO40" s="91" t="str">
        <f>IFERROR(IF(INDEX(Cal!$Y$5:$Y$20,MATCH(Sitemap!AN40,Cal!$AP$5:$AP$20,0))&gt;0,"*x1*",""),IF(COUNTIFS(Cal!$AU$5:$AU$20,Sitemap!AN$6,Cal!$AV$5:$AV$20,"&lt;="&amp;Sitemap!$B40,Cal!$AW$5:$AW$20,"&gt;="&amp;Sitemap!$B40)&gt;0,"*x2*",""))</f>
        <v/>
      </c>
      <c r="AP40" s="91" t="str">
        <f>IFERROR(IF(ISNUMBER(MATCH(AQ$6&amp;"-"&amp;$B40,Cal!$AY$5:$AY$20,0)),"*x6*",IF(INDEX(Cal!$O$5:$O$20,MATCH(Sitemap!AQ40,Cal!$AP$5:$AP$20,0))&gt;0,"*x1*","")),"")</f>
        <v/>
      </c>
      <c r="AQ40" s="91" t="str">
        <f>IFERROR(INDEX(Cal!$AP$5:$AP$36,MATCH(Sitemap!AQ$6&amp;"-"&amp;Sitemap!$B40,Cal!$AQ$5:$AQ$36,0)),"")</f>
        <v/>
      </c>
      <c r="AR40" s="91" t="str">
        <f>IFERROR(IF(INDEX(Cal!$Y$5:$Y$20,MATCH(Sitemap!AQ40,Cal!$AP$5:$AP$20,0))&gt;0,"*x1*",""),IF(COUNTIFS(Cal!$AU$5:$AU$20,Sitemap!AQ$6,Cal!$AV$5:$AV$20,"&lt;="&amp;Sitemap!$B40,Cal!$AW$5:$AW$20,"&gt;="&amp;Sitemap!$B40)&gt;0,"*x2*",""))</f>
        <v/>
      </c>
      <c r="AS40" s="91" t="str">
        <f>IFERROR(IF(ISNUMBER(MATCH(AT$6&amp;"-"&amp;$B40,Cal!$AY$5:$AY$20,0)),"*x6*",IF(INDEX(Cal!$O$5:$O$20,MATCH(Sitemap!AT40,Cal!$AP$5:$AP$20,0))&gt;0,"*x1*","")),"")</f>
        <v/>
      </c>
      <c r="AT40" s="91" t="str">
        <f>IFERROR(INDEX(Cal!$AP$5:$AP$36,MATCH(Sitemap!AT$6&amp;"-"&amp;Sitemap!$B40,Cal!$AQ$5:$AQ$36,0)),"")</f>
        <v/>
      </c>
      <c r="AU40" s="91" t="str">
        <f>IFERROR(IF(INDEX(Cal!$Y$5:$Y$20,MATCH(Sitemap!AT40,Cal!$AP$5:$AP$20,0))&gt;0,"*x1*",""),IF(COUNTIFS(Cal!$AU$5:$AU$20,Sitemap!AT$6,Cal!$AV$5:$AV$20,"&lt;="&amp;Sitemap!$B40,Cal!$AW$5:$AW$20,"&gt;="&amp;Sitemap!$B40)&gt;0,"*x2*",""))</f>
        <v/>
      </c>
      <c r="AV40" s="91" t="str">
        <f>IFERROR(IF(ISNUMBER(MATCH(#REF!&amp;"-"&amp;$B40,Cal!$AY$5:$AY$20,0)),"*x6*",IF(INDEX(Cal!$O$5:$O$20,MATCH(Sitemap!#REF!,Cal!$AP$5:$AP$20,0))&gt;0,"*x1*","")),"")</f>
        <v/>
      </c>
    </row>
    <row r="41" spans="2:48" x14ac:dyDescent="0.25">
      <c r="B41" s="100">
        <v>33</v>
      </c>
      <c r="D41" s="91" t="str">
        <f>IFERROR(INDEX(Cal!$AP$5:$AP$36,MATCH(Sitemap!D$6&amp;"-"&amp;Sitemap!$B41,Cal!$AQ$5:$AQ$36,0)),"")</f>
        <v/>
      </c>
      <c r="E41" s="91" t="str">
        <f>IFERROR(IF(INDEX(Cal!$Y$5:$Y$20,MATCH(Sitemap!D41,Cal!$AP$5:$AP$20,0))&gt;0,"*x1*",""),IF(COUNTIFS(Cal!$AU$5:$AU$20,Sitemap!D$6,Cal!$AV$5:$AV$20,"&lt;="&amp;Sitemap!$B41,Cal!$AW$5:$AW$20,"&gt;="&amp;Sitemap!$B41)&gt;0,"*x2*",""))</f>
        <v/>
      </c>
      <c r="F41" s="91" t="str">
        <f>IFERROR(IF(ISNUMBER(MATCH(G$6&amp;"-"&amp;$B41,Cal!$AY$5:$AY$20,0)),"*x6*",IF(INDEX(Cal!$O$5:$O$20,MATCH(Sitemap!G41,Cal!$AP$5:$AP$20,0))&gt;0,"*x1*","")),"")</f>
        <v/>
      </c>
      <c r="G41" s="91" t="str">
        <f>IFERROR(INDEX(Cal!$AP$5:$AP$36,MATCH(Sitemap!G$6&amp;"-"&amp;Sitemap!$B41,Cal!$AQ$5:$AQ$36,0)),"")</f>
        <v/>
      </c>
      <c r="H41" s="91" t="str">
        <f>IFERROR(IF(INDEX(Cal!$Y$5:$Y$20,MATCH(Sitemap!G41,Cal!$AP$5:$AP$20,0))&gt;0,"*x1*",""),IF(COUNTIFS(Cal!$AU$5:$AU$20,Sitemap!G$6,Cal!$AV$5:$AV$20,"&lt;="&amp;Sitemap!$B41,Cal!$AW$5:$AW$20,"&gt;="&amp;Sitemap!$B41)&gt;0,"*x2*",""))</f>
        <v/>
      </c>
      <c r="I41" s="91" t="str">
        <f>IFERROR(IF(ISNUMBER(MATCH(J$6&amp;"-"&amp;$B41,Cal!$AY$5:$AY$20,0)),"*x6*",IF(INDEX(Cal!$O$5:$O$20,MATCH(Sitemap!J41,Cal!$AP$5:$AP$20,0))&gt;0,"*x1*","")),"")</f>
        <v/>
      </c>
      <c r="J41" s="91" t="str">
        <f>IFERROR(INDEX(Cal!$AP$5:$AP$36,MATCH(Sitemap!J$6&amp;"-"&amp;Sitemap!$B41,Cal!$AQ$5:$AQ$36,0)),"")</f>
        <v/>
      </c>
      <c r="K41" s="91" t="str">
        <f>IFERROR(IF(INDEX(Cal!$Y$5:$Y$20,MATCH(Sitemap!J41,Cal!$AP$5:$AP$20,0))&gt;0,"*x1*",""),IF(COUNTIFS(Cal!$AU$5:$AU$20,Sitemap!J$6,Cal!$AV$5:$AV$20,"&lt;="&amp;Sitemap!$B41,Cal!$AW$5:$AW$20,"&gt;="&amp;Sitemap!$B41)&gt;0,"*x2*",""))</f>
        <v/>
      </c>
      <c r="L41" s="91" t="str">
        <f>IFERROR(IF(ISNUMBER(MATCH(M$6&amp;"-"&amp;$B41,Cal!$AY$5:$AY$20,0)),"*x6*",IF(INDEX(Cal!$O$5:$O$20,MATCH(Sitemap!M41,Cal!$AP$5:$AP$20,0))&gt;0,"*x1*","")),"")</f>
        <v/>
      </c>
      <c r="M41" s="91" t="str">
        <f>IFERROR(INDEX(Cal!$AP$5:$AP$36,MATCH(Sitemap!M$6&amp;"-"&amp;Sitemap!$B41,Cal!$AQ$5:$AQ$36,0)),"")</f>
        <v/>
      </c>
      <c r="N41" s="91" t="str">
        <f>IFERROR(IF(INDEX(Cal!$Y$5:$Y$20,MATCH(Sitemap!M41,Cal!$AP$5:$AP$20,0))&gt;0,"*x1*",""),IF(COUNTIFS(Cal!$AU$5:$AU$20,Sitemap!M$6,Cal!$AV$5:$AV$20,"&lt;="&amp;Sitemap!$B41,Cal!$AW$5:$AW$20,"&gt;="&amp;Sitemap!$B41)&gt;0,"*x2*",""))</f>
        <v/>
      </c>
      <c r="O41" s="91" t="str">
        <f>IFERROR(IF(ISNUMBER(MATCH(P$6&amp;"-"&amp;$B41,Cal!$AY$5:$AY$20,0)),"*x6*",IF(INDEX(Cal!$O$5:$O$20,MATCH(Sitemap!P41,Cal!$AP$5:$AP$20,0))&gt;0,"*x1*","")),"")</f>
        <v/>
      </c>
      <c r="P41" s="91" t="str">
        <f>IFERROR(INDEX(Cal!$AP$5:$AP$36,MATCH(Sitemap!P$6&amp;"-"&amp;Sitemap!$B41,Cal!$AQ$5:$AQ$36,0)),"")</f>
        <v/>
      </c>
      <c r="Q41" s="91" t="str">
        <f>IFERROR(IF(INDEX(Cal!$Y$5:$Y$20,MATCH(Sitemap!P41,Cal!$AP$5:$AP$20,0))&gt;0,"*x1*",""),IF(COUNTIFS(Cal!$AU$5:$AU$20,Sitemap!P$6,Cal!$AV$5:$AV$20,"&lt;="&amp;Sitemap!$B41,Cal!$AW$5:$AW$20,"&gt;="&amp;Sitemap!$B41)&gt;0,"*x2*",""))</f>
        <v/>
      </c>
      <c r="R41" s="91" t="str">
        <f>IFERROR(IF(ISNUMBER(MATCH(S$6&amp;"-"&amp;$B41,Cal!$AY$5:$AY$20,0)),"*x6*",IF(INDEX(Cal!$O$5:$O$20,MATCH(Sitemap!S41,Cal!$AP$5:$AP$20,0))&gt;0,"*x1*","")),"")</f>
        <v/>
      </c>
      <c r="S41" s="91" t="str">
        <f>IFERROR(INDEX(Cal!$AP$5:$AP$36,MATCH(Sitemap!S$6&amp;"-"&amp;Sitemap!$B41,Cal!$AQ$5:$AQ$36,0)),"")</f>
        <v/>
      </c>
      <c r="T41" s="91" t="str">
        <f>IFERROR(IF(INDEX(Cal!$Y$5:$Y$20,MATCH(Sitemap!S41,Cal!$AP$5:$AP$20,0))&gt;0,"*x1*",""),IF(COUNTIFS(Cal!$AU$5:$AU$20,Sitemap!S$6,Cal!$AV$5:$AV$20,"&lt;="&amp;Sitemap!$B41,Cal!$AW$5:$AW$20,"&gt;="&amp;Sitemap!$B41)&gt;0,"*x2*",""))</f>
        <v/>
      </c>
      <c r="U41" s="91" t="str">
        <f>IFERROR(IF(ISNUMBER(MATCH(V$6&amp;"-"&amp;$B41,Cal!$AY$5:$AY$20,0)),"*x6*",IF(INDEX(Cal!$O$5:$O$20,MATCH(Sitemap!V41,Cal!$AP$5:$AP$20,0))&gt;0,"*x1*","")),"")</f>
        <v/>
      </c>
      <c r="V41" s="91" t="str">
        <f>IFERROR(INDEX(Cal!$AP$5:$AP$36,MATCH(Sitemap!V$6&amp;"-"&amp;Sitemap!$B41,Cal!$AQ$5:$AQ$36,0)),"")</f>
        <v/>
      </c>
      <c r="W41" s="91" t="str">
        <f>IFERROR(IF(INDEX(Cal!$Y$5:$Y$20,MATCH(Sitemap!V41,Cal!$AP$5:$AP$20,0))&gt;0,"*x1*",""),IF(COUNTIFS(Cal!$AU$5:$AU$20,Sitemap!V$6,Cal!$AV$5:$AV$20,"&lt;="&amp;Sitemap!$B41,Cal!$AW$5:$AW$20,"&gt;="&amp;Sitemap!$B41)&gt;0,"*x2*",""))</f>
        <v/>
      </c>
      <c r="X41" s="91" t="str">
        <f>IFERROR(IF(ISNUMBER(MATCH(Y$6&amp;"-"&amp;$B41,Cal!$AY$5:$AY$20,0)),"*x6*",IF(INDEX(Cal!$O$5:$O$20,MATCH(Sitemap!Y41,Cal!$AP$5:$AP$20,0))&gt;0,"*x1*","")),"")</f>
        <v/>
      </c>
      <c r="Y41" s="91" t="str">
        <f>IFERROR(INDEX(Cal!$AP$5:$AP$36,MATCH(Sitemap!Y$6&amp;"-"&amp;Sitemap!$B41,Cal!$AQ$5:$AQ$36,0)),"")</f>
        <v/>
      </c>
      <c r="Z41" s="91" t="str">
        <f>IFERROR(IF(INDEX(Cal!$Y$5:$Y$20,MATCH(Sitemap!Y41,Cal!$AP$5:$AP$20,0))&gt;0,"*x1*",""),IF(COUNTIFS(Cal!$AU$5:$AU$20,Sitemap!Y$6,Cal!$AV$5:$AV$20,"&lt;="&amp;Sitemap!$B41,Cal!$AW$5:$AW$20,"&gt;="&amp;Sitemap!$B41)&gt;0,"*x2*",""))</f>
        <v/>
      </c>
      <c r="AA41" s="91" t="str">
        <f>IFERROR(IF(ISNUMBER(MATCH(AB$6&amp;"-"&amp;$B41,Cal!$AY$5:$AY$20,0)),"*x6*",IF(INDEX(Cal!$O$5:$O$20,MATCH(Sitemap!AB41,Cal!$AP$5:$AP$20,0))&gt;0,"*x1*","")),"")</f>
        <v/>
      </c>
      <c r="AB41" s="91" t="str">
        <f>IFERROR(INDEX(Cal!$AP$5:$AP$36,MATCH(Sitemap!AB$6&amp;"-"&amp;Sitemap!$B41,Cal!$AQ$5:$AQ$36,0)),"")</f>
        <v/>
      </c>
      <c r="AC41" s="91" t="str">
        <f>IFERROR(IF(INDEX(Cal!$Y$5:$Y$20,MATCH(Sitemap!AB41,Cal!$AP$5:$AP$20,0))&gt;0,"*x1*",""),IF(COUNTIFS(Cal!$AU$5:$AU$20,Sitemap!AB$6,Cal!$AV$5:$AV$20,"&lt;="&amp;Sitemap!$B41,Cal!$AW$5:$AW$20,"&gt;="&amp;Sitemap!$B41)&gt;0,"*x2*",""))</f>
        <v/>
      </c>
      <c r="AD41" s="91" t="str">
        <f>IFERROR(IF(ISNUMBER(MATCH(AE$6&amp;"-"&amp;$B41,Cal!$AY$5:$AY$20,0)),"*x6*",IF(INDEX(Cal!$O$5:$O$20,MATCH(Sitemap!AE41,Cal!$AP$5:$AP$20,0))&gt;0,"*x1*","")),"")</f>
        <v/>
      </c>
      <c r="AE41" s="91" t="str">
        <f>IFERROR(INDEX(Cal!$AP$5:$AP$36,MATCH(Sitemap!AE$6&amp;"-"&amp;Sitemap!$B41,Cal!$AQ$5:$AQ$36,0)),"")</f>
        <v/>
      </c>
      <c r="AF41" s="91" t="str">
        <f>IFERROR(IF(INDEX(Cal!$Y$5:$Y$20,MATCH(Sitemap!AE41,Cal!$AP$5:$AP$20,0))&gt;0,"*x1*",""),IF(COUNTIFS(Cal!$AU$5:$AU$20,Sitemap!AE$6,Cal!$AV$5:$AV$20,"&lt;="&amp;Sitemap!$B41,Cal!$AW$5:$AW$20,"&gt;="&amp;Sitemap!$B41)&gt;0,"*x2*",""))</f>
        <v/>
      </c>
      <c r="AG41" s="91" t="str">
        <f>IFERROR(IF(ISNUMBER(MATCH(AH$6&amp;"-"&amp;$B41,Cal!$AY$5:$AY$20,0)),"*x6*",IF(INDEX(Cal!$O$5:$O$20,MATCH(Sitemap!AH41,Cal!$AP$5:$AP$20,0))&gt;0,"*x1*","")),"")</f>
        <v/>
      </c>
      <c r="AH41" s="91" t="str">
        <f>IFERROR(INDEX(Cal!$AP$5:$AP$36,MATCH(Sitemap!AH$6&amp;"-"&amp;Sitemap!$B41,Cal!$AQ$5:$AQ$36,0)),"")</f>
        <v/>
      </c>
      <c r="AI41" s="91" t="str">
        <f>IFERROR(IF(INDEX(Cal!$Y$5:$Y$20,MATCH(Sitemap!AH41,Cal!$AP$5:$AP$20,0))&gt;0,"*x1*",""),IF(COUNTIFS(Cal!$AU$5:$AU$20,Sitemap!AH$6,Cal!$AV$5:$AV$20,"&lt;="&amp;Sitemap!$B41,Cal!$AW$5:$AW$20,"&gt;="&amp;Sitemap!$B41)&gt;0,"*x2*",""))</f>
        <v/>
      </c>
      <c r="AJ41" s="91" t="str">
        <f>IFERROR(IF(ISNUMBER(MATCH(AK$6&amp;"-"&amp;$B41,Cal!$AY$5:$AY$20,0)),"*x6*",IF(INDEX(Cal!$O$5:$O$20,MATCH(Sitemap!AK41,Cal!$AP$5:$AP$20,0))&gt;0,"*x1*","")),"")</f>
        <v/>
      </c>
      <c r="AK41" s="91" t="str">
        <f>IFERROR(INDEX(Cal!$AP$5:$AP$36,MATCH(Sitemap!AK$6&amp;"-"&amp;Sitemap!$B41,Cal!$AQ$5:$AQ$36,0)),"")</f>
        <v/>
      </c>
      <c r="AL41" s="91" t="str">
        <f>IFERROR(IF(INDEX(Cal!$Y$5:$Y$20,MATCH(Sitemap!AK41,Cal!$AP$5:$AP$20,0))&gt;0,"*x1*",""),IF(COUNTIFS(Cal!$AU$5:$AU$20,Sitemap!AK$6,Cal!$AV$5:$AV$20,"&lt;="&amp;Sitemap!$B41,Cal!$AW$5:$AW$20,"&gt;="&amp;Sitemap!$B41)&gt;0,"*x2*",""))</f>
        <v/>
      </c>
      <c r="AM41" s="91" t="str">
        <f>IFERROR(IF(ISNUMBER(MATCH(AN$6&amp;"-"&amp;$B41,Cal!$AY$5:$AY$20,0)),"*x6*",IF(INDEX(Cal!$O$5:$O$20,MATCH(Sitemap!AN41,Cal!$AP$5:$AP$20,0))&gt;0,"*x1*","")),"")</f>
        <v/>
      </c>
      <c r="AN41" s="91" t="str">
        <f>IFERROR(INDEX(Cal!$AP$5:$AP$36,MATCH(Sitemap!AN$6&amp;"-"&amp;Sitemap!$B41,Cal!$AQ$5:$AQ$36,0)),"")</f>
        <v/>
      </c>
      <c r="AO41" s="91" t="str">
        <f>IFERROR(IF(INDEX(Cal!$Y$5:$Y$20,MATCH(Sitemap!AN41,Cal!$AP$5:$AP$20,0))&gt;0,"*x1*",""),IF(COUNTIFS(Cal!$AU$5:$AU$20,Sitemap!AN$6,Cal!$AV$5:$AV$20,"&lt;="&amp;Sitemap!$B41,Cal!$AW$5:$AW$20,"&gt;="&amp;Sitemap!$B41)&gt;0,"*x2*",""))</f>
        <v/>
      </c>
      <c r="AP41" s="91" t="str">
        <f>IFERROR(IF(ISNUMBER(MATCH(AQ$6&amp;"-"&amp;$B41,Cal!$AY$5:$AY$20,0)),"*x6*",IF(INDEX(Cal!$O$5:$O$20,MATCH(Sitemap!AQ41,Cal!$AP$5:$AP$20,0))&gt;0,"*x1*","")),"")</f>
        <v/>
      </c>
      <c r="AQ41" s="91" t="str">
        <f>IFERROR(INDEX(Cal!$AP$5:$AP$36,MATCH(Sitemap!AQ$6&amp;"-"&amp;Sitemap!$B41,Cal!$AQ$5:$AQ$36,0)),"")</f>
        <v/>
      </c>
      <c r="AR41" s="91" t="str">
        <f>IFERROR(IF(INDEX(Cal!$Y$5:$Y$20,MATCH(Sitemap!AQ41,Cal!$AP$5:$AP$20,0))&gt;0,"*x1*",""),IF(COUNTIFS(Cal!$AU$5:$AU$20,Sitemap!AQ$6,Cal!$AV$5:$AV$20,"&lt;="&amp;Sitemap!$B41,Cal!$AW$5:$AW$20,"&gt;="&amp;Sitemap!$B41)&gt;0,"*x2*",""))</f>
        <v/>
      </c>
      <c r="AS41" s="91" t="str">
        <f>IFERROR(IF(ISNUMBER(MATCH(AT$6&amp;"-"&amp;$B41,Cal!$AY$5:$AY$20,0)),"*x6*",IF(INDEX(Cal!$O$5:$O$20,MATCH(Sitemap!AT41,Cal!$AP$5:$AP$20,0))&gt;0,"*x1*","")),"")</f>
        <v/>
      </c>
      <c r="AT41" s="91" t="str">
        <f>IFERROR(INDEX(Cal!$AP$5:$AP$36,MATCH(Sitemap!AT$6&amp;"-"&amp;Sitemap!$B41,Cal!$AQ$5:$AQ$36,0)),"")</f>
        <v/>
      </c>
      <c r="AU41" s="91" t="str">
        <f>IFERROR(IF(INDEX(Cal!$Y$5:$Y$20,MATCH(Sitemap!AT41,Cal!$AP$5:$AP$20,0))&gt;0,"*x1*",""),IF(COUNTIFS(Cal!$AU$5:$AU$20,Sitemap!AT$6,Cal!$AV$5:$AV$20,"&lt;="&amp;Sitemap!$B41,Cal!$AW$5:$AW$20,"&gt;="&amp;Sitemap!$B41)&gt;0,"*x2*",""))</f>
        <v/>
      </c>
      <c r="AV41" s="91" t="str">
        <f>IFERROR(IF(ISNUMBER(MATCH(#REF!&amp;"-"&amp;$B41,Cal!$AY$5:$AY$20,0)),"*x6*",IF(INDEX(Cal!$O$5:$O$20,MATCH(Sitemap!#REF!,Cal!$AP$5:$AP$20,0))&gt;0,"*x1*","")),"")</f>
        <v/>
      </c>
    </row>
    <row r="42" spans="2:48" x14ac:dyDescent="0.25">
      <c r="B42" s="100">
        <v>34</v>
      </c>
      <c r="D42" s="91" t="str">
        <f>IFERROR(INDEX(Cal!$AP$5:$AP$36,MATCH(Sitemap!D$6&amp;"-"&amp;Sitemap!$B42,Cal!$AQ$5:$AQ$36,0)),"")</f>
        <v/>
      </c>
      <c r="E42" s="91" t="str">
        <f>IFERROR(IF(INDEX(Cal!$Y$5:$Y$20,MATCH(Sitemap!D42,Cal!$AP$5:$AP$20,0))&gt;0,"*x1*",""),IF(COUNTIFS(Cal!$AU$5:$AU$20,Sitemap!D$6,Cal!$AV$5:$AV$20,"&lt;="&amp;Sitemap!$B42,Cal!$AW$5:$AW$20,"&gt;="&amp;Sitemap!$B42)&gt;0,"*x2*",""))</f>
        <v/>
      </c>
      <c r="F42" s="91" t="str">
        <f>IFERROR(IF(ISNUMBER(MATCH(G$6&amp;"-"&amp;$B42,Cal!$AY$5:$AY$20,0)),"*x6*",IF(INDEX(Cal!$O$5:$O$20,MATCH(Sitemap!G42,Cal!$AP$5:$AP$20,0))&gt;0,"*x1*","")),"")</f>
        <v/>
      </c>
      <c r="G42" s="91" t="str">
        <f>IFERROR(INDEX(Cal!$AP$5:$AP$36,MATCH(Sitemap!G$6&amp;"-"&amp;Sitemap!$B42,Cal!$AQ$5:$AQ$36,0)),"")</f>
        <v/>
      </c>
      <c r="H42" s="91" t="str">
        <f>IFERROR(IF(INDEX(Cal!$Y$5:$Y$20,MATCH(Sitemap!G42,Cal!$AP$5:$AP$20,0))&gt;0,"*x1*",""),IF(COUNTIFS(Cal!$AU$5:$AU$20,Sitemap!G$6,Cal!$AV$5:$AV$20,"&lt;="&amp;Sitemap!$B42,Cal!$AW$5:$AW$20,"&gt;="&amp;Sitemap!$B42)&gt;0,"*x2*",""))</f>
        <v/>
      </c>
      <c r="I42" s="91" t="str">
        <f>IFERROR(IF(ISNUMBER(MATCH(J$6&amp;"-"&amp;$B42,Cal!$AY$5:$AY$20,0)),"*x6*",IF(INDEX(Cal!$O$5:$O$20,MATCH(Sitemap!J42,Cal!$AP$5:$AP$20,0))&gt;0,"*x1*","")),"")</f>
        <v/>
      </c>
      <c r="J42" s="91" t="str">
        <f>IFERROR(INDEX(Cal!$AP$5:$AP$36,MATCH(Sitemap!J$6&amp;"-"&amp;Sitemap!$B42,Cal!$AQ$5:$AQ$36,0)),"")</f>
        <v/>
      </c>
      <c r="K42" s="91" t="str">
        <f>IFERROR(IF(INDEX(Cal!$Y$5:$Y$20,MATCH(Sitemap!J42,Cal!$AP$5:$AP$20,0))&gt;0,"*x1*",""),IF(COUNTIFS(Cal!$AU$5:$AU$20,Sitemap!J$6,Cal!$AV$5:$AV$20,"&lt;="&amp;Sitemap!$B42,Cal!$AW$5:$AW$20,"&gt;="&amp;Sitemap!$B42)&gt;0,"*x2*",""))</f>
        <v/>
      </c>
      <c r="L42" s="91" t="str">
        <f>IFERROR(IF(ISNUMBER(MATCH(M$6&amp;"-"&amp;$B42,Cal!$AY$5:$AY$20,0)),"*x6*",IF(INDEX(Cal!$O$5:$O$20,MATCH(Sitemap!M42,Cal!$AP$5:$AP$20,0))&gt;0,"*x1*","")),"")</f>
        <v/>
      </c>
      <c r="M42" s="91" t="str">
        <f>IFERROR(INDEX(Cal!$AP$5:$AP$36,MATCH(Sitemap!M$6&amp;"-"&amp;Sitemap!$B42,Cal!$AQ$5:$AQ$36,0)),"")</f>
        <v/>
      </c>
      <c r="N42" s="91" t="str">
        <f>IFERROR(IF(INDEX(Cal!$Y$5:$Y$20,MATCH(Sitemap!M42,Cal!$AP$5:$AP$20,0))&gt;0,"*x1*",""),IF(COUNTIFS(Cal!$AU$5:$AU$20,Sitemap!M$6,Cal!$AV$5:$AV$20,"&lt;="&amp;Sitemap!$B42,Cal!$AW$5:$AW$20,"&gt;="&amp;Sitemap!$B42)&gt;0,"*x2*",""))</f>
        <v/>
      </c>
      <c r="O42" s="91" t="str">
        <f>IFERROR(IF(ISNUMBER(MATCH(P$6&amp;"-"&amp;$B42,Cal!$AY$5:$AY$20,0)),"*x6*",IF(INDEX(Cal!$O$5:$O$20,MATCH(Sitemap!P42,Cal!$AP$5:$AP$20,0))&gt;0,"*x1*","")),"")</f>
        <v/>
      </c>
      <c r="P42" s="91" t="str">
        <f>IFERROR(INDEX(Cal!$AP$5:$AP$36,MATCH(Sitemap!P$6&amp;"-"&amp;Sitemap!$B42,Cal!$AQ$5:$AQ$36,0)),"")</f>
        <v/>
      </c>
      <c r="Q42" s="91" t="str">
        <f>IFERROR(IF(INDEX(Cal!$Y$5:$Y$20,MATCH(Sitemap!P42,Cal!$AP$5:$AP$20,0))&gt;0,"*x1*",""),IF(COUNTIFS(Cal!$AU$5:$AU$20,Sitemap!P$6,Cal!$AV$5:$AV$20,"&lt;="&amp;Sitemap!$B42,Cal!$AW$5:$AW$20,"&gt;="&amp;Sitemap!$B42)&gt;0,"*x2*",""))</f>
        <v/>
      </c>
      <c r="R42" s="91" t="str">
        <f>IFERROR(IF(ISNUMBER(MATCH(S$6&amp;"-"&amp;$B42,Cal!$AY$5:$AY$20,0)),"*x6*",IF(INDEX(Cal!$O$5:$O$20,MATCH(Sitemap!S42,Cal!$AP$5:$AP$20,0))&gt;0,"*x1*","")),"")</f>
        <v/>
      </c>
      <c r="S42" s="91" t="str">
        <f>IFERROR(INDEX(Cal!$AP$5:$AP$36,MATCH(Sitemap!S$6&amp;"-"&amp;Sitemap!$B42,Cal!$AQ$5:$AQ$36,0)),"")</f>
        <v/>
      </c>
      <c r="T42" s="91" t="str">
        <f>IFERROR(IF(INDEX(Cal!$Y$5:$Y$20,MATCH(Sitemap!S42,Cal!$AP$5:$AP$20,0))&gt;0,"*x1*",""),IF(COUNTIFS(Cal!$AU$5:$AU$20,Sitemap!S$6,Cal!$AV$5:$AV$20,"&lt;="&amp;Sitemap!$B42,Cal!$AW$5:$AW$20,"&gt;="&amp;Sitemap!$B42)&gt;0,"*x2*",""))</f>
        <v/>
      </c>
      <c r="U42" s="91" t="str">
        <f>IFERROR(IF(ISNUMBER(MATCH(V$6&amp;"-"&amp;$B42,Cal!$AY$5:$AY$20,0)),"*x6*",IF(INDEX(Cal!$O$5:$O$20,MATCH(Sitemap!V42,Cal!$AP$5:$AP$20,0))&gt;0,"*x1*","")),"")</f>
        <v/>
      </c>
      <c r="V42" s="91" t="str">
        <f>IFERROR(INDEX(Cal!$AP$5:$AP$36,MATCH(Sitemap!V$6&amp;"-"&amp;Sitemap!$B42,Cal!$AQ$5:$AQ$36,0)),"")</f>
        <v/>
      </c>
      <c r="W42" s="91" t="str">
        <f>IFERROR(IF(INDEX(Cal!$Y$5:$Y$20,MATCH(Sitemap!V42,Cal!$AP$5:$AP$20,0))&gt;0,"*x1*",""),IF(COUNTIFS(Cal!$AU$5:$AU$20,Sitemap!V$6,Cal!$AV$5:$AV$20,"&lt;="&amp;Sitemap!$B42,Cal!$AW$5:$AW$20,"&gt;="&amp;Sitemap!$B42)&gt;0,"*x2*",""))</f>
        <v/>
      </c>
      <c r="X42" s="91" t="str">
        <f>IFERROR(IF(ISNUMBER(MATCH(Y$6&amp;"-"&amp;$B42,Cal!$AY$5:$AY$20,0)),"*x6*",IF(INDEX(Cal!$O$5:$O$20,MATCH(Sitemap!Y42,Cal!$AP$5:$AP$20,0))&gt;0,"*x1*","")),"")</f>
        <v/>
      </c>
      <c r="Y42" s="91" t="str">
        <f>IFERROR(INDEX(Cal!$AP$5:$AP$36,MATCH(Sitemap!Y$6&amp;"-"&amp;Sitemap!$B42,Cal!$AQ$5:$AQ$36,0)),"")</f>
        <v/>
      </c>
      <c r="Z42" s="91" t="str">
        <f>IFERROR(IF(INDEX(Cal!$Y$5:$Y$20,MATCH(Sitemap!Y42,Cal!$AP$5:$AP$20,0))&gt;0,"*x1*",""),IF(COUNTIFS(Cal!$AU$5:$AU$20,Sitemap!Y$6,Cal!$AV$5:$AV$20,"&lt;="&amp;Sitemap!$B42,Cal!$AW$5:$AW$20,"&gt;="&amp;Sitemap!$B42)&gt;0,"*x2*",""))</f>
        <v/>
      </c>
      <c r="AA42" s="91" t="str">
        <f>IFERROR(IF(ISNUMBER(MATCH(AB$6&amp;"-"&amp;$B42,Cal!$AY$5:$AY$20,0)),"*x6*",IF(INDEX(Cal!$O$5:$O$20,MATCH(Sitemap!AB42,Cal!$AP$5:$AP$20,0))&gt;0,"*x1*","")),"")</f>
        <v/>
      </c>
      <c r="AB42" s="91" t="str">
        <f>IFERROR(INDEX(Cal!$AP$5:$AP$36,MATCH(Sitemap!AB$6&amp;"-"&amp;Sitemap!$B42,Cal!$AQ$5:$AQ$36,0)),"")</f>
        <v/>
      </c>
      <c r="AC42" s="91" t="str">
        <f>IFERROR(IF(INDEX(Cal!$Y$5:$Y$20,MATCH(Sitemap!AB42,Cal!$AP$5:$AP$20,0))&gt;0,"*x1*",""),IF(COUNTIFS(Cal!$AU$5:$AU$20,Sitemap!AB$6,Cal!$AV$5:$AV$20,"&lt;="&amp;Sitemap!$B42,Cal!$AW$5:$AW$20,"&gt;="&amp;Sitemap!$B42)&gt;0,"*x2*",""))</f>
        <v/>
      </c>
      <c r="AD42" s="91" t="str">
        <f>IFERROR(IF(ISNUMBER(MATCH(AE$6&amp;"-"&amp;$B42,Cal!$AY$5:$AY$20,0)),"*x6*",IF(INDEX(Cal!$O$5:$O$20,MATCH(Sitemap!AE42,Cal!$AP$5:$AP$20,0))&gt;0,"*x1*","")),"")</f>
        <v/>
      </c>
      <c r="AE42" s="91" t="str">
        <f>IFERROR(INDEX(Cal!$AP$5:$AP$36,MATCH(Sitemap!AE$6&amp;"-"&amp;Sitemap!$B42,Cal!$AQ$5:$AQ$36,0)),"")</f>
        <v/>
      </c>
      <c r="AF42" s="91" t="str">
        <f>IFERROR(IF(INDEX(Cal!$Y$5:$Y$20,MATCH(Sitemap!AE42,Cal!$AP$5:$AP$20,0))&gt;0,"*x1*",""),IF(COUNTIFS(Cal!$AU$5:$AU$20,Sitemap!AE$6,Cal!$AV$5:$AV$20,"&lt;="&amp;Sitemap!$B42,Cal!$AW$5:$AW$20,"&gt;="&amp;Sitemap!$B42)&gt;0,"*x2*",""))</f>
        <v/>
      </c>
      <c r="AG42" s="91" t="str">
        <f>IFERROR(IF(ISNUMBER(MATCH(AH$6&amp;"-"&amp;$B42,Cal!$AY$5:$AY$20,0)),"*x6*",IF(INDEX(Cal!$O$5:$O$20,MATCH(Sitemap!AH42,Cal!$AP$5:$AP$20,0))&gt;0,"*x1*","")),"")</f>
        <v/>
      </c>
      <c r="AH42" s="91" t="str">
        <f>IFERROR(INDEX(Cal!$AP$5:$AP$36,MATCH(Sitemap!AH$6&amp;"-"&amp;Sitemap!$B42,Cal!$AQ$5:$AQ$36,0)),"")</f>
        <v/>
      </c>
      <c r="AI42" s="91" t="str">
        <f>IFERROR(IF(INDEX(Cal!$Y$5:$Y$20,MATCH(Sitemap!AH42,Cal!$AP$5:$AP$20,0))&gt;0,"*x1*",""),IF(COUNTIFS(Cal!$AU$5:$AU$20,Sitemap!AH$6,Cal!$AV$5:$AV$20,"&lt;="&amp;Sitemap!$B42,Cal!$AW$5:$AW$20,"&gt;="&amp;Sitemap!$B42)&gt;0,"*x2*",""))</f>
        <v/>
      </c>
      <c r="AJ42" s="91" t="str">
        <f>IFERROR(IF(ISNUMBER(MATCH(AK$6&amp;"-"&amp;$B42,Cal!$AY$5:$AY$20,0)),"*x6*",IF(INDEX(Cal!$O$5:$O$20,MATCH(Sitemap!AK42,Cal!$AP$5:$AP$20,0))&gt;0,"*x1*","")),"")</f>
        <v/>
      </c>
      <c r="AK42" s="91" t="str">
        <f>IFERROR(INDEX(Cal!$AP$5:$AP$36,MATCH(Sitemap!AK$6&amp;"-"&amp;Sitemap!$B42,Cal!$AQ$5:$AQ$36,0)),"")</f>
        <v/>
      </c>
      <c r="AL42" s="91" t="str">
        <f>IFERROR(IF(INDEX(Cal!$Y$5:$Y$20,MATCH(Sitemap!AK42,Cal!$AP$5:$AP$20,0))&gt;0,"*x1*",""),IF(COUNTIFS(Cal!$AU$5:$AU$20,Sitemap!AK$6,Cal!$AV$5:$AV$20,"&lt;="&amp;Sitemap!$B42,Cal!$AW$5:$AW$20,"&gt;="&amp;Sitemap!$B42)&gt;0,"*x2*",""))</f>
        <v/>
      </c>
      <c r="AM42" s="91" t="str">
        <f>IFERROR(IF(ISNUMBER(MATCH(AN$6&amp;"-"&amp;$B42,Cal!$AY$5:$AY$20,0)),"*x6*",IF(INDEX(Cal!$O$5:$O$20,MATCH(Sitemap!AN42,Cal!$AP$5:$AP$20,0))&gt;0,"*x1*","")),"")</f>
        <v/>
      </c>
      <c r="AN42" s="91" t="str">
        <f>IFERROR(INDEX(Cal!$AP$5:$AP$36,MATCH(Sitemap!AN$6&amp;"-"&amp;Sitemap!$B42,Cal!$AQ$5:$AQ$36,0)),"")</f>
        <v/>
      </c>
      <c r="AO42" s="91" t="str">
        <f>IFERROR(IF(INDEX(Cal!$Y$5:$Y$20,MATCH(Sitemap!AN42,Cal!$AP$5:$AP$20,0))&gt;0,"*x1*",""),IF(COUNTIFS(Cal!$AU$5:$AU$20,Sitemap!AN$6,Cal!$AV$5:$AV$20,"&lt;="&amp;Sitemap!$B42,Cal!$AW$5:$AW$20,"&gt;="&amp;Sitemap!$B42)&gt;0,"*x2*",""))</f>
        <v/>
      </c>
      <c r="AP42" s="91" t="str">
        <f>IFERROR(IF(ISNUMBER(MATCH(AQ$6&amp;"-"&amp;$B42,Cal!$AY$5:$AY$20,0)),"*x6*",IF(INDEX(Cal!$O$5:$O$20,MATCH(Sitemap!AQ42,Cal!$AP$5:$AP$20,0))&gt;0,"*x1*","")),"")</f>
        <v/>
      </c>
      <c r="AQ42" s="91" t="str">
        <f>IFERROR(INDEX(Cal!$AP$5:$AP$36,MATCH(Sitemap!AQ$6&amp;"-"&amp;Sitemap!$B42,Cal!$AQ$5:$AQ$36,0)),"")</f>
        <v/>
      </c>
      <c r="AR42" s="91" t="str">
        <f>IFERROR(IF(INDEX(Cal!$Y$5:$Y$20,MATCH(Sitemap!AQ42,Cal!$AP$5:$AP$20,0))&gt;0,"*x1*",""),IF(COUNTIFS(Cal!$AU$5:$AU$20,Sitemap!AQ$6,Cal!$AV$5:$AV$20,"&lt;="&amp;Sitemap!$B42,Cal!$AW$5:$AW$20,"&gt;="&amp;Sitemap!$B42)&gt;0,"*x2*",""))</f>
        <v/>
      </c>
      <c r="AS42" s="91" t="str">
        <f>IFERROR(IF(ISNUMBER(MATCH(AT$6&amp;"-"&amp;$B42,Cal!$AY$5:$AY$20,0)),"*x6*",IF(INDEX(Cal!$O$5:$O$20,MATCH(Sitemap!AT42,Cal!$AP$5:$AP$20,0))&gt;0,"*x1*","")),"")</f>
        <v/>
      </c>
      <c r="AT42" s="91" t="str">
        <f>IFERROR(INDEX(Cal!$AP$5:$AP$36,MATCH(Sitemap!AT$6&amp;"-"&amp;Sitemap!$B42,Cal!$AQ$5:$AQ$36,0)),"")</f>
        <v/>
      </c>
      <c r="AU42" s="91" t="str">
        <f>IFERROR(IF(INDEX(Cal!$Y$5:$Y$20,MATCH(Sitemap!AT42,Cal!$AP$5:$AP$20,0))&gt;0,"*x1*",""),IF(COUNTIFS(Cal!$AU$5:$AU$20,Sitemap!AT$6,Cal!$AV$5:$AV$20,"&lt;="&amp;Sitemap!$B42,Cal!$AW$5:$AW$20,"&gt;="&amp;Sitemap!$B42)&gt;0,"*x2*",""))</f>
        <v/>
      </c>
      <c r="AV42" s="91" t="str">
        <f>IFERROR(IF(ISNUMBER(MATCH(#REF!&amp;"-"&amp;$B42,Cal!$AY$5:$AY$20,0)),"*x6*",IF(INDEX(Cal!$O$5:$O$20,MATCH(Sitemap!#REF!,Cal!$AP$5:$AP$20,0))&gt;0,"*x1*","")),"")</f>
        <v/>
      </c>
    </row>
    <row r="43" spans="2:48" x14ac:dyDescent="0.25">
      <c r="B43" s="100">
        <v>35</v>
      </c>
      <c r="D43" s="91" t="str">
        <f>IFERROR(INDEX(Cal!$AP$5:$AP$36,MATCH(Sitemap!D$6&amp;"-"&amp;Sitemap!$B43,Cal!$AQ$5:$AQ$36,0)),"")</f>
        <v/>
      </c>
      <c r="E43" s="91" t="str">
        <f>IFERROR(IF(INDEX(Cal!$Y$5:$Y$20,MATCH(Sitemap!D43,Cal!$AP$5:$AP$20,0))&gt;0,"*x1*",""),IF(COUNTIFS(Cal!$AU$5:$AU$20,Sitemap!D$6,Cal!$AV$5:$AV$20,"&lt;="&amp;Sitemap!$B43,Cal!$AW$5:$AW$20,"&gt;="&amp;Sitemap!$B43)&gt;0,"*x2*",""))</f>
        <v/>
      </c>
      <c r="F43" s="91" t="str">
        <f>IFERROR(IF(ISNUMBER(MATCH(G$6&amp;"-"&amp;$B43,Cal!$AY$5:$AY$20,0)),"*x6*",IF(INDEX(Cal!$O$5:$O$20,MATCH(Sitemap!G43,Cal!$AP$5:$AP$20,0))&gt;0,"*x1*","")),"")</f>
        <v/>
      </c>
      <c r="G43" s="91" t="str">
        <f>IFERROR(INDEX(Cal!$AP$5:$AP$36,MATCH(Sitemap!G$6&amp;"-"&amp;Sitemap!$B43,Cal!$AQ$5:$AQ$36,0)),"")</f>
        <v/>
      </c>
      <c r="H43" s="91" t="str">
        <f>IFERROR(IF(INDEX(Cal!$Y$5:$Y$20,MATCH(Sitemap!G43,Cal!$AP$5:$AP$20,0))&gt;0,"*x1*",""),IF(COUNTIFS(Cal!$AU$5:$AU$20,Sitemap!G$6,Cal!$AV$5:$AV$20,"&lt;="&amp;Sitemap!$B43,Cal!$AW$5:$AW$20,"&gt;="&amp;Sitemap!$B43)&gt;0,"*x2*",""))</f>
        <v/>
      </c>
      <c r="I43" s="91" t="str">
        <f>IFERROR(IF(ISNUMBER(MATCH(J$6&amp;"-"&amp;$B43,Cal!$AY$5:$AY$20,0)),"*x6*",IF(INDEX(Cal!$O$5:$O$20,MATCH(Sitemap!J43,Cal!$AP$5:$AP$20,0))&gt;0,"*x1*","")),"")</f>
        <v/>
      </c>
      <c r="J43" s="91" t="str">
        <f>IFERROR(INDEX(Cal!$AP$5:$AP$36,MATCH(Sitemap!J$6&amp;"-"&amp;Sitemap!$B43,Cal!$AQ$5:$AQ$36,0)),"")</f>
        <v/>
      </c>
      <c r="K43" s="91" t="str">
        <f>IFERROR(IF(INDEX(Cal!$Y$5:$Y$20,MATCH(Sitemap!J43,Cal!$AP$5:$AP$20,0))&gt;0,"*x1*",""),IF(COUNTIFS(Cal!$AU$5:$AU$20,Sitemap!J$6,Cal!$AV$5:$AV$20,"&lt;="&amp;Sitemap!$B43,Cal!$AW$5:$AW$20,"&gt;="&amp;Sitemap!$B43)&gt;0,"*x2*",""))</f>
        <v/>
      </c>
      <c r="L43" s="91" t="str">
        <f>IFERROR(IF(ISNUMBER(MATCH(M$6&amp;"-"&amp;$B43,Cal!$AY$5:$AY$20,0)),"*x6*",IF(INDEX(Cal!$O$5:$O$20,MATCH(Sitemap!M43,Cal!$AP$5:$AP$20,0))&gt;0,"*x1*","")),"")</f>
        <v/>
      </c>
      <c r="M43" s="91" t="str">
        <f>IFERROR(INDEX(Cal!$AP$5:$AP$36,MATCH(Sitemap!M$6&amp;"-"&amp;Sitemap!$B43,Cal!$AQ$5:$AQ$36,0)),"")</f>
        <v/>
      </c>
      <c r="N43" s="91" t="str">
        <f>IFERROR(IF(INDEX(Cal!$Y$5:$Y$20,MATCH(Sitemap!M43,Cal!$AP$5:$AP$20,0))&gt;0,"*x1*",""),IF(COUNTIFS(Cal!$AU$5:$AU$20,Sitemap!M$6,Cal!$AV$5:$AV$20,"&lt;="&amp;Sitemap!$B43,Cal!$AW$5:$AW$20,"&gt;="&amp;Sitemap!$B43)&gt;0,"*x2*",""))</f>
        <v/>
      </c>
      <c r="O43" s="91" t="str">
        <f>IFERROR(IF(ISNUMBER(MATCH(P$6&amp;"-"&amp;$B43,Cal!$AY$5:$AY$20,0)),"*x6*",IF(INDEX(Cal!$O$5:$O$20,MATCH(Sitemap!P43,Cal!$AP$5:$AP$20,0))&gt;0,"*x1*","")),"")</f>
        <v/>
      </c>
      <c r="P43" s="91" t="str">
        <f>IFERROR(INDEX(Cal!$AP$5:$AP$36,MATCH(Sitemap!P$6&amp;"-"&amp;Sitemap!$B43,Cal!$AQ$5:$AQ$36,0)),"")</f>
        <v/>
      </c>
      <c r="Q43" s="91" t="str">
        <f>IFERROR(IF(INDEX(Cal!$Y$5:$Y$20,MATCH(Sitemap!P43,Cal!$AP$5:$AP$20,0))&gt;0,"*x1*",""),IF(COUNTIFS(Cal!$AU$5:$AU$20,Sitemap!P$6,Cal!$AV$5:$AV$20,"&lt;="&amp;Sitemap!$B43,Cal!$AW$5:$AW$20,"&gt;="&amp;Sitemap!$B43)&gt;0,"*x2*",""))</f>
        <v/>
      </c>
      <c r="R43" s="91" t="str">
        <f>IFERROR(IF(ISNUMBER(MATCH(S$6&amp;"-"&amp;$B43,Cal!$AY$5:$AY$20,0)),"*x6*",IF(INDEX(Cal!$O$5:$O$20,MATCH(Sitemap!S43,Cal!$AP$5:$AP$20,0))&gt;0,"*x1*","")),"")</f>
        <v/>
      </c>
      <c r="S43" s="91" t="str">
        <f>IFERROR(INDEX(Cal!$AP$5:$AP$36,MATCH(Sitemap!S$6&amp;"-"&amp;Sitemap!$B43,Cal!$AQ$5:$AQ$36,0)),"")</f>
        <v/>
      </c>
      <c r="T43" s="91" t="str">
        <f>IFERROR(IF(INDEX(Cal!$Y$5:$Y$20,MATCH(Sitemap!S43,Cal!$AP$5:$AP$20,0))&gt;0,"*x1*",""),IF(COUNTIFS(Cal!$AU$5:$AU$20,Sitemap!S$6,Cal!$AV$5:$AV$20,"&lt;="&amp;Sitemap!$B43,Cal!$AW$5:$AW$20,"&gt;="&amp;Sitemap!$B43)&gt;0,"*x2*",""))</f>
        <v/>
      </c>
      <c r="U43" s="91" t="str">
        <f>IFERROR(IF(ISNUMBER(MATCH(V$6&amp;"-"&amp;$B43,Cal!$AY$5:$AY$20,0)),"*x6*",IF(INDEX(Cal!$O$5:$O$20,MATCH(Sitemap!V43,Cal!$AP$5:$AP$20,0))&gt;0,"*x1*","")),"")</f>
        <v/>
      </c>
      <c r="V43" s="91" t="str">
        <f>IFERROR(INDEX(Cal!$AP$5:$AP$36,MATCH(Sitemap!V$6&amp;"-"&amp;Sitemap!$B43,Cal!$AQ$5:$AQ$36,0)),"")</f>
        <v/>
      </c>
      <c r="W43" s="91" t="str">
        <f>IFERROR(IF(INDEX(Cal!$Y$5:$Y$20,MATCH(Sitemap!V43,Cal!$AP$5:$AP$20,0))&gt;0,"*x1*",""),IF(COUNTIFS(Cal!$AU$5:$AU$20,Sitemap!V$6,Cal!$AV$5:$AV$20,"&lt;="&amp;Sitemap!$B43,Cal!$AW$5:$AW$20,"&gt;="&amp;Sitemap!$B43)&gt;0,"*x2*",""))</f>
        <v/>
      </c>
      <c r="X43" s="91" t="str">
        <f>IFERROR(IF(ISNUMBER(MATCH(Y$6&amp;"-"&amp;$B43,Cal!$AY$5:$AY$20,0)),"*x6*",IF(INDEX(Cal!$O$5:$O$20,MATCH(Sitemap!Y43,Cal!$AP$5:$AP$20,0))&gt;0,"*x1*","")),"")</f>
        <v/>
      </c>
      <c r="Y43" s="91" t="str">
        <f>IFERROR(INDEX(Cal!$AP$5:$AP$36,MATCH(Sitemap!Y$6&amp;"-"&amp;Sitemap!$B43,Cal!$AQ$5:$AQ$36,0)),"")</f>
        <v/>
      </c>
      <c r="Z43" s="91" t="str">
        <f>IFERROR(IF(INDEX(Cal!$Y$5:$Y$20,MATCH(Sitemap!Y43,Cal!$AP$5:$AP$20,0))&gt;0,"*x1*",""),IF(COUNTIFS(Cal!$AU$5:$AU$20,Sitemap!Y$6,Cal!$AV$5:$AV$20,"&lt;="&amp;Sitemap!$B43,Cal!$AW$5:$AW$20,"&gt;="&amp;Sitemap!$B43)&gt;0,"*x2*",""))</f>
        <v/>
      </c>
      <c r="AA43" s="91" t="str">
        <f>IFERROR(IF(ISNUMBER(MATCH(AB$6&amp;"-"&amp;$B43,Cal!$AY$5:$AY$20,0)),"*x6*",IF(INDEX(Cal!$O$5:$O$20,MATCH(Sitemap!AB43,Cal!$AP$5:$AP$20,0))&gt;0,"*x1*","")),"")</f>
        <v/>
      </c>
      <c r="AB43" s="91" t="str">
        <f>IFERROR(INDEX(Cal!$AP$5:$AP$36,MATCH(Sitemap!AB$6&amp;"-"&amp;Sitemap!$B43,Cal!$AQ$5:$AQ$36,0)),"")</f>
        <v/>
      </c>
      <c r="AC43" s="91" t="str">
        <f>IFERROR(IF(INDEX(Cal!$Y$5:$Y$20,MATCH(Sitemap!AB43,Cal!$AP$5:$AP$20,0))&gt;0,"*x1*",""),IF(COUNTIFS(Cal!$AU$5:$AU$20,Sitemap!AB$6,Cal!$AV$5:$AV$20,"&lt;="&amp;Sitemap!$B43,Cal!$AW$5:$AW$20,"&gt;="&amp;Sitemap!$B43)&gt;0,"*x2*",""))</f>
        <v/>
      </c>
      <c r="AD43" s="91" t="str">
        <f>IFERROR(IF(ISNUMBER(MATCH(AE$6&amp;"-"&amp;$B43,Cal!$AY$5:$AY$20,0)),"*x6*",IF(INDEX(Cal!$O$5:$O$20,MATCH(Sitemap!AE43,Cal!$AP$5:$AP$20,0))&gt;0,"*x1*","")),"")</f>
        <v/>
      </c>
      <c r="AE43" s="91" t="str">
        <f>IFERROR(INDEX(Cal!$AP$5:$AP$36,MATCH(Sitemap!AE$6&amp;"-"&amp;Sitemap!$B43,Cal!$AQ$5:$AQ$36,0)),"")</f>
        <v/>
      </c>
      <c r="AF43" s="91" t="str">
        <f>IFERROR(IF(INDEX(Cal!$Y$5:$Y$20,MATCH(Sitemap!AE43,Cal!$AP$5:$AP$20,0))&gt;0,"*x1*",""),IF(COUNTIFS(Cal!$AU$5:$AU$20,Sitemap!AE$6,Cal!$AV$5:$AV$20,"&lt;="&amp;Sitemap!$B43,Cal!$AW$5:$AW$20,"&gt;="&amp;Sitemap!$B43)&gt;0,"*x2*",""))</f>
        <v/>
      </c>
      <c r="AG43" s="91" t="str">
        <f>IFERROR(IF(ISNUMBER(MATCH(AH$6&amp;"-"&amp;$B43,Cal!$AY$5:$AY$20,0)),"*x6*",IF(INDEX(Cal!$O$5:$O$20,MATCH(Sitemap!AH43,Cal!$AP$5:$AP$20,0))&gt;0,"*x1*","")),"")</f>
        <v/>
      </c>
      <c r="AH43" s="91" t="str">
        <f>IFERROR(INDEX(Cal!$AP$5:$AP$36,MATCH(Sitemap!AH$6&amp;"-"&amp;Sitemap!$B43,Cal!$AQ$5:$AQ$36,0)),"")</f>
        <v/>
      </c>
      <c r="AI43" s="91" t="str">
        <f>IFERROR(IF(INDEX(Cal!$Y$5:$Y$20,MATCH(Sitemap!AH43,Cal!$AP$5:$AP$20,0))&gt;0,"*x1*",""),IF(COUNTIFS(Cal!$AU$5:$AU$20,Sitemap!AH$6,Cal!$AV$5:$AV$20,"&lt;="&amp;Sitemap!$B43,Cal!$AW$5:$AW$20,"&gt;="&amp;Sitemap!$B43)&gt;0,"*x2*",""))</f>
        <v/>
      </c>
      <c r="AJ43" s="91" t="str">
        <f>IFERROR(IF(ISNUMBER(MATCH(AK$6&amp;"-"&amp;$B43,Cal!$AY$5:$AY$20,0)),"*x6*",IF(INDEX(Cal!$O$5:$O$20,MATCH(Sitemap!AK43,Cal!$AP$5:$AP$20,0))&gt;0,"*x1*","")),"")</f>
        <v/>
      </c>
      <c r="AK43" s="91" t="str">
        <f>IFERROR(INDEX(Cal!$AP$5:$AP$36,MATCH(Sitemap!AK$6&amp;"-"&amp;Sitemap!$B43,Cal!$AQ$5:$AQ$36,0)),"")</f>
        <v/>
      </c>
      <c r="AL43" s="91" t="str">
        <f>IFERROR(IF(INDEX(Cal!$Y$5:$Y$20,MATCH(Sitemap!AK43,Cal!$AP$5:$AP$20,0))&gt;0,"*x1*",""),IF(COUNTIFS(Cal!$AU$5:$AU$20,Sitemap!AK$6,Cal!$AV$5:$AV$20,"&lt;="&amp;Sitemap!$B43,Cal!$AW$5:$AW$20,"&gt;="&amp;Sitemap!$B43)&gt;0,"*x2*",""))</f>
        <v/>
      </c>
      <c r="AM43" s="91" t="str">
        <f>IFERROR(IF(ISNUMBER(MATCH(AN$6&amp;"-"&amp;$B43,Cal!$AY$5:$AY$20,0)),"*x6*",IF(INDEX(Cal!$O$5:$O$20,MATCH(Sitemap!AN43,Cal!$AP$5:$AP$20,0))&gt;0,"*x1*","")),"")</f>
        <v/>
      </c>
      <c r="AN43" s="91" t="str">
        <f>IFERROR(INDEX(Cal!$AP$5:$AP$36,MATCH(Sitemap!AN$6&amp;"-"&amp;Sitemap!$B43,Cal!$AQ$5:$AQ$36,0)),"")</f>
        <v/>
      </c>
      <c r="AO43" s="91" t="str">
        <f>IFERROR(IF(INDEX(Cal!$Y$5:$Y$20,MATCH(Sitemap!AN43,Cal!$AP$5:$AP$20,0))&gt;0,"*x1*",""),IF(COUNTIFS(Cal!$AU$5:$AU$20,Sitemap!AN$6,Cal!$AV$5:$AV$20,"&lt;="&amp;Sitemap!$B43,Cal!$AW$5:$AW$20,"&gt;="&amp;Sitemap!$B43)&gt;0,"*x2*",""))</f>
        <v/>
      </c>
      <c r="AP43" s="91" t="str">
        <f>IFERROR(IF(ISNUMBER(MATCH(AQ$6&amp;"-"&amp;$B43,Cal!$AY$5:$AY$20,0)),"*x6*",IF(INDEX(Cal!$O$5:$O$20,MATCH(Sitemap!AQ43,Cal!$AP$5:$AP$20,0))&gt;0,"*x1*","")),"")</f>
        <v/>
      </c>
      <c r="AQ43" s="91" t="str">
        <f>IFERROR(INDEX(Cal!$AP$5:$AP$36,MATCH(Sitemap!AQ$6&amp;"-"&amp;Sitemap!$B43,Cal!$AQ$5:$AQ$36,0)),"")</f>
        <v/>
      </c>
      <c r="AR43" s="91" t="str">
        <f>IFERROR(IF(INDEX(Cal!$Y$5:$Y$20,MATCH(Sitemap!AQ43,Cal!$AP$5:$AP$20,0))&gt;0,"*x1*",""),IF(COUNTIFS(Cal!$AU$5:$AU$20,Sitemap!AQ$6,Cal!$AV$5:$AV$20,"&lt;="&amp;Sitemap!$B43,Cal!$AW$5:$AW$20,"&gt;="&amp;Sitemap!$B43)&gt;0,"*x2*",""))</f>
        <v/>
      </c>
      <c r="AS43" s="91" t="str">
        <f>IFERROR(IF(ISNUMBER(MATCH(AT$6&amp;"-"&amp;$B43,Cal!$AY$5:$AY$20,0)),"*x6*",IF(INDEX(Cal!$O$5:$O$20,MATCH(Sitemap!AT43,Cal!$AP$5:$AP$20,0))&gt;0,"*x1*","")),"")</f>
        <v/>
      </c>
      <c r="AT43" s="91" t="str">
        <f>IFERROR(INDEX(Cal!$AP$5:$AP$36,MATCH(Sitemap!AT$6&amp;"-"&amp;Sitemap!$B43,Cal!$AQ$5:$AQ$36,0)),"")</f>
        <v/>
      </c>
      <c r="AU43" s="91" t="str">
        <f>IFERROR(IF(INDEX(Cal!$Y$5:$Y$20,MATCH(Sitemap!AT43,Cal!$AP$5:$AP$20,0))&gt;0,"*x1*",""),IF(COUNTIFS(Cal!$AU$5:$AU$20,Sitemap!AT$6,Cal!$AV$5:$AV$20,"&lt;="&amp;Sitemap!$B43,Cal!$AW$5:$AW$20,"&gt;="&amp;Sitemap!$B43)&gt;0,"*x2*",""))</f>
        <v/>
      </c>
      <c r="AV43" s="91" t="str">
        <f>IFERROR(IF(ISNUMBER(MATCH(#REF!&amp;"-"&amp;$B43,Cal!$AY$5:$AY$20,0)),"*x6*",IF(INDEX(Cal!$O$5:$O$20,MATCH(Sitemap!#REF!,Cal!$AP$5:$AP$20,0))&gt;0,"*x1*","")),"")</f>
        <v/>
      </c>
    </row>
    <row r="44" spans="2:48" x14ac:dyDescent="0.25">
      <c r="B44" s="100">
        <v>36</v>
      </c>
      <c r="D44" s="91" t="str">
        <f>IFERROR(INDEX(Cal!$AP$5:$AP$36,MATCH(Sitemap!D$6&amp;"-"&amp;Sitemap!$B44,Cal!$AQ$5:$AQ$36,0)),"")</f>
        <v/>
      </c>
      <c r="E44" s="91" t="str">
        <f>IFERROR(IF(INDEX(Cal!$Y$5:$Y$20,MATCH(Sitemap!D44,Cal!$AP$5:$AP$20,0))&gt;0,"*x1*",""),IF(COUNTIFS(Cal!$AU$5:$AU$20,Sitemap!D$6,Cal!$AV$5:$AV$20,"&lt;="&amp;Sitemap!$B44,Cal!$AW$5:$AW$20,"&gt;="&amp;Sitemap!$B44)&gt;0,"*x2*",""))</f>
        <v/>
      </c>
      <c r="F44" s="91" t="str">
        <f>IFERROR(IF(ISNUMBER(MATCH(G$6&amp;"-"&amp;$B44,Cal!$AY$5:$AY$20,0)),"*x6*",IF(INDEX(Cal!$O$5:$O$20,MATCH(Sitemap!G44,Cal!$AP$5:$AP$20,0))&gt;0,"*x1*","")),"")</f>
        <v/>
      </c>
      <c r="G44" s="91" t="str">
        <f>IFERROR(INDEX(Cal!$AP$5:$AP$36,MATCH(Sitemap!G$6&amp;"-"&amp;Sitemap!$B44,Cal!$AQ$5:$AQ$36,0)),"")</f>
        <v/>
      </c>
      <c r="H44" s="91" t="str">
        <f>IFERROR(IF(INDEX(Cal!$Y$5:$Y$20,MATCH(Sitemap!G44,Cal!$AP$5:$AP$20,0))&gt;0,"*x1*",""),IF(COUNTIFS(Cal!$AU$5:$AU$20,Sitemap!G$6,Cal!$AV$5:$AV$20,"&lt;="&amp;Sitemap!$B44,Cal!$AW$5:$AW$20,"&gt;="&amp;Sitemap!$B44)&gt;0,"*x2*",""))</f>
        <v/>
      </c>
      <c r="I44" s="91" t="str">
        <f>IFERROR(IF(ISNUMBER(MATCH(J$6&amp;"-"&amp;$B44,Cal!$AY$5:$AY$20,0)),"*x6*",IF(INDEX(Cal!$O$5:$O$20,MATCH(Sitemap!J44,Cal!$AP$5:$AP$20,0))&gt;0,"*x1*","")),"")</f>
        <v/>
      </c>
      <c r="J44" s="91" t="str">
        <f>IFERROR(INDEX(Cal!$AP$5:$AP$36,MATCH(Sitemap!J$6&amp;"-"&amp;Sitemap!$B44,Cal!$AQ$5:$AQ$36,0)),"")</f>
        <v/>
      </c>
      <c r="K44" s="91" t="str">
        <f>IFERROR(IF(INDEX(Cal!$Y$5:$Y$20,MATCH(Sitemap!J44,Cal!$AP$5:$AP$20,0))&gt;0,"*x1*",""),IF(COUNTIFS(Cal!$AU$5:$AU$20,Sitemap!J$6,Cal!$AV$5:$AV$20,"&lt;="&amp;Sitemap!$B44,Cal!$AW$5:$AW$20,"&gt;="&amp;Sitemap!$B44)&gt;0,"*x2*",""))</f>
        <v/>
      </c>
      <c r="L44" s="91" t="str">
        <f>IFERROR(IF(ISNUMBER(MATCH(M$6&amp;"-"&amp;$B44,Cal!$AY$5:$AY$20,0)),"*x6*",IF(INDEX(Cal!$O$5:$O$20,MATCH(Sitemap!M44,Cal!$AP$5:$AP$20,0))&gt;0,"*x1*","")),"")</f>
        <v/>
      </c>
      <c r="M44" s="91" t="str">
        <f>IFERROR(INDEX(Cal!$AP$5:$AP$36,MATCH(Sitemap!M$6&amp;"-"&amp;Sitemap!$B44,Cal!$AQ$5:$AQ$36,0)),"")</f>
        <v/>
      </c>
      <c r="N44" s="91" t="str">
        <f>IFERROR(IF(INDEX(Cal!$Y$5:$Y$20,MATCH(Sitemap!M44,Cal!$AP$5:$AP$20,0))&gt;0,"*x1*",""),IF(COUNTIFS(Cal!$AU$5:$AU$20,Sitemap!M$6,Cal!$AV$5:$AV$20,"&lt;="&amp;Sitemap!$B44,Cal!$AW$5:$AW$20,"&gt;="&amp;Sitemap!$B44)&gt;0,"*x2*",""))</f>
        <v/>
      </c>
      <c r="O44" s="91" t="str">
        <f>IFERROR(IF(ISNUMBER(MATCH(P$6&amp;"-"&amp;$B44,Cal!$AY$5:$AY$20,0)),"*x6*",IF(INDEX(Cal!$O$5:$O$20,MATCH(Sitemap!P44,Cal!$AP$5:$AP$20,0))&gt;0,"*x1*","")),"")</f>
        <v/>
      </c>
      <c r="P44" s="91" t="str">
        <f>IFERROR(INDEX(Cal!$AP$5:$AP$36,MATCH(Sitemap!P$6&amp;"-"&amp;Sitemap!$B44,Cal!$AQ$5:$AQ$36,0)),"")</f>
        <v/>
      </c>
      <c r="Q44" s="91" t="str">
        <f>IFERROR(IF(INDEX(Cal!$Y$5:$Y$20,MATCH(Sitemap!P44,Cal!$AP$5:$AP$20,0))&gt;0,"*x1*",""),IF(COUNTIFS(Cal!$AU$5:$AU$20,Sitemap!P$6,Cal!$AV$5:$AV$20,"&lt;="&amp;Sitemap!$B44,Cal!$AW$5:$AW$20,"&gt;="&amp;Sitemap!$B44)&gt;0,"*x2*",""))</f>
        <v/>
      </c>
      <c r="R44" s="91" t="str">
        <f>IFERROR(IF(ISNUMBER(MATCH(S$6&amp;"-"&amp;$B44,Cal!$AY$5:$AY$20,0)),"*x6*",IF(INDEX(Cal!$O$5:$O$20,MATCH(Sitemap!S44,Cal!$AP$5:$AP$20,0))&gt;0,"*x1*","")),"")</f>
        <v/>
      </c>
      <c r="S44" s="91" t="str">
        <f>IFERROR(INDEX(Cal!$AP$5:$AP$36,MATCH(Sitemap!S$6&amp;"-"&amp;Sitemap!$B44,Cal!$AQ$5:$AQ$36,0)),"")</f>
        <v/>
      </c>
      <c r="T44" s="91" t="str">
        <f>IFERROR(IF(INDEX(Cal!$Y$5:$Y$20,MATCH(Sitemap!S44,Cal!$AP$5:$AP$20,0))&gt;0,"*x1*",""),IF(COUNTIFS(Cal!$AU$5:$AU$20,Sitemap!S$6,Cal!$AV$5:$AV$20,"&lt;="&amp;Sitemap!$B44,Cal!$AW$5:$AW$20,"&gt;="&amp;Sitemap!$B44)&gt;0,"*x2*",""))</f>
        <v/>
      </c>
      <c r="U44" s="91" t="str">
        <f>IFERROR(IF(ISNUMBER(MATCH(V$6&amp;"-"&amp;$B44,Cal!$AY$5:$AY$20,0)),"*x6*",IF(INDEX(Cal!$O$5:$O$20,MATCH(Sitemap!V44,Cal!$AP$5:$AP$20,0))&gt;0,"*x1*","")),"")</f>
        <v/>
      </c>
      <c r="V44" s="91" t="str">
        <f>IFERROR(INDEX(Cal!$AP$5:$AP$36,MATCH(Sitemap!V$6&amp;"-"&amp;Sitemap!$B44,Cal!$AQ$5:$AQ$36,0)),"")</f>
        <v/>
      </c>
      <c r="W44" s="91" t="str">
        <f>IFERROR(IF(INDEX(Cal!$Y$5:$Y$20,MATCH(Sitemap!V44,Cal!$AP$5:$AP$20,0))&gt;0,"*x1*",""),IF(COUNTIFS(Cal!$AU$5:$AU$20,Sitemap!V$6,Cal!$AV$5:$AV$20,"&lt;="&amp;Sitemap!$B44,Cal!$AW$5:$AW$20,"&gt;="&amp;Sitemap!$B44)&gt;0,"*x2*",""))</f>
        <v/>
      </c>
      <c r="X44" s="91" t="str">
        <f>IFERROR(IF(ISNUMBER(MATCH(Y$6&amp;"-"&amp;$B44,Cal!$AY$5:$AY$20,0)),"*x6*",IF(INDEX(Cal!$O$5:$O$20,MATCH(Sitemap!Y44,Cal!$AP$5:$AP$20,0))&gt;0,"*x1*","")),"")</f>
        <v/>
      </c>
      <c r="Y44" s="91" t="str">
        <f>IFERROR(INDEX(Cal!$AP$5:$AP$36,MATCH(Sitemap!Y$6&amp;"-"&amp;Sitemap!$B44,Cal!$AQ$5:$AQ$36,0)),"")</f>
        <v/>
      </c>
      <c r="Z44" s="91" t="str">
        <f>IFERROR(IF(INDEX(Cal!$Y$5:$Y$20,MATCH(Sitemap!Y44,Cal!$AP$5:$AP$20,0))&gt;0,"*x1*",""),IF(COUNTIFS(Cal!$AU$5:$AU$20,Sitemap!Y$6,Cal!$AV$5:$AV$20,"&lt;="&amp;Sitemap!$B44,Cal!$AW$5:$AW$20,"&gt;="&amp;Sitemap!$B44)&gt;0,"*x2*",""))</f>
        <v/>
      </c>
      <c r="AA44" s="91" t="str">
        <f>IFERROR(IF(ISNUMBER(MATCH(AB$6&amp;"-"&amp;$B44,Cal!$AY$5:$AY$20,0)),"*x6*",IF(INDEX(Cal!$O$5:$O$20,MATCH(Sitemap!AB44,Cal!$AP$5:$AP$20,0))&gt;0,"*x1*","")),"")</f>
        <v/>
      </c>
      <c r="AB44" s="91" t="str">
        <f>IFERROR(INDEX(Cal!$AP$5:$AP$36,MATCH(Sitemap!AB$6&amp;"-"&amp;Sitemap!$B44,Cal!$AQ$5:$AQ$36,0)),"")</f>
        <v/>
      </c>
      <c r="AC44" s="91" t="str">
        <f>IFERROR(IF(INDEX(Cal!$Y$5:$Y$20,MATCH(Sitemap!AB44,Cal!$AP$5:$AP$20,0))&gt;0,"*x1*",""),IF(COUNTIFS(Cal!$AU$5:$AU$20,Sitemap!AB$6,Cal!$AV$5:$AV$20,"&lt;="&amp;Sitemap!$B44,Cal!$AW$5:$AW$20,"&gt;="&amp;Sitemap!$B44)&gt;0,"*x2*",""))</f>
        <v/>
      </c>
      <c r="AD44" s="91" t="str">
        <f>IFERROR(IF(ISNUMBER(MATCH(AE$6&amp;"-"&amp;$B44,Cal!$AY$5:$AY$20,0)),"*x6*",IF(INDEX(Cal!$O$5:$O$20,MATCH(Sitemap!AE44,Cal!$AP$5:$AP$20,0))&gt;0,"*x1*","")),"")</f>
        <v/>
      </c>
      <c r="AE44" s="91" t="str">
        <f>IFERROR(INDEX(Cal!$AP$5:$AP$36,MATCH(Sitemap!AE$6&amp;"-"&amp;Sitemap!$B44,Cal!$AQ$5:$AQ$36,0)),"")</f>
        <v/>
      </c>
      <c r="AF44" s="91" t="str">
        <f>IFERROR(IF(INDEX(Cal!$Y$5:$Y$20,MATCH(Sitemap!AE44,Cal!$AP$5:$AP$20,0))&gt;0,"*x1*",""),IF(COUNTIFS(Cal!$AU$5:$AU$20,Sitemap!AE$6,Cal!$AV$5:$AV$20,"&lt;="&amp;Sitemap!$B44,Cal!$AW$5:$AW$20,"&gt;="&amp;Sitemap!$B44)&gt;0,"*x2*",""))</f>
        <v/>
      </c>
      <c r="AG44" s="91" t="str">
        <f>IFERROR(IF(ISNUMBER(MATCH(AH$6&amp;"-"&amp;$B44,Cal!$AY$5:$AY$20,0)),"*x6*",IF(INDEX(Cal!$O$5:$O$20,MATCH(Sitemap!AH44,Cal!$AP$5:$AP$20,0))&gt;0,"*x1*","")),"")</f>
        <v/>
      </c>
      <c r="AH44" s="91" t="str">
        <f>IFERROR(INDEX(Cal!$AP$5:$AP$36,MATCH(Sitemap!AH$6&amp;"-"&amp;Sitemap!$B44,Cal!$AQ$5:$AQ$36,0)),"")</f>
        <v/>
      </c>
      <c r="AI44" s="91" t="str">
        <f>IFERROR(IF(INDEX(Cal!$Y$5:$Y$20,MATCH(Sitemap!AH44,Cal!$AP$5:$AP$20,0))&gt;0,"*x1*",""),IF(COUNTIFS(Cal!$AU$5:$AU$20,Sitemap!AH$6,Cal!$AV$5:$AV$20,"&lt;="&amp;Sitemap!$B44,Cal!$AW$5:$AW$20,"&gt;="&amp;Sitemap!$B44)&gt;0,"*x2*",""))</f>
        <v/>
      </c>
      <c r="AJ44" s="91" t="str">
        <f>IFERROR(IF(ISNUMBER(MATCH(AK$6&amp;"-"&amp;$B44,Cal!$AY$5:$AY$20,0)),"*x6*",IF(INDEX(Cal!$O$5:$O$20,MATCH(Sitemap!AK44,Cal!$AP$5:$AP$20,0))&gt;0,"*x1*","")),"")</f>
        <v/>
      </c>
      <c r="AK44" s="91" t="str">
        <f>IFERROR(INDEX(Cal!$AP$5:$AP$36,MATCH(Sitemap!AK$6&amp;"-"&amp;Sitemap!$B44,Cal!$AQ$5:$AQ$36,0)),"")</f>
        <v/>
      </c>
      <c r="AL44" s="91" t="str">
        <f>IFERROR(IF(INDEX(Cal!$Y$5:$Y$20,MATCH(Sitemap!AK44,Cal!$AP$5:$AP$20,0))&gt;0,"*x1*",""),IF(COUNTIFS(Cal!$AU$5:$AU$20,Sitemap!AK$6,Cal!$AV$5:$AV$20,"&lt;="&amp;Sitemap!$B44,Cal!$AW$5:$AW$20,"&gt;="&amp;Sitemap!$B44)&gt;0,"*x2*",""))</f>
        <v/>
      </c>
      <c r="AM44" s="91" t="str">
        <f>IFERROR(IF(ISNUMBER(MATCH(AN$6&amp;"-"&amp;$B44,Cal!$AY$5:$AY$20,0)),"*x6*",IF(INDEX(Cal!$O$5:$O$20,MATCH(Sitemap!AN44,Cal!$AP$5:$AP$20,0))&gt;0,"*x1*","")),"")</f>
        <v/>
      </c>
      <c r="AN44" s="91" t="str">
        <f>IFERROR(INDEX(Cal!$AP$5:$AP$36,MATCH(Sitemap!AN$6&amp;"-"&amp;Sitemap!$B44,Cal!$AQ$5:$AQ$36,0)),"")</f>
        <v/>
      </c>
      <c r="AO44" s="91" t="str">
        <f>IFERROR(IF(INDEX(Cal!$Y$5:$Y$20,MATCH(Sitemap!AN44,Cal!$AP$5:$AP$20,0))&gt;0,"*x1*",""),IF(COUNTIFS(Cal!$AU$5:$AU$20,Sitemap!AN$6,Cal!$AV$5:$AV$20,"&lt;="&amp;Sitemap!$B44,Cal!$AW$5:$AW$20,"&gt;="&amp;Sitemap!$B44)&gt;0,"*x2*",""))</f>
        <v/>
      </c>
      <c r="AP44" s="91" t="str">
        <f>IFERROR(IF(ISNUMBER(MATCH(AQ$6&amp;"-"&amp;$B44,Cal!$AY$5:$AY$20,0)),"*x6*",IF(INDEX(Cal!$O$5:$O$20,MATCH(Sitemap!AQ44,Cal!$AP$5:$AP$20,0))&gt;0,"*x1*","")),"")</f>
        <v/>
      </c>
      <c r="AQ44" s="91" t="str">
        <f>IFERROR(INDEX(Cal!$AP$5:$AP$36,MATCH(Sitemap!AQ$6&amp;"-"&amp;Sitemap!$B44,Cal!$AQ$5:$AQ$36,0)),"")</f>
        <v/>
      </c>
      <c r="AR44" s="91" t="str">
        <f>IFERROR(IF(INDEX(Cal!$Y$5:$Y$20,MATCH(Sitemap!AQ44,Cal!$AP$5:$AP$20,0))&gt;0,"*x1*",""),IF(COUNTIFS(Cal!$AU$5:$AU$20,Sitemap!AQ$6,Cal!$AV$5:$AV$20,"&lt;="&amp;Sitemap!$B44,Cal!$AW$5:$AW$20,"&gt;="&amp;Sitemap!$B44)&gt;0,"*x2*",""))</f>
        <v/>
      </c>
      <c r="AS44" s="91" t="str">
        <f>IFERROR(IF(ISNUMBER(MATCH(AT$6&amp;"-"&amp;$B44,Cal!$AY$5:$AY$20,0)),"*x6*",IF(INDEX(Cal!$O$5:$O$20,MATCH(Sitemap!AT44,Cal!$AP$5:$AP$20,0))&gt;0,"*x1*","")),"")</f>
        <v/>
      </c>
      <c r="AT44" s="91" t="str">
        <f>IFERROR(INDEX(Cal!$AP$5:$AP$36,MATCH(Sitemap!AT$6&amp;"-"&amp;Sitemap!$B44,Cal!$AQ$5:$AQ$36,0)),"")</f>
        <v/>
      </c>
      <c r="AU44" s="91" t="str">
        <f>IFERROR(IF(INDEX(Cal!$Y$5:$Y$20,MATCH(Sitemap!AT44,Cal!$AP$5:$AP$20,0))&gt;0,"*x1*",""),IF(COUNTIFS(Cal!$AU$5:$AU$20,Sitemap!AT$6,Cal!$AV$5:$AV$20,"&lt;="&amp;Sitemap!$B44,Cal!$AW$5:$AW$20,"&gt;="&amp;Sitemap!$B44)&gt;0,"*x2*",""))</f>
        <v/>
      </c>
      <c r="AV44" s="91" t="str">
        <f>IFERROR(IF(ISNUMBER(MATCH(#REF!&amp;"-"&amp;$B44,Cal!$AY$5:$AY$20,0)),"*x6*",IF(INDEX(Cal!$O$5:$O$20,MATCH(Sitemap!#REF!,Cal!$AP$5:$AP$20,0))&gt;0,"*x1*","")),"")</f>
        <v/>
      </c>
    </row>
    <row r="45" spans="2:48" x14ac:dyDescent="0.25">
      <c r="B45" s="100">
        <v>37</v>
      </c>
      <c r="D45" s="91" t="str">
        <f>IFERROR(INDEX(Cal!$AP$5:$AP$36,MATCH(Sitemap!D$6&amp;"-"&amp;Sitemap!$B45,Cal!$AQ$5:$AQ$36,0)),"")</f>
        <v/>
      </c>
      <c r="E45" s="91" t="str">
        <f>IFERROR(IF(INDEX(Cal!$Y$5:$Y$20,MATCH(Sitemap!D45,Cal!$AP$5:$AP$20,0))&gt;0,"*x1*",""),IF(COUNTIFS(Cal!$AU$5:$AU$20,Sitemap!D$6,Cal!$AV$5:$AV$20,"&lt;="&amp;Sitemap!$B45,Cal!$AW$5:$AW$20,"&gt;="&amp;Sitemap!$B45)&gt;0,"*x2*",""))</f>
        <v/>
      </c>
      <c r="F45" s="91" t="str">
        <f>IFERROR(IF(ISNUMBER(MATCH(G$6&amp;"-"&amp;$B45,Cal!$AY$5:$AY$20,0)),"*x6*",IF(INDEX(Cal!$O$5:$O$20,MATCH(Sitemap!G45,Cal!$AP$5:$AP$20,0))&gt;0,"*x1*","")),"")</f>
        <v/>
      </c>
      <c r="G45" s="91" t="str">
        <f>IFERROR(INDEX(Cal!$AP$5:$AP$36,MATCH(Sitemap!G$6&amp;"-"&amp;Sitemap!$B45,Cal!$AQ$5:$AQ$36,0)),"")</f>
        <v/>
      </c>
      <c r="H45" s="91" t="str">
        <f>IFERROR(IF(INDEX(Cal!$Y$5:$Y$20,MATCH(Sitemap!G45,Cal!$AP$5:$AP$20,0))&gt;0,"*x1*",""),IF(COUNTIFS(Cal!$AU$5:$AU$20,Sitemap!G$6,Cal!$AV$5:$AV$20,"&lt;="&amp;Sitemap!$B45,Cal!$AW$5:$AW$20,"&gt;="&amp;Sitemap!$B45)&gt;0,"*x2*",""))</f>
        <v/>
      </c>
      <c r="I45" s="91" t="str">
        <f>IFERROR(IF(ISNUMBER(MATCH(J$6&amp;"-"&amp;$B45,Cal!$AY$5:$AY$20,0)),"*x6*",IF(INDEX(Cal!$O$5:$O$20,MATCH(Sitemap!J45,Cal!$AP$5:$AP$20,0))&gt;0,"*x1*","")),"")</f>
        <v/>
      </c>
      <c r="J45" s="91" t="str">
        <f>IFERROR(INDEX(Cal!$AP$5:$AP$36,MATCH(Sitemap!J$6&amp;"-"&amp;Sitemap!$B45,Cal!$AQ$5:$AQ$36,0)),"")</f>
        <v/>
      </c>
      <c r="K45" s="91" t="str">
        <f>IFERROR(IF(INDEX(Cal!$Y$5:$Y$20,MATCH(Sitemap!J45,Cal!$AP$5:$AP$20,0))&gt;0,"*x1*",""),IF(COUNTIFS(Cal!$AU$5:$AU$20,Sitemap!J$6,Cal!$AV$5:$AV$20,"&lt;="&amp;Sitemap!$B45,Cal!$AW$5:$AW$20,"&gt;="&amp;Sitemap!$B45)&gt;0,"*x2*",""))</f>
        <v/>
      </c>
      <c r="L45" s="91" t="str">
        <f>IFERROR(IF(ISNUMBER(MATCH(M$6&amp;"-"&amp;$B45,Cal!$AY$5:$AY$20,0)),"*x6*",IF(INDEX(Cal!$O$5:$O$20,MATCH(Sitemap!M45,Cal!$AP$5:$AP$20,0))&gt;0,"*x1*","")),"")</f>
        <v/>
      </c>
      <c r="M45" s="91" t="str">
        <f>IFERROR(INDEX(Cal!$AP$5:$AP$36,MATCH(Sitemap!M$6&amp;"-"&amp;Sitemap!$B45,Cal!$AQ$5:$AQ$36,0)),"")</f>
        <v/>
      </c>
      <c r="N45" s="91" t="str">
        <f>IFERROR(IF(INDEX(Cal!$Y$5:$Y$20,MATCH(Sitemap!M45,Cal!$AP$5:$AP$20,0))&gt;0,"*x1*",""),IF(COUNTIFS(Cal!$AU$5:$AU$20,Sitemap!M$6,Cal!$AV$5:$AV$20,"&lt;="&amp;Sitemap!$B45,Cal!$AW$5:$AW$20,"&gt;="&amp;Sitemap!$B45)&gt;0,"*x2*",""))</f>
        <v/>
      </c>
      <c r="O45" s="91" t="str">
        <f>IFERROR(IF(ISNUMBER(MATCH(P$6&amp;"-"&amp;$B45,Cal!$AY$5:$AY$20,0)),"*x6*",IF(INDEX(Cal!$O$5:$O$20,MATCH(Sitemap!P45,Cal!$AP$5:$AP$20,0))&gt;0,"*x1*","")),"")</f>
        <v/>
      </c>
      <c r="P45" s="91" t="str">
        <f>IFERROR(INDEX(Cal!$AP$5:$AP$36,MATCH(Sitemap!P$6&amp;"-"&amp;Sitemap!$B45,Cal!$AQ$5:$AQ$36,0)),"")</f>
        <v/>
      </c>
      <c r="Q45" s="91" t="str">
        <f>IFERROR(IF(INDEX(Cal!$Y$5:$Y$20,MATCH(Sitemap!P45,Cal!$AP$5:$AP$20,0))&gt;0,"*x1*",""),IF(COUNTIFS(Cal!$AU$5:$AU$20,Sitemap!P$6,Cal!$AV$5:$AV$20,"&lt;="&amp;Sitemap!$B45,Cal!$AW$5:$AW$20,"&gt;="&amp;Sitemap!$B45)&gt;0,"*x2*",""))</f>
        <v/>
      </c>
      <c r="R45" s="91" t="str">
        <f>IFERROR(IF(ISNUMBER(MATCH(S$6&amp;"-"&amp;$B45,Cal!$AY$5:$AY$20,0)),"*x6*",IF(INDEX(Cal!$O$5:$O$20,MATCH(Sitemap!S45,Cal!$AP$5:$AP$20,0))&gt;0,"*x1*","")),"")</f>
        <v/>
      </c>
      <c r="S45" s="91" t="str">
        <f>IFERROR(INDEX(Cal!$AP$5:$AP$36,MATCH(Sitemap!S$6&amp;"-"&amp;Sitemap!$B45,Cal!$AQ$5:$AQ$36,0)),"")</f>
        <v/>
      </c>
      <c r="T45" s="91" t="str">
        <f>IFERROR(IF(INDEX(Cal!$Y$5:$Y$20,MATCH(Sitemap!S45,Cal!$AP$5:$AP$20,0))&gt;0,"*x1*",""),IF(COUNTIFS(Cal!$AU$5:$AU$20,Sitemap!S$6,Cal!$AV$5:$AV$20,"&lt;="&amp;Sitemap!$B45,Cal!$AW$5:$AW$20,"&gt;="&amp;Sitemap!$B45)&gt;0,"*x2*",""))</f>
        <v/>
      </c>
      <c r="U45" s="91" t="str">
        <f>IFERROR(IF(ISNUMBER(MATCH(V$6&amp;"-"&amp;$B45,Cal!$AY$5:$AY$20,0)),"*x6*",IF(INDEX(Cal!$O$5:$O$20,MATCH(Sitemap!V45,Cal!$AP$5:$AP$20,0))&gt;0,"*x1*","")),"")</f>
        <v/>
      </c>
      <c r="V45" s="91" t="str">
        <f>IFERROR(INDEX(Cal!$AP$5:$AP$36,MATCH(Sitemap!V$6&amp;"-"&amp;Sitemap!$B45,Cal!$AQ$5:$AQ$36,0)),"")</f>
        <v/>
      </c>
      <c r="W45" s="91" t="str">
        <f>IFERROR(IF(INDEX(Cal!$Y$5:$Y$20,MATCH(Sitemap!V45,Cal!$AP$5:$AP$20,0))&gt;0,"*x1*",""),IF(COUNTIFS(Cal!$AU$5:$AU$20,Sitemap!V$6,Cal!$AV$5:$AV$20,"&lt;="&amp;Sitemap!$B45,Cal!$AW$5:$AW$20,"&gt;="&amp;Sitemap!$B45)&gt;0,"*x2*",""))</f>
        <v/>
      </c>
      <c r="X45" s="91" t="str">
        <f>IFERROR(IF(ISNUMBER(MATCH(Y$6&amp;"-"&amp;$B45,Cal!$AY$5:$AY$20,0)),"*x6*",IF(INDEX(Cal!$O$5:$O$20,MATCH(Sitemap!Y45,Cal!$AP$5:$AP$20,0))&gt;0,"*x1*","")),"")</f>
        <v/>
      </c>
      <c r="Y45" s="91" t="str">
        <f>IFERROR(INDEX(Cal!$AP$5:$AP$36,MATCH(Sitemap!Y$6&amp;"-"&amp;Sitemap!$B45,Cal!$AQ$5:$AQ$36,0)),"")</f>
        <v/>
      </c>
      <c r="Z45" s="91" t="str">
        <f>IFERROR(IF(INDEX(Cal!$Y$5:$Y$20,MATCH(Sitemap!Y45,Cal!$AP$5:$AP$20,0))&gt;0,"*x1*",""),IF(COUNTIFS(Cal!$AU$5:$AU$20,Sitemap!Y$6,Cal!$AV$5:$AV$20,"&lt;="&amp;Sitemap!$B45,Cal!$AW$5:$AW$20,"&gt;="&amp;Sitemap!$B45)&gt;0,"*x2*",""))</f>
        <v/>
      </c>
      <c r="AA45" s="91" t="str">
        <f>IFERROR(IF(ISNUMBER(MATCH(AB$6&amp;"-"&amp;$B45,Cal!$AY$5:$AY$20,0)),"*x6*",IF(INDEX(Cal!$O$5:$O$20,MATCH(Sitemap!AB45,Cal!$AP$5:$AP$20,0))&gt;0,"*x1*","")),"")</f>
        <v/>
      </c>
      <c r="AB45" s="91" t="str">
        <f>IFERROR(INDEX(Cal!$AP$5:$AP$36,MATCH(Sitemap!AB$6&amp;"-"&amp;Sitemap!$B45,Cal!$AQ$5:$AQ$36,0)),"")</f>
        <v/>
      </c>
      <c r="AC45" s="91" t="str">
        <f>IFERROR(IF(INDEX(Cal!$Y$5:$Y$20,MATCH(Sitemap!AB45,Cal!$AP$5:$AP$20,0))&gt;0,"*x1*",""),IF(COUNTIFS(Cal!$AU$5:$AU$20,Sitemap!AB$6,Cal!$AV$5:$AV$20,"&lt;="&amp;Sitemap!$B45,Cal!$AW$5:$AW$20,"&gt;="&amp;Sitemap!$B45)&gt;0,"*x2*",""))</f>
        <v/>
      </c>
      <c r="AD45" s="91" t="str">
        <f>IFERROR(IF(ISNUMBER(MATCH(AE$6&amp;"-"&amp;$B45,Cal!$AY$5:$AY$20,0)),"*x6*",IF(INDEX(Cal!$O$5:$O$20,MATCH(Sitemap!AE45,Cal!$AP$5:$AP$20,0))&gt;0,"*x1*","")),"")</f>
        <v/>
      </c>
      <c r="AE45" s="91" t="str">
        <f>IFERROR(INDEX(Cal!$AP$5:$AP$36,MATCH(Sitemap!AE$6&amp;"-"&amp;Sitemap!$B45,Cal!$AQ$5:$AQ$36,0)),"")</f>
        <v/>
      </c>
      <c r="AF45" s="91" t="str">
        <f>IFERROR(IF(INDEX(Cal!$Y$5:$Y$20,MATCH(Sitemap!AE45,Cal!$AP$5:$AP$20,0))&gt;0,"*x1*",""),IF(COUNTIFS(Cal!$AU$5:$AU$20,Sitemap!AE$6,Cal!$AV$5:$AV$20,"&lt;="&amp;Sitemap!$B45,Cal!$AW$5:$AW$20,"&gt;="&amp;Sitemap!$B45)&gt;0,"*x2*",""))</f>
        <v/>
      </c>
      <c r="AG45" s="91" t="str">
        <f>IFERROR(IF(ISNUMBER(MATCH(AH$6&amp;"-"&amp;$B45,Cal!$AY$5:$AY$20,0)),"*x6*",IF(INDEX(Cal!$O$5:$O$20,MATCH(Sitemap!AH45,Cal!$AP$5:$AP$20,0))&gt;0,"*x1*","")),"")</f>
        <v/>
      </c>
      <c r="AH45" s="91" t="str">
        <f>IFERROR(INDEX(Cal!$AP$5:$AP$36,MATCH(Sitemap!AH$6&amp;"-"&amp;Sitemap!$B45,Cal!$AQ$5:$AQ$36,0)),"")</f>
        <v/>
      </c>
      <c r="AI45" s="91" t="str">
        <f>IFERROR(IF(INDEX(Cal!$Y$5:$Y$20,MATCH(Sitemap!AH45,Cal!$AP$5:$AP$20,0))&gt;0,"*x1*",""),IF(COUNTIFS(Cal!$AU$5:$AU$20,Sitemap!AH$6,Cal!$AV$5:$AV$20,"&lt;="&amp;Sitemap!$B45,Cal!$AW$5:$AW$20,"&gt;="&amp;Sitemap!$B45)&gt;0,"*x2*",""))</f>
        <v/>
      </c>
      <c r="AJ45" s="91" t="str">
        <f>IFERROR(IF(ISNUMBER(MATCH(AK$6&amp;"-"&amp;$B45,Cal!$AY$5:$AY$20,0)),"*x6*",IF(INDEX(Cal!$O$5:$O$20,MATCH(Sitemap!AK45,Cal!$AP$5:$AP$20,0))&gt;0,"*x1*","")),"")</f>
        <v/>
      </c>
      <c r="AK45" s="91" t="str">
        <f>IFERROR(INDEX(Cal!$AP$5:$AP$36,MATCH(Sitemap!AK$6&amp;"-"&amp;Sitemap!$B45,Cal!$AQ$5:$AQ$36,0)),"")</f>
        <v/>
      </c>
      <c r="AL45" s="91" t="str">
        <f>IFERROR(IF(INDEX(Cal!$Y$5:$Y$20,MATCH(Sitemap!AK45,Cal!$AP$5:$AP$20,0))&gt;0,"*x1*",""),IF(COUNTIFS(Cal!$AU$5:$AU$20,Sitemap!AK$6,Cal!$AV$5:$AV$20,"&lt;="&amp;Sitemap!$B45,Cal!$AW$5:$AW$20,"&gt;="&amp;Sitemap!$B45)&gt;0,"*x2*",""))</f>
        <v/>
      </c>
      <c r="AM45" s="91" t="str">
        <f>IFERROR(IF(ISNUMBER(MATCH(AN$6&amp;"-"&amp;$B45,Cal!$AY$5:$AY$20,0)),"*x6*",IF(INDEX(Cal!$O$5:$O$20,MATCH(Sitemap!AN45,Cal!$AP$5:$AP$20,0))&gt;0,"*x1*","")),"")</f>
        <v/>
      </c>
      <c r="AN45" s="91" t="str">
        <f>IFERROR(INDEX(Cal!$AP$5:$AP$36,MATCH(Sitemap!AN$6&amp;"-"&amp;Sitemap!$B45,Cal!$AQ$5:$AQ$36,0)),"")</f>
        <v/>
      </c>
      <c r="AO45" s="91" t="str">
        <f>IFERROR(IF(INDEX(Cal!$Y$5:$Y$20,MATCH(Sitemap!AN45,Cal!$AP$5:$AP$20,0))&gt;0,"*x1*",""),IF(COUNTIFS(Cal!$AU$5:$AU$20,Sitemap!AN$6,Cal!$AV$5:$AV$20,"&lt;="&amp;Sitemap!$B45,Cal!$AW$5:$AW$20,"&gt;="&amp;Sitemap!$B45)&gt;0,"*x2*",""))</f>
        <v/>
      </c>
      <c r="AP45" s="91" t="str">
        <f>IFERROR(IF(ISNUMBER(MATCH(AQ$6&amp;"-"&amp;$B45,Cal!$AY$5:$AY$20,0)),"*x6*",IF(INDEX(Cal!$O$5:$O$20,MATCH(Sitemap!AQ45,Cal!$AP$5:$AP$20,0))&gt;0,"*x1*","")),"")</f>
        <v/>
      </c>
      <c r="AQ45" s="91" t="str">
        <f>IFERROR(INDEX(Cal!$AP$5:$AP$36,MATCH(Sitemap!AQ$6&amp;"-"&amp;Sitemap!$B45,Cal!$AQ$5:$AQ$36,0)),"")</f>
        <v/>
      </c>
      <c r="AR45" s="91" t="str">
        <f>IFERROR(IF(INDEX(Cal!$Y$5:$Y$20,MATCH(Sitemap!AQ45,Cal!$AP$5:$AP$20,0))&gt;0,"*x1*",""),IF(COUNTIFS(Cal!$AU$5:$AU$20,Sitemap!AQ$6,Cal!$AV$5:$AV$20,"&lt;="&amp;Sitemap!$B45,Cal!$AW$5:$AW$20,"&gt;="&amp;Sitemap!$B45)&gt;0,"*x2*",""))</f>
        <v/>
      </c>
      <c r="AS45" s="91" t="str">
        <f>IFERROR(IF(ISNUMBER(MATCH(AT$6&amp;"-"&amp;$B45,Cal!$AY$5:$AY$20,0)),"*x6*",IF(INDEX(Cal!$O$5:$O$20,MATCH(Sitemap!AT45,Cal!$AP$5:$AP$20,0))&gt;0,"*x1*","")),"")</f>
        <v/>
      </c>
      <c r="AT45" s="91" t="str">
        <f>IFERROR(INDEX(Cal!$AP$5:$AP$36,MATCH(Sitemap!AT$6&amp;"-"&amp;Sitemap!$B45,Cal!$AQ$5:$AQ$36,0)),"")</f>
        <v/>
      </c>
      <c r="AU45" s="91" t="str">
        <f>IFERROR(IF(INDEX(Cal!$Y$5:$Y$20,MATCH(Sitemap!AT45,Cal!$AP$5:$AP$20,0))&gt;0,"*x1*",""),IF(COUNTIFS(Cal!$AU$5:$AU$20,Sitemap!AT$6,Cal!$AV$5:$AV$20,"&lt;="&amp;Sitemap!$B45,Cal!$AW$5:$AW$20,"&gt;="&amp;Sitemap!$B45)&gt;0,"*x2*",""))</f>
        <v/>
      </c>
      <c r="AV45" s="91" t="str">
        <f>IFERROR(IF(ISNUMBER(MATCH(#REF!&amp;"-"&amp;$B45,Cal!$AY$5:$AY$20,0)),"*x6*",IF(INDEX(Cal!$O$5:$O$20,MATCH(Sitemap!#REF!,Cal!$AP$5:$AP$20,0))&gt;0,"*x1*","")),"")</f>
        <v/>
      </c>
    </row>
    <row r="46" spans="2:48" x14ac:dyDescent="0.25">
      <c r="B46" s="100">
        <v>38</v>
      </c>
      <c r="D46" s="91" t="str">
        <f>IFERROR(INDEX(Cal!$AP$5:$AP$36,MATCH(Sitemap!D$6&amp;"-"&amp;Sitemap!$B46,Cal!$AQ$5:$AQ$36,0)),"")</f>
        <v/>
      </c>
      <c r="E46" s="91" t="str">
        <f>IFERROR(IF(INDEX(Cal!$Y$5:$Y$20,MATCH(Sitemap!D46,Cal!$AP$5:$AP$20,0))&gt;0,"*x1*",""),IF(COUNTIFS(Cal!$AU$5:$AU$20,Sitemap!D$6,Cal!$AV$5:$AV$20,"&lt;="&amp;Sitemap!$B46,Cal!$AW$5:$AW$20,"&gt;="&amp;Sitemap!$B46)&gt;0,"*x2*",""))</f>
        <v/>
      </c>
      <c r="F46" s="91" t="str">
        <f>IFERROR(IF(ISNUMBER(MATCH(G$6&amp;"-"&amp;$B46,Cal!$AY$5:$AY$20,0)),"*x6*",IF(INDEX(Cal!$O$5:$O$20,MATCH(Sitemap!G46,Cal!$AP$5:$AP$20,0))&gt;0,"*x1*","")),"")</f>
        <v/>
      </c>
      <c r="G46" s="91" t="str">
        <f>IFERROR(INDEX(Cal!$AP$5:$AP$36,MATCH(Sitemap!G$6&amp;"-"&amp;Sitemap!$B46,Cal!$AQ$5:$AQ$36,0)),"")</f>
        <v/>
      </c>
      <c r="H46" s="91" t="str">
        <f>IFERROR(IF(INDEX(Cal!$Y$5:$Y$20,MATCH(Sitemap!G46,Cal!$AP$5:$AP$20,0))&gt;0,"*x1*",""),IF(COUNTIFS(Cal!$AU$5:$AU$20,Sitemap!G$6,Cal!$AV$5:$AV$20,"&lt;="&amp;Sitemap!$B46,Cal!$AW$5:$AW$20,"&gt;="&amp;Sitemap!$B46)&gt;0,"*x2*",""))</f>
        <v/>
      </c>
      <c r="I46" s="91" t="str">
        <f>IFERROR(IF(ISNUMBER(MATCH(J$6&amp;"-"&amp;$B46,Cal!$AY$5:$AY$20,0)),"*x6*",IF(INDEX(Cal!$O$5:$O$20,MATCH(Sitemap!J46,Cal!$AP$5:$AP$20,0))&gt;0,"*x1*","")),"")</f>
        <v/>
      </c>
      <c r="J46" s="91" t="str">
        <f>IFERROR(INDEX(Cal!$AP$5:$AP$36,MATCH(Sitemap!J$6&amp;"-"&amp;Sitemap!$B46,Cal!$AQ$5:$AQ$36,0)),"")</f>
        <v/>
      </c>
      <c r="K46" s="91" t="str">
        <f>IFERROR(IF(INDEX(Cal!$Y$5:$Y$20,MATCH(Sitemap!J46,Cal!$AP$5:$AP$20,0))&gt;0,"*x1*",""),IF(COUNTIFS(Cal!$AU$5:$AU$20,Sitemap!J$6,Cal!$AV$5:$AV$20,"&lt;="&amp;Sitemap!$B46,Cal!$AW$5:$AW$20,"&gt;="&amp;Sitemap!$B46)&gt;0,"*x2*",""))</f>
        <v/>
      </c>
      <c r="L46" s="91" t="str">
        <f>IFERROR(IF(ISNUMBER(MATCH(M$6&amp;"-"&amp;$B46,Cal!$AY$5:$AY$20,0)),"*x6*",IF(INDEX(Cal!$O$5:$O$20,MATCH(Sitemap!M46,Cal!$AP$5:$AP$20,0))&gt;0,"*x1*","")),"")</f>
        <v/>
      </c>
      <c r="M46" s="91" t="str">
        <f>IFERROR(INDEX(Cal!$AP$5:$AP$36,MATCH(Sitemap!M$6&amp;"-"&amp;Sitemap!$B46,Cal!$AQ$5:$AQ$36,0)),"")</f>
        <v/>
      </c>
      <c r="N46" s="91" t="str">
        <f>IFERROR(IF(INDEX(Cal!$Y$5:$Y$20,MATCH(Sitemap!M46,Cal!$AP$5:$AP$20,0))&gt;0,"*x1*",""),IF(COUNTIFS(Cal!$AU$5:$AU$20,Sitemap!M$6,Cal!$AV$5:$AV$20,"&lt;="&amp;Sitemap!$B46,Cal!$AW$5:$AW$20,"&gt;="&amp;Sitemap!$B46)&gt;0,"*x2*",""))</f>
        <v/>
      </c>
      <c r="O46" s="91" t="str">
        <f>IFERROR(IF(ISNUMBER(MATCH(P$6&amp;"-"&amp;$B46,Cal!$AY$5:$AY$20,0)),"*x6*",IF(INDEX(Cal!$O$5:$O$20,MATCH(Sitemap!P46,Cal!$AP$5:$AP$20,0))&gt;0,"*x1*","")),"")</f>
        <v/>
      </c>
      <c r="P46" s="91" t="str">
        <f>IFERROR(INDEX(Cal!$AP$5:$AP$36,MATCH(Sitemap!P$6&amp;"-"&amp;Sitemap!$B46,Cal!$AQ$5:$AQ$36,0)),"")</f>
        <v/>
      </c>
      <c r="Q46" s="91" t="str">
        <f>IFERROR(IF(INDEX(Cal!$Y$5:$Y$20,MATCH(Sitemap!P46,Cal!$AP$5:$AP$20,0))&gt;0,"*x1*",""),IF(COUNTIFS(Cal!$AU$5:$AU$20,Sitemap!P$6,Cal!$AV$5:$AV$20,"&lt;="&amp;Sitemap!$B46,Cal!$AW$5:$AW$20,"&gt;="&amp;Sitemap!$B46)&gt;0,"*x2*",""))</f>
        <v/>
      </c>
      <c r="R46" s="91" t="str">
        <f>IFERROR(IF(ISNUMBER(MATCH(S$6&amp;"-"&amp;$B46,Cal!$AY$5:$AY$20,0)),"*x6*",IF(INDEX(Cal!$O$5:$O$20,MATCH(Sitemap!S46,Cal!$AP$5:$AP$20,0))&gt;0,"*x1*","")),"")</f>
        <v/>
      </c>
      <c r="S46" s="91" t="str">
        <f>IFERROR(INDEX(Cal!$AP$5:$AP$36,MATCH(Sitemap!S$6&amp;"-"&amp;Sitemap!$B46,Cal!$AQ$5:$AQ$36,0)),"")</f>
        <v/>
      </c>
      <c r="T46" s="91" t="str">
        <f>IFERROR(IF(INDEX(Cal!$Y$5:$Y$20,MATCH(Sitemap!S46,Cal!$AP$5:$AP$20,0))&gt;0,"*x1*",""),IF(COUNTIFS(Cal!$AU$5:$AU$20,Sitemap!S$6,Cal!$AV$5:$AV$20,"&lt;="&amp;Sitemap!$B46,Cal!$AW$5:$AW$20,"&gt;="&amp;Sitemap!$B46)&gt;0,"*x2*",""))</f>
        <v/>
      </c>
      <c r="U46" s="91" t="str">
        <f>IFERROR(IF(ISNUMBER(MATCH(V$6&amp;"-"&amp;$B46,Cal!$AY$5:$AY$20,0)),"*x6*",IF(INDEX(Cal!$O$5:$O$20,MATCH(Sitemap!V46,Cal!$AP$5:$AP$20,0))&gt;0,"*x1*","")),"")</f>
        <v/>
      </c>
      <c r="V46" s="91" t="str">
        <f>IFERROR(INDEX(Cal!$AP$5:$AP$36,MATCH(Sitemap!V$6&amp;"-"&amp;Sitemap!$B46,Cal!$AQ$5:$AQ$36,0)),"")</f>
        <v/>
      </c>
      <c r="W46" s="91" t="str">
        <f>IFERROR(IF(INDEX(Cal!$Y$5:$Y$20,MATCH(Sitemap!V46,Cal!$AP$5:$AP$20,0))&gt;0,"*x1*",""),IF(COUNTIFS(Cal!$AU$5:$AU$20,Sitemap!V$6,Cal!$AV$5:$AV$20,"&lt;="&amp;Sitemap!$B46,Cal!$AW$5:$AW$20,"&gt;="&amp;Sitemap!$B46)&gt;0,"*x2*",""))</f>
        <v/>
      </c>
      <c r="X46" s="91" t="str">
        <f>IFERROR(IF(ISNUMBER(MATCH(Y$6&amp;"-"&amp;$B46,Cal!$AY$5:$AY$20,0)),"*x6*",IF(INDEX(Cal!$O$5:$O$20,MATCH(Sitemap!Y46,Cal!$AP$5:$AP$20,0))&gt;0,"*x1*","")),"")</f>
        <v/>
      </c>
      <c r="Y46" s="91" t="str">
        <f>IFERROR(INDEX(Cal!$AP$5:$AP$36,MATCH(Sitemap!Y$6&amp;"-"&amp;Sitemap!$B46,Cal!$AQ$5:$AQ$36,0)),"")</f>
        <v/>
      </c>
      <c r="Z46" s="91" t="str">
        <f>IFERROR(IF(INDEX(Cal!$Y$5:$Y$20,MATCH(Sitemap!Y46,Cal!$AP$5:$AP$20,0))&gt;0,"*x1*",""),IF(COUNTIFS(Cal!$AU$5:$AU$20,Sitemap!Y$6,Cal!$AV$5:$AV$20,"&lt;="&amp;Sitemap!$B46,Cal!$AW$5:$AW$20,"&gt;="&amp;Sitemap!$B46)&gt;0,"*x2*",""))</f>
        <v/>
      </c>
      <c r="AA46" s="91" t="str">
        <f>IFERROR(IF(ISNUMBER(MATCH(AB$6&amp;"-"&amp;$B46,Cal!$AY$5:$AY$20,0)),"*x6*",IF(INDEX(Cal!$O$5:$O$20,MATCH(Sitemap!AB46,Cal!$AP$5:$AP$20,0))&gt;0,"*x1*","")),"")</f>
        <v/>
      </c>
      <c r="AB46" s="91" t="str">
        <f>IFERROR(INDEX(Cal!$AP$5:$AP$36,MATCH(Sitemap!AB$6&amp;"-"&amp;Sitemap!$B46,Cal!$AQ$5:$AQ$36,0)),"")</f>
        <v/>
      </c>
      <c r="AC46" s="91" t="str">
        <f>IFERROR(IF(INDEX(Cal!$Y$5:$Y$20,MATCH(Sitemap!AB46,Cal!$AP$5:$AP$20,0))&gt;0,"*x1*",""),IF(COUNTIFS(Cal!$AU$5:$AU$20,Sitemap!AB$6,Cal!$AV$5:$AV$20,"&lt;="&amp;Sitemap!$B46,Cal!$AW$5:$AW$20,"&gt;="&amp;Sitemap!$B46)&gt;0,"*x2*",""))</f>
        <v/>
      </c>
      <c r="AD46" s="91" t="str">
        <f>IFERROR(IF(ISNUMBER(MATCH(AE$6&amp;"-"&amp;$B46,Cal!$AY$5:$AY$20,0)),"*x6*",IF(INDEX(Cal!$O$5:$O$20,MATCH(Sitemap!AE46,Cal!$AP$5:$AP$20,0))&gt;0,"*x1*","")),"")</f>
        <v/>
      </c>
      <c r="AE46" s="91" t="str">
        <f>IFERROR(INDEX(Cal!$AP$5:$AP$36,MATCH(Sitemap!AE$6&amp;"-"&amp;Sitemap!$B46,Cal!$AQ$5:$AQ$36,0)),"")</f>
        <v/>
      </c>
      <c r="AF46" s="91" t="str">
        <f>IFERROR(IF(INDEX(Cal!$Y$5:$Y$20,MATCH(Sitemap!AE46,Cal!$AP$5:$AP$20,0))&gt;0,"*x1*",""),IF(COUNTIFS(Cal!$AU$5:$AU$20,Sitemap!AE$6,Cal!$AV$5:$AV$20,"&lt;="&amp;Sitemap!$B46,Cal!$AW$5:$AW$20,"&gt;="&amp;Sitemap!$B46)&gt;0,"*x2*",""))</f>
        <v/>
      </c>
      <c r="AG46" s="91" t="str">
        <f>IFERROR(IF(ISNUMBER(MATCH(AH$6&amp;"-"&amp;$B46,Cal!$AY$5:$AY$20,0)),"*x6*",IF(INDEX(Cal!$O$5:$O$20,MATCH(Sitemap!AH46,Cal!$AP$5:$AP$20,0))&gt;0,"*x1*","")),"")</f>
        <v/>
      </c>
      <c r="AH46" s="91" t="str">
        <f>IFERROR(INDEX(Cal!$AP$5:$AP$36,MATCH(Sitemap!AH$6&amp;"-"&amp;Sitemap!$B46,Cal!$AQ$5:$AQ$36,0)),"")</f>
        <v/>
      </c>
      <c r="AI46" s="91" t="str">
        <f>IFERROR(IF(INDEX(Cal!$Y$5:$Y$20,MATCH(Sitemap!AH46,Cal!$AP$5:$AP$20,0))&gt;0,"*x1*",""),IF(COUNTIFS(Cal!$AU$5:$AU$20,Sitemap!AH$6,Cal!$AV$5:$AV$20,"&lt;="&amp;Sitemap!$B46,Cal!$AW$5:$AW$20,"&gt;="&amp;Sitemap!$B46)&gt;0,"*x2*",""))</f>
        <v/>
      </c>
      <c r="AJ46" s="91" t="str">
        <f>IFERROR(IF(ISNUMBER(MATCH(AK$6&amp;"-"&amp;$B46,Cal!$AY$5:$AY$20,0)),"*x6*",IF(INDEX(Cal!$O$5:$O$20,MATCH(Sitemap!AK46,Cal!$AP$5:$AP$20,0))&gt;0,"*x1*","")),"")</f>
        <v/>
      </c>
      <c r="AK46" s="91" t="str">
        <f>IFERROR(INDEX(Cal!$AP$5:$AP$36,MATCH(Sitemap!AK$6&amp;"-"&amp;Sitemap!$B46,Cal!$AQ$5:$AQ$36,0)),"")</f>
        <v/>
      </c>
      <c r="AL46" s="91" t="str">
        <f>IFERROR(IF(INDEX(Cal!$Y$5:$Y$20,MATCH(Sitemap!AK46,Cal!$AP$5:$AP$20,0))&gt;0,"*x1*",""),IF(COUNTIFS(Cal!$AU$5:$AU$20,Sitemap!AK$6,Cal!$AV$5:$AV$20,"&lt;="&amp;Sitemap!$B46,Cal!$AW$5:$AW$20,"&gt;="&amp;Sitemap!$B46)&gt;0,"*x2*",""))</f>
        <v/>
      </c>
      <c r="AM46" s="91" t="str">
        <f>IFERROR(IF(ISNUMBER(MATCH(AN$6&amp;"-"&amp;$B46,Cal!$AY$5:$AY$20,0)),"*x6*",IF(INDEX(Cal!$O$5:$O$20,MATCH(Sitemap!AN46,Cal!$AP$5:$AP$20,0))&gt;0,"*x1*","")),"")</f>
        <v/>
      </c>
      <c r="AN46" s="91" t="str">
        <f>IFERROR(INDEX(Cal!$AP$5:$AP$36,MATCH(Sitemap!AN$6&amp;"-"&amp;Sitemap!$B46,Cal!$AQ$5:$AQ$36,0)),"")</f>
        <v/>
      </c>
      <c r="AO46" s="91" t="str">
        <f>IFERROR(IF(INDEX(Cal!$Y$5:$Y$20,MATCH(Sitemap!AN46,Cal!$AP$5:$AP$20,0))&gt;0,"*x1*",""),IF(COUNTIFS(Cal!$AU$5:$AU$20,Sitemap!AN$6,Cal!$AV$5:$AV$20,"&lt;="&amp;Sitemap!$B46,Cal!$AW$5:$AW$20,"&gt;="&amp;Sitemap!$B46)&gt;0,"*x2*",""))</f>
        <v/>
      </c>
      <c r="AP46" s="91" t="str">
        <f>IFERROR(IF(ISNUMBER(MATCH(AQ$6&amp;"-"&amp;$B46,Cal!$AY$5:$AY$20,0)),"*x6*",IF(INDEX(Cal!$O$5:$O$20,MATCH(Sitemap!AQ46,Cal!$AP$5:$AP$20,0))&gt;0,"*x1*","")),"")</f>
        <v/>
      </c>
      <c r="AQ46" s="91" t="str">
        <f>IFERROR(INDEX(Cal!$AP$5:$AP$36,MATCH(Sitemap!AQ$6&amp;"-"&amp;Sitemap!$B46,Cal!$AQ$5:$AQ$36,0)),"")</f>
        <v/>
      </c>
      <c r="AR46" s="91" t="str">
        <f>IFERROR(IF(INDEX(Cal!$Y$5:$Y$20,MATCH(Sitemap!AQ46,Cal!$AP$5:$AP$20,0))&gt;0,"*x1*",""),IF(COUNTIFS(Cal!$AU$5:$AU$20,Sitemap!AQ$6,Cal!$AV$5:$AV$20,"&lt;="&amp;Sitemap!$B46,Cal!$AW$5:$AW$20,"&gt;="&amp;Sitemap!$B46)&gt;0,"*x2*",""))</f>
        <v/>
      </c>
      <c r="AS46" s="91" t="str">
        <f>IFERROR(IF(ISNUMBER(MATCH(AT$6&amp;"-"&amp;$B46,Cal!$AY$5:$AY$20,0)),"*x6*",IF(INDEX(Cal!$O$5:$O$20,MATCH(Sitemap!AT46,Cal!$AP$5:$AP$20,0))&gt;0,"*x1*","")),"")</f>
        <v/>
      </c>
      <c r="AT46" s="91" t="str">
        <f>IFERROR(INDEX(Cal!$AP$5:$AP$36,MATCH(Sitemap!AT$6&amp;"-"&amp;Sitemap!$B46,Cal!$AQ$5:$AQ$36,0)),"")</f>
        <v/>
      </c>
      <c r="AU46" s="91" t="str">
        <f>IFERROR(IF(INDEX(Cal!$Y$5:$Y$20,MATCH(Sitemap!AT46,Cal!$AP$5:$AP$20,0))&gt;0,"*x1*",""),IF(COUNTIFS(Cal!$AU$5:$AU$20,Sitemap!AT$6,Cal!$AV$5:$AV$20,"&lt;="&amp;Sitemap!$B46,Cal!$AW$5:$AW$20,"&gt;="&amp;Sitemap!$B46)&gt;0,"*x2*",""))</f>
        <v/>
      </c>
      <c r="AV46" s="91" t="str">
        <f>IFERROR(IF(ISNUMBER(MATCH(#REF!&amp;"-"&amp;$B46,Cal!$AY$5:$AY$20,0)),"*x6*",IF(INDEX(Cal!$O$5:$O$20,MATCH(Sitemap!#REF!,Cal!$AP$5:$AP$20,0))&gt;0,"*x1*","")),"")</f>
        <v/>
      </c>
    </row>
    <row r="47" spans="2:48" x14ac:dyDescent="0.25">
      <c r="B47" s="100">
        <v>39</v>
      </c>
      <c r="D47" s="91" t="str">
        <f>IFERROR(INDEX(Cal!$AP$5:$AP$36,MATCH(Sitemap!D$6&amp;"-"&amp;Sitemap!$B47,Cal!$AQ$5:$AQ$36,0)),"")</f>
        <v/>
      </c>
      <c r="E47" s="91" t="str">
        <f>IFERROR(IF(INDEX(Cal!$Y$5:$Y$20,MATCH(Sitemap!D47,Cal!$AP$5:$AP$20,0))&gt;0,"*x1*",""),IF(COUNTIFS(Cal!$AU$5:$AU$20,Sitemap!D$6,Cal!$AV$5:$AV$20,"&lt;="&amp;Sitemap!$B47,Cal!$AW$5:$AW$20,"&gt;="&amp;Sitemap!$B47)&gt;0,"*x2*",""))</f>
        <v/>
      </c>
      <c r="F47" s="91" t="str">
        <f>IFERROR(IF(ISNUMBER(MATCH(G$6&amp;"-"&amp;$B47,Cal!$AY$5:$AY$20,0)),"*x6*",IF(INDEX(Cal!$O$5:$O$20,MATCH(Sitemap!G47,Cal!$AP$5:$AP$20,0))&gt;0,"*x1*","")),"")</f>
        <v/>
      </c>
      <c r="G47" s="91" t="str">
        <f>IFERROR(INDEX(Cal!$AP$5:$AP$36,MATCH(Sitemap!G$6&amp;"-"&amp;Sitemap!$B47,Cal!$AQ$5:$AQ$36,0)),"")</f>
        <v/>
      </c>
      <c r="H47" s="91" t="str">
        <f>IFERROR(IF(INDEX(Cal!$Y$5:$Y$20,MATCH(Sitemap!G47,Cal!$AP$5:$AP$20,0))&gt;0,"*x1*",""),IF(COUNTIFS(Cal!$AU$5:$AU$20,Sitemap!G$6,Cal!$AV$5:$AV$20,"&lt;="&amp;Sitemap!$B47,Cal!$AW$5:$AW$20,"&gt;="&amp;Sitemap!$B47)&gt;0,"*x2*",""))</f>
        <v/>
      </c>
      <c r="I47" s="91" t="str">
        <f>IFERROR(IF(ISNUMBER(MATCH(J$6&amp;"-"&amp;$B47,Cal!$AY$5:$AY$20,0)),"*x6*",IF(INDEX(Cal!$O$5:$O$20,MATCH(Sitemap!J47,Cal!$AP$5:$AP$20,0))&gt;0,"*x1*","")),"")</f>
        <v/>
      </c>
      <c r="J47" s="91" t="str">
        <f>IFERROR(INDEX(Cal!$AP$5:$AP$36,MATCH(Sitemap!J$6&amp;"-"&amp;Sitemap!$B47,Cal!$AQ$5:$AQ$36,0)),"")</f>
        <v/>
      </c>
      <c r="K47" s="91" t="str">
        <f>IFERROR(IF(INDEX(Cal!$Y$5:$Y$20,MATCH(Sitemap!J47,Cal!$AP$5:$AP$20,0))&gt;0,"*x1*",""),IF(COUNTIFS(Cal!$AU$5:$AU$20,Sitemap!J$6,Cal!$AV$5:$AV$20,"&lt;="&amp;Sitemap!$B47,Cal!$AW$5:$AW$20,"&gt;="&amp;Sitemap!$B47)&gt;0,"*x2*",""))</f>
        <v/>
      </c>
      <c r="L47" s="91" t="str">
        <f>IFERROR(IF(ISNUMBER(MATCH(M$6&amp;"-"&amp;$B47,Cal!$AY$5:$AY$20,0)),"*x6*",IF(INDEX(Cal!$O$5:$O$20,MATCH(Sitemap!M47,Cal!$AP$5:$AP$20,0))&gt;0,"*x1*","")),"")</f>
        <v/>
      </c>
      <c r="M47" s="91" t="str">
        <f>IFERROR(INDEX(Cal!$AP$5:$AP$36,MATCH(Sitemap!M$6&amp;"-"&amp;Sitemap!$B47,Cal!$AQ$5:$AQ$36,0)),"")</f>
        <v/>
      </c>
      <c r="N47" s="91" t="str">
        <f>IFERROR(IF(INDEX(Cal!$Y$5:$Y$20,MATCH(Sitemap!M47,Cal!$AP$5:$AP$20,0))&gt;0,"*x1*",""),IF(COUNTIFS(Cal!$AU$5:$AU$20,Sitemap!M$6,Cal!$AV$5:$AV$20,"&lt;="&amp;Sitemap!$B47,Cal!$AW$5:$AW$20,"&gt;="&amp;Sitemap!$B47)&gt;0,"*x2*",""))</f>
        <v/>
      </c>
      <c r="O47" s="91" t="str">
        <f>IFERROR(IF(ISNUMBER(MATCH(P$6&amp;"-"&amp;$B47,Cal!$AY$5:$AY$20,0)),"*x6*",IF(INDEX(Cal!$O$5:$O$20,MATCH(Sitemap!P47,Cal!$AP$5:$AP$20,0))&gt;0,"*x1*","")),"")</f>
        <v/>
      </c>
      <c r="P47" s="91" t="str">
        <f>IFERROR(INDEX(Cal!$AP$5:$AP$36,MATCH(Sitemap!P$6&amp;"-"&amp;Sitemap!$B47,Cal!$AQ$5:$AQ$36,0)),"")</f>
        <v/>
      </c>
      <c r="Q47" s="91" t="str">
        <f>IFERROR(IF(INDEX(Cal!$Y$5:$Y$20,MATCH(Sitemap!P47,Cal!$AP$5:$AP$20,0))&gt;0,"*x1*",""),IF(COUNTIFS(Cal!$AU$5:$AU$20,Sitemap!P$6,Cal!$AV$5:$AV$20,"&lt;="&amp;Sitemap!$B47,Cal!$AW$5:$AW$20,"&gt;="&amp;Sitemap!$B47)&gt;0,"*x2*",""))</f>
        <v/>
      </c>
      <c r="R47" s="91" t="str">
        <f>IFERROR(IF(ISNUMBER(MATCH(S$6&amp;"-"&amp;$B47,Cal!$AY$5:$AY$20,0)),"*x6*",IF(INDEX(Cal!$O$5:$O$20,MATCH(Sitemap!S47,Cal!$AP$5:$AP$20,0))&gt;0,"*x1*","")),"")</f>
        <v/>
      </c>
      <c r="S47" s="91" t="str">
        <f>IFERROR(INDEX(Cal!$AP$5:$AP$36,MATCH(Sitemap!S$6&amp;"-"&amp;Sitemap!$B47,Cal!$AQ$5:$AQ$36,0)),"")</f>
        <v/>
      </c>
      <c r="T47" s="91" t="str">
        <f>IFERROR(IF(INDEX(Cal!$Y$5:$Y$20,MATCH(Sitemap!S47,Cal!$AP$5:$AP$20,0))&gt;0,"*x1*",""),IF(COUNTIFS(Cal!$AU$5:$AU$20,Sitemap!S$6,Cal!$AV$5:$AV$20,"&lt;="&amp;Sitemap!$B47,Cal!$AW$5:$AW$20,"&gt;="&amp;Sitemap!$B47)&gt;0,"*x2*",""))</f>
        <v/>
      </c>
      <c r="U47" s="91" t="str">
        <f>IFERROR(IF(ISNUMBER(MATCH(V$6&amp;"-"&amp;$B47,Cal!$AY$5:$AY$20,0)),"*x6*",IF(INDEX(Cal!$O$5:$O$20,MATCH(Sitemap!V47,Cal!$AP$5:$AP$20,0))&gt;0,"*x1*","")),"")</f>
        <v/>
      </c>
      <c r="V47" s="91" t="str">
        <f>IFERROR(INDEX(Cal!$AP$5:$AP$36,MATCH(Sitemap!V$6&amp;"-"&amp;Sitemap!$B47,Cal!$AQ$5:$AQ$36,0)),"")</f>
        <v/>
      </c>
      <c r="W47" s="91" t="str">
        <f>IFERROR(IF(INDEX(Cal!$Y$5:$Y$20,MATCH(Sitemap!V47,Cal!$AP$5:$AP$20,0))&gt;0,"*x1*",""),IF(COUNTIFS(Cal!$AU$5:$AU$20,Sitemap!V$6,Cal!$AV$5:$AV$20,"&lt;="&amp;Sitemap!$B47,Cal!$AW$5:$AW$20,"&gt;="&amp;Sitemap!$B47)&gt;0,"*x2*",""))</f>
        <v/>
      </c>
      <c r="X47" s="91" t="str">
        <f>IFERROR(IF(ISNUMBER(MATCH(Y$6&amp;"-"&amp;$B47,Cal!$AY$5:$AY$20,0)),"*x6*",IF(INDEX(Cal!$O$5:$O$20,MATCH(Sitemap!Y47,Cal!$AP$5:$AP$20,0))&gt;0,"*x1*","")),"")</f>
        <v/>
      </c>
      <c r="Y47" s="91" t="str">
        <f>IFERROR(INDEX(Cal!$AP$5:$AP$36,MATCH(Sitemap!Y$6&amp;"-"&amp;Sitemap!$B47,Cal!$AQ$5:$AQ$36,0)),"")</f>
        <v/>
      </c>
      <c r="Z47" s="91" t="str">
        <f>IFERROR(IF(INDEX(Cal!$Y$5:$Y$20,MATCH(Sitemap!Y47,Cal!$AP$5:$AP$20,0))&gt;0,"*x1*",""),IF(COUNTIFS(Cal!$AU$5:$AU$20,Sitemap!Y$6,Cal!$AV$5:$AV$20,"&lt;="&amp;Sitemap!$B47,Cal!$AW$5:$AW$20,"&gt;="&amp;Sitemap!$B47)&gt;0,"*x2*",""))</f>
        <v/>
      </c>
      <c r="AA47" s="91" t="str">
        <f>IFERROR(IF(ISNUMBER(MATCH(AB$6&amp;"-"&amp;$B47,Cal!$AY$5:$AY$20,0)),"*x6*",IF(INDEX(Cal!$O$5:$O$20,MATCH(Sitemap!AB47,Cal!$AP$5:$AP$20,0))&gt;0,"*x1*","")),"")</f>
        <v/>
      </c>
      <c r="AB47" s="91" t="str">
        <f>IFERROR(INDEX(Cal!$AP$5:$AP$36,MATCH(Sitemap!AB$6&amp;"-"&amp;Sitemap!$B47,Cal!$AQ$5:$AQ$36,0)),"")</f>
        <v/>
      </c>
      <c r="AC47" s="91" t="str">
        <f>IFERROR(IF(INDEX(Cal!$Y$5:$Y$20,MATCH(Sitemap!AB47,Cal!$AP$5:$AP$20,0))&gt;0,"*x1*",""),IF(COUNTIFS(Cal!$AU$5:$AU$20,Sitemap!AB$6,Cal!$AV$5:$AV$20,"&lt;="&amp;Sitemap!$B47,Cal!$AW$5:$AW$20,"&gt;="&amp;Sitemap!$B47)&gt;0,"*x2*",""))</f>
        <v/>
      </c>
      <c r="AD47" s="91" t="str">
        <f>IFERROR(IF(ISNUMBER(MATCH(AE$6&amp;"-"&amp;$B47,Cal!$AY$5:$AY$20,0)),"*x6*",IF(INDEX(Cal!$O$5:$O$20,MATCH(Sitemap!AE47,Cal!$AP$5:$AP$20,0))&gt;0,"*x1*","")),"")</f>
        <v/>
      </c>
      <c r="AE47" s="91" t="str">
        <f>IFERROR(INDEX(Cal!$AP$5:$AP$36,MATCH(Sitemap!AE$6&amp;"-"&amp;Sitemap!$B47,Cal!$AQ$5:$AQ$36,0)),"")</f>
        <v/>
      </c>
      <c r="AF47" s="91" t="str">
        <f>IFERROR(IF(INDEX(Cal!$Y$5:$Y$20,MATCH(Sitemap!AE47,Cal!$AP$5:$AP$20,0))&gt;0,"*x1*",""),IF(COUNTIFS(Cal!$AU$5:$AU$20,Sitemap!AE$6,Cal!$AV$5:$AV$20,"&lt;="&amp;Sitemap!$B47,Cal!$AW$5:$AW$20,"&gt;="&amp;Sitemap!$B47)&gt;0,"*x2*",""))</f>
        <v/>
      </c>
      <c r="AG47" s="91" t="str">
        <f>IFERROR(IF(ISNUMBER(MATCH(AH$6&amp;"-"&amp;$B47,Cal!$AY$5:$AY$20,0)),"*x6*",IF(INDEX(Cal!$O$5:$O$20,MATCH(Sitemap!AH47,Cal!$AP$5:$AP$20,0))&gt;0,"*x1*","")),"")</f>
        <v/>
      </c>
      <c r="AH47" s="91" t="str">
        <f>IFERROR(INDEX(Cal!$AP$5:$AP$36,MATCH(Sitemap!AH$6&amp;"-"&amp;Sitemap!$B47,Cal!$AQ$5:$AQ$36,0)),"")</f>
        <v/>
      </c>
      <c r="AI47" s="91" t="str">
        <f>IFERROR(IF(INDEX(Cal!$Y$5:$Y$20,MATCH(Sitemap!AH47,Cal!$AP$5:$AP$20,0))&gt;0,"*x1*",""),IF(COUNTIFS(Cal!$AU$5:$AU$20,Sitemap!AH$6,Cal!$AV$5:$AV$20,"&lt;="&amp;Sitemap!$B47,Cal!$AW$5:$AW$20,"&gt;="&amp;Sitemap!$B47)&gt;0,"*x2*",""))</f>
        <v/>
      </c>
      <c r="AJ47" s="91" t="str">
        <f>IFERROR(IF(ISNUMBER(MATCH(AK$6&amp;"-"&amp;$B47,Cal!$AY$5:$AY$20,0)),"*x6*",IF(INDEX(Cal!$O$5:$O$20,MATCH(Sitemap!AK47,Cal!$AP$5:$AP$20,0))&gt;0,"*x1*","")),"")</f>
        <v/>
      </c>
      <c r="AK47" s="91" t="str">
        <f>IFERROR(INDEX(Cal!$AP$5:$AP$36,MATCH(Sitemap!AK$6&amp;"-"&amp;Sitemap!$B47,Cal!$AQ$5:$AQ$36,0)),"")</f>
        <v/>
      </c>
      <c r="AL47" s="91" t="str">
        <f>IFERROR(IF(INDEX(Cal!$Y$5:$Y$20,MATCH(Sitemap!AK47,Cal!$AP$5:$AP$20,0))&gt;0,"*x1*",""),IF(COUNTIFS(Cal!$AU$5:$AU$20,Sitemap!AK$6,Cal!$AV$5:$AV$20,"&lt;="&amp;Sitemap!$B47,Cal!$AW$5:$AW$20,"&gt;="&amp;Sitemap!$B47)&gt;0,"*x2*",""))</f>
        <v/>
      </c>
      <c r="AM47" s="91" t="str">
        <f>IFERROR(IF(ISNUMBER(MATCH(AN$6&amp;"-"&amp;$B47,Cal!$AY$5:$AY$20,0)),"*x6*",IF(INDEX(Cal!$O$5:$O$20,MATCH(Sitemap!AN47,Cal!$AP$5:$AP$20,0))&gt;0,"*x1*","")),"")</f>
        <v/>
      </c>
      <c r="AN47" s="91" t="str">
        <f>IFERROR(INDEX(Cal!$AP$5:$AP$36,MATCH(Sitemap!AN$6&amp;"-"&amp;Sitemap!$B47,Cal!$AQ$5:$AQ$36,0)),"")</f>
        <v/>
      </c>
      <c r="AO47" s="91" t="str">
        <f>IFERROR(IF(INDEX(Cal!$Y$5:$Y$20,MATCH(Sitemap!AN47,Cal!$AP$5:$AP$20,0))&gt;0,"*x1*",""),IF(COUNTIFS(Cal!$AU$5:$AU$20,Sitemap!AN$6,Cal!$AV$5:$AV$20,"&lt;="&amp;Sitemap!$B47,Cal!$AW$5:$AW$20,"&gt;="&amp;Sitemap!$B47)&gt;0,"*x2*",""))</f>
        <v/>
      </c>
      <c r="AP47" s="91" t="str">
        <f>IFERROR(IF(ISNUMBER(MATCH(AQ$6&amp;"-"&amp;$B47,Cal!$AY$5:$AY$20,0)),"*x6*",IF(INDEX(Cal!$O$5:$O$20,MATCH(Sitemap!AQ47,Cal!$AP$5:$AP$20,0))&gt;0,"*x1*","")),"")</f>
        <v/>
      </c>
      <c r="AQ47" s="91" t="str">
        <f>IFERROR(INDEX(Cal!$AP$5:$AP$36,MATCH(Sitemap!AQ$6&amp;"-"&amp;Sitemap!$B47,Cal!$AQ$5:$AQ$36,0)),"")</f>
        <v/>
      </c>
      <c r="AR47" s="91" t="str">
        <f>IFERROR(IF(INDEX(Cal!$Y$5:$Y$20,MATCH(Sitemap!AQ47,Cal!$AP$5:$AP$20,0))&gt;0,"*x1*",""),IF(COUNTIFS(Cal!$AU$5:$AU$20,Sitemap!AQ$6,Cal!$AV$5:$AV$20,"&lt;="&amp;Sitemap!$B47,Cal!$AW$5:$AW$20,"&gt;="&amp;Sitemap!$B47)&gt;0,"*x2*",""))</f>
        <v/>
      </c>
      <c r="AS47" s="91" t="str">
        <f>IFERROR(IF(ISNUMBER(MATCH(AT$6&amp;"-"&amp;$B47,Cal!$AY$5:$AY$20,0)),"*x6*",IF(INDEX(Cal!$O$5:$O$20,MATCH(Sitemap!AT47,Cal!$AP$5:$AP$20,0))&gt;0,"*x1*","")),"")</f>
        <v/>
      </c>
      <c r="AT47" s="91" t="str">
        <f>IFERROR(INDEX(Cal!$AP$5:$AP$36,MATCH(Sitemap!AT$6&amp;"-"&amp;Sitemap!$B47,Cal!$AQ$5:$AQ$36,0)),"")</f>
        <v/>
      </c>
      <c r="AU47" s="91" t="str">
        <f>IFERROR(IF(INDEX(Cal!$Y$5:$Y$20,MATCH(Sitemap!AT47,Cal!$AP$5:$AP$20,0))&gt;0,"*x1*",""),IF(COUNTIFS(Cal!$AU$5:$AU$20,Sitemap!AT$6,Cal!$AV$5:$AV$20,"&lt;="&amp;Sitemap!$B47,Cal!$AW$5:$AW$20,"&gt;="&amp;Sitemap!$B47)&gt;0,"*x2*",""))</f>
        <v/>
      </c>
      <c r="AV47" s="91" t="str">
        <f>IFERROR(IF(ISNUMBER(MATCH(#REF!&amp;"-"&amp;$B47,Cal!$AY$5:$AY$20,0)),"*x6*",IF(INDEX(Cal!$O$5:$O$20,MATCH(Sitemap!#REF!,Cal!$AP$5:$AP$20,0))&gt;0,"*x1*","")),"")</f>
        <v/>
      </c>
    </row>
    <row r="48" spans="2:48" x14ac:dyDescent="0.25">
      <c r="B48" s="100">
        <v>40</v>
      </c>
      <c r="D48" s="91" t="str">
        <f>IFERROR(INDEX(Cal!$AP$5:$AP$36,MATCH(Sitemap!D$6&amp;"-"&amp;Sitemap!$B48,Cal!$AQ$5:$AQ$36,0)),"")</f>
        <v/>
      </c>
      <c r="E48" s="91" t="str">
        <f>IFERROR(IF(INDEX(Cal!$Y$5:$Y$20,MATCH(Sitemap!D48,Cal!$AP$5:$AP$20,0))&gt;0,"*x1*",""),IF(COUNTIFS(Cal!$AU$5:$AU$20,Sitemap!D$6,Cal!$AV$5:$AV$20,"&lt;="&amp;Sitemap!$B48,Cal!$AW$5:$AW$20,"&gt;="&amp;Sitemap!$B48)&gt;0,"*x2*",""))</f>
        <v/>
      </c>
      <c r="F48" s="91" t="str">
        <f>IFERROR(IF(ISNUMBER(MATCH(G$6&amp;"-"&amp;$B48,Cal!$AY$5:$AY$20,0)),"*x6*",IF(INDEX(Cal!$O$5:$O$20,MATCH(Sitemap!G48,Cal!$AP$5:$AP$20,0))&gt;0,"*x1*","")),"")</f>
        <v/>
      </c>
      <c r="G48" s="91" t="str">
        <f>IFERROR(INDEX(Cal!$AP$5:$AP$36,MATCH(Sitemap!G$6&amp;"-"&amp;Sitemap!$B48,Cal!$AQ$5:$AQ$36,0)),"")</f>
        <v/>
      </c>
      <c r="H48" s="91" t="str">
        <f>IFERROR(IF(INDEX(Cal!$Y$5:$Y$20,MATCH(Sitemap!G48,Cal!$AP$5:$AP$20,0))&gt;0,"*x1*",""),IF(COUNTIFS(Cal!$AU$5:$AU$20,Sitemap!G$6,Cal!$AV$5:$AV$20,"&lt;="&amp;Sitemap!$B48,Cal!$AW$5:$AW$20,"&gt;="&amp;Sitemap!$B48)&gt;0,"*x2*",""))</f>
        <v/>
      </c>
      <c r="I48" s="91" t="str">
        <f>IFERROR(IF(ISNUMBER(MATCH(J$6&amp;"-"&amp;$B48,Cal!$AY$5:$AY$20,0)),"*x6*",IF(INDEX(Cal!$O$5:$O$20,MATCH(Sitemap!J48,Cal!$AP$5:$AP$20,0))&gt;0,"*x1*","")),"")</f>
        <v/>
      </c>
      <c r="J48" s="91" t="str">
        <f>IFERROR(INDEX(Cal!$AP$5:$AP$36,MATCH(Sitemap!J$6&amp;"-"&amp;Sitemap!$B48,Cal!$AQ$5:$AQ$36,0)),"")</f>
        <v/>
      </c>
      <c r="K48" s="91" t="str">
        <f>IFERROR(IF(INDEX(Cal!$Y$5:$Y$20,MATCH(Sitemap!J48,Cal!$AP$5:$AP$20,0))&gt;0,"*x1*",""),IF(COUNTIFS(Cal!$AU$5:$AU$20,Sitemap!J$6,Cal!$AV$5:$AV$20,"&lt;="&amp;Sitemap!$B48,Cal!$AW$5:$AW$20,"&gt;="&amp;Sitemap!$B48)&gt;0,"*x2*",""))</f>
        <v/>
      </c>
      <c r="L48" s="91" t="str">
        <f>IFERROR(IF(ISNUMBER(MATCH(M$6&amp;"-"&amp;$B48,Cal!$AY$5:$AY$20,0)),"*x6*",IF(INDEX(Cal!$O$5:$O$20,MATCH(Sitemap!M48,Cal!$AP$5:$AP$20,0))&gt;0,"*x1*","")),"")</f>
        <v/>
      </c>
      <c r="M48" s="91" t="str">
        <f>IFERROR(INDEX(Cal!$AP$5:$AP$36,MATCH(Sitemap!M$6&amp;"-"&amp;Sitemap!$B48,Cal!$AQ$5:$AQ$36,0)),"")</f>
        <v/>
      </c>
      <c r="N48" s="91" t="str">
        <f>IFERROR(IF(INDEX(Cal!$Y$5:$Y$20,MATCH(Sitemap!M48,Cal!$AP$5:$AP$20,0))&gt;0,"*x1*",""),IF(COUNTIFS(Cal!$AU$5:$AU$20,Sitemap!M$6,Cal!$AV$5:$AV$20,"&lt;="&amp;Sitemap!$B48,Cal!$AW$5:$AW$20,"&gt;="&amp;Sitemap!$B48)&gt;0,"*x2*",""))</f>
        <v/>
      </c>
      <c r="O48" s="91" t="str">
        <f>IFERROR(IF(ISNUMBER(MATCH(P$6&amp;"-"&amp;$B48,Cal!$AY$5:$AY$20,0)),"*x6*",IF(INDEX(Cal!$O$5:$O$20,MATCH(Sitemap!P48,Cal!$AP$5:$AP$20,0))&gt;0,"*x1*","")),"")</f>
        <v/>
      </c>
      <c r="P48" s="91" t="str">
        <f>IFERROR(INDEX(Cal!$AP$5:$AP$36,MATCH(Sitemap!P$6&amp;"-"&amp;Sitemap!$B48,Cal!$AQ$5:$AQ$36,0)),"")</f>
        <v/>
      </c>
      <c r="Q48" s="91" t="str">
        <f>IFERROR(IF(INDEX(Cal!$Y$5:$Y$20,MATCH(Sitemap!P48,Cal!$AP$5:$AP$20,0))&gt;0,"*x1*",""),IF(COUNTIFS(Cal!$AU$5:$AU$20,Sitemap!P$6,Cal!$AV$5:$AV$20,"&lt;="&amp;Sitemap!$B48,Cal!$AW$5:$AW$20,"&gt;="&amp;Sitemap!$B48)&gt;0,"*x2*",""))</f>
        <v/>
      </c>
      <c r="R48" s="91" t="str">
        <f>IFERROR(IF(ISNUMBER(MATCH(S$6&amp;"-"&amp;$B48,Cal!$AY$5:$AY$20,0)),"*x6*",IF(INDEX(Cal!$O$5:$O$20,MATCH(Sitemap!S48,Cal!$AP$5:$AP$20,0))&gt;0,"*x1*","")),"")</f>
        <v/>
      </c>
      <c r="S48" s="91" t="str">
        <f>IFERROR(INDEX(Cal!$AP$5:$AP$36,MATCH(Sitemap!S$6&amp;"-"&amp;Sitemap!$B48,Cal!$AQ$5:$AQ$36,0)),"")</f>
        <v/>
      </c>
      <c r="T48" s="91" t="str">
        <f>IFERROR(IF(INDEX(Cal!$Y$5:$Y$20,MATCH(Sitemap!S48,Cal!$AP$5:$AP$20,0))&gt;0,"*x1*",""),IF(COUNTIFS(Cal!$AU$5:$AU$20,Sitemap!S$6,Cal!$AV$5:$AV$20,"&lt;="&amp;Sitemap!$B48,Cal!$AW$5:$AW$20,"&gt;="&amp;Sitemap!$B48)&gt;0,"*x2*",""))</f>
        <v/>
      </c>
      <c r="U48" s="91" t="str">
        <f>IFERROR(IF(ISNUMBER(MATCH(V$6&amp;"-"&amp;$B48,Cal!$AY$5:$AY$20,0)),"*x6*",IF(INDEX(Cal!$O$5:$O$20,MATCH(Sitemap!V48,Cal!$AP$5:$AP$20,0))&gt;0,"*x1*","")),"")</f>
        <v/>
      </c>
      <c r="V48" s="91" t="str">
        <f>IFERROR(INDEX(Cal!$AP$5:$AP$36,MATCH(Sitemap!V$6&amp;"-"&amp;Sitemap!$B48,Cal!$AQ$5:$AQ$36,0)),"")</f>
        <v/>
      </c>
      <c r="W48" s="91" t="str">
        <f>IFERROR(IF(INDEX(Cal!$Y$5:$Y$20,MATCH(Sitemap!V48,Cal!$AP$5:$AP$20,0))&gt;0,"*x1*",""),IF(COUNTIFS(Cal!$AU$5:$AU$20,Sitemap!V$6,Cal!$AV$5:$AV$20,"&lt;="&amp;Sitemap!$B48,Cal!$AW$5:$AW$20,"&gt;="&amp;Sitemap!$B48)&gt;0,"*x2*",""))</f>
        <v/>
      </c>
      <c r="X48" s="91" t="str">
        <f>IFERROR(IF(ISNUMBER(MATCH(Y$6&amp;"-"&amp;$B48,Cal!$AY$5:$AY$20,0)),"*x6*",IF(INDEX(Cal!$O$5:$O$20,MATCH(Sitemap!Y48,Cal!$AP$5:$AP$20,0))&gt;0,"*x1*","")),"")</f>
        <v/>
      </c>
      <c r="Y48" s="91" t="str">
        <f>IFERROR(INDEX(Cal!$AP$5:$AP$36,MATCH(Sitemap!Y$6&amp;"-"&amp;Sitemap!$B48,Cal!$AQ$5:$AQ$36,0)),"")</f>
        <v/>
      </c>
      <c r="Z48" s="91" t="str">
        <f>IFERROR(IF(INDEX(Cal!$Y$5:$Y$20,MATCH(Sitemap!Y48,Cal!$AP$5:$AP$20,0))&gt;0,"*x1*",""),IF(COUNTIFS(Cal!$AU$5:$AU$20,Sitemap!Y$6,Cal!$AV$5:$AV$20,"&lt;="&amp;Sitemap!$B48,Cal!$AW$5:$AW$20,"&gt;="&amp;Sitemap!$B48)&gt;0,"*x2*",""))</f>
        <v/>
      </c>
      <c r="AA48" s="91" t="str">
        <f>IFERROR(IF(ISNUMBER(MATCH(AB$6&amp;"-"&amp;$B48,Cal!$AY$5:$AY$20,0)),"*x6*",IF(INDEX(Cal!$O$5:$O$20,MATCH(Sitemap!AB48,Cal!$AP$5:$AP$20,0))&gt;0,"*x1*","")),"")</f>
        <v/>
      </c>
      <c r="AB48" s="91" t="str">
        <f>IFERROR(INDEX(Cal!$AP$5:$AP$36,MATCH(Sitemap!AB$6&amp;"-"&amp;Sitemap!$B48,Cal!$AQ$5:$AQ$36,0)),"")</f>
        <v/>
      </c>
      <c r="AC48" s="91" t="str">
        <f>IFERROR(IF(INDEX(Cal!$Y$5:$Y$20,MATCH(Sitemap!AB48,Cal!$AP$5:$AP$20,0))&gt;0,"*x1*",""),IF(COUNTIFS(Cal!$AU$5:$AU$20,Sitemap!AB$6,Cal!$AV$5:$AV$20,"&lt;="&amp;Sitemap!$B48,Cal!$AW$5:$AW$20,"&gt;="&amp;Sitemap!$B48)&gt;0,"*x2*",""))</f>
        <v/>
      </c>
      <c r="AD48" s="91" t="str">
        <f>IFERROR(IF(ISNUMBER(MATCH(AE$6&amp;"-"&amp;$B48,Cal!$AY$5:$AY$20,0)),"*x6*",IF(INDEX(Cal!$O$5:$O$20,MATCH(Sitemap!AE48,Cal!$AP$5:$AP$20,0))&gt;0,"*x1*","")),"")</f>
        <v/>
      </c>
      <c r="AE48" s="91" t="str">
        <f>IFERROR(INDEX(Cal!$AP$5:$AP$36,MATCH(Sitemap!AE$6&amp;"-"&amp;Sitemap!$B48,Cal!$AQ$5:$AQ$36,0)),"")</f>
        <v/>
      </c>
      <c r="AF48" s="91" t="str">
        <f>IFERROR(IF(INDEX(Cal!$Y$5:$Y$20,MATCH(Sitemap!AE48,Cal!$AP$5:$AP$20,0))&gt;0,"*x1*",""),IF(COUNTIFS(Cal!$AU$5:$AU$20,Sitemap!AE$6,Cal!$AV$5:$AV$20,"&lt;="&amp;Sitemap!$B48,Cal!$AW$5:$AW$20,"&gt;="&amp;Sitemap!$B48)&gt;0,"*x2*",""))</f>
        <v/>
      </c>
      <c r="AG48" s="91" t="str">
        <f>IFERROR(IF(ISNUMBER(MATCH(AH$6&amp;"-"&amp;$B48,Cal!$AY$5:$AY$20,0)),"*x6*",IF(INDEX(Cal!$O$5:$O$20,MATCH(Sitemap!AH48,Cal!$AP$5:$AP$20,0))&gt;0,"*x1*","")),"")</f>
        <v/>
      </c>
      <c r="AH48" s="91" t="str">
        <f>IFERROR(INDEX(Cal!$AP$5:$AP$36,MATCH(Sitemap!AH$6&amp;"-"&amp;Sitemap!$B48,Cal!$AQ$5:$AQ$36,0)),"")</f>
        <v/>
      </c>
      <c r="AI48" s="91" t="str">
        <f>IFERROR(IF(INDEX(Cal!$Y$5:$Y$20,MATCH(Sitemap!AH48,Cal!$AP$5:$AP$20,0))&gt;0,"*x1*",""),IF(COUNTIFS(Cal!$AU$5:$AU$20,Sitemap!AH$6,Cal!$AV$5:$AV$20,"&lt;="&amp;Sitemap!$B48,Cal!$AW$5:$AW$20,"&gt;="&amp;Sitemap!$B48)&gt;0,"*x2*",""))</f>
        <v/>
      </c>
      <c r="AJ48" s="91" t="str">
        <f>IFERROR(IF(ISNUMBER(MATCH(AK$6&amp;"-"&amp;$B48,Cal!$AY$5:$AY$20,0)),"*x6*",IF(INDEX(Cal!$O$5:$O$20,MATCH(Sitemap!AK48,Cal!$AP$5:$AP$20,0))&gt;0,"*x1*","")),"")</f>
        <v/>
      </c>
      <c r="AK48" s="91" t="str">
        <f>IFERROR(INDEX(Cal!$AP$5:$AP$36,MATCH(Sitemap!AK$6&amp;"-"&amp;Sitemap!$B48,Cal!$AQ$5:$AQ$36,0)),"")</f>
        <v/>
      </c>
      <c r="AL48" s="91" t="str">
        <f>IFERROR(IF(INDEX(Cal!$Y$5:$Y$20,MATCH(Sitemap!AK48,Cal!$AP$5:$AP$20,0))&gt;0,"*x1*",""),IF(COUNTIFS(Cal!$AU$5:$AU$20,Sitemap!AK$6,Cal!$AV$5:$AV$20,"&lt;="&amp;Sitemap!$B48,Cal!$AW$5:$AW$20,"&gt;="&amp;Sitemap!$B48)&gt;0,"*x2*",""))</f>
        <v/>
      </c>
      <c r="AM48" s="91" t="str">
        <f>IFERROR(IF(ISNUMBER(MATCH(AN$6&amp;"-"&amp;$B48,Cal!$AY$5:$AY$20,0)),"*x6*",IF(INDEX(Cal!$O$5:$O$20,MATCH(Sitemap!AN48,Cal!$AP$5:$AP$20,0))&gt;0,"*x1*","")),"")</f>
        <v/>
      </c>
      <c r="AN48" s="91" t="str">
        <f>IFERROR(INDEX(Cal!$AP$5:$AP$36,MATCH(Sitemap!AN$6&amp;"-"&amp;Sitemap!$B48,Cal!$AQ$5:$AQ$36,0)),"")</f>
        <v/>
      </c>
      <c r="AO48" s="91" t="str">
        <f>IFERROR(IF(INDEX(Cal!$Y$5:$Y$20,MATCH(Sitemap!AN48,Cal!$AP$5:$AP$20,0))&gt;0,"*x1*",""),IF(COUNTIFS(Cal!$AU$5:$AU$20,Sitemap!AN$6,Cal!$AV$5:$AV$20,"&lt;="&amp;Sitemap!$B48,Cal!$AW$5:$AW$20,"&gt;="&amp;Sitemap!$B48)&gt;0,"*x2*",""))</f>
        <v/>
      </c>
      <c r="AP48" s="91" t="str">
        <f>IFERROR(IF(ISNUMBER(MATCH(AQ$6&amp;"-"&amp;$B48,Cal!$AY$5:$AY$20,0)),"*x6*",IF(INDEX(Cal!$O$5:$O$20,MATCH(Sitemap!AQ48,Cal!$AP$5:$AP$20,0))&gt;0,"*x1*","")),"")</f>
        <v/>
      </c>
      <c r="AQ48" s="91" t="str">
        <f>IFERROR(INDEX(Cal!$AP$5:$AP$36,MATCH(Sitemap!AQ$6&amp;"-"&amp;Sitemap!$B48,Cal!$AQ$5:$AQ$36,0)),"")</f>
        <v/>
      </c>
      <c r="AR48" s="91" t="str">
        <f>IFERROR(IF(INDEX(Cal!$Y$5:$Y$20,MATCH(Sitemap!AQ48,Cal!$AP$5:$AP$20,0))&gt;0,"*x1*",""),IF(COUNTIFS(Cal!$AU$5:$AU$20,Sitemap!AQ$6,Cal!$AV$5:$AV$20,"&lt;="&amp;Sitemap!$B48,Cal!$AW$5:$AW$20,"&gt;="&amp;Sitemap!$B48)&gt;0,"*x2*",""))</f>
        <v/>
      </c>
      <c r="AS48" s="91" t="str">
        <f>IFERROR(IF(ISNUMBER(MATCH(AT$6&amp;"-"&amp;$B48,Cal!$AY$5:$AY$20,0)),"*x6*",IF(INDEX(Cal!$O$5:$O$20,MATCH(Sitemap!AT48,Cal!$AP$5:$AP$20,0))&gt;0,"*x1*","")),"")</f>
        <v/>
      </c>
      <c r="AT48" s="91" t="str">
        <f>IFERROR(INDEX(Cal!$AP$5:$AP$36,MATCH(Sitemap!AT$6&amp;"-"&amp;Sitemap!$B48,Cal!$AQ$5:$AQ$36,0)),"")</f>
        <v/>
      </c>
      <c r="AU48" s="91" t="str">
        <f>IFERROR(IF(INDEX(Cal!$Y$5:$Y$20,MATCH(Sitemap!AT48,Cal!$AP$5:$AP$20,0))&gt;0,"*x1*",""),IF(COUNTIFS(Cal!$AU$5:$AU$20,Sitemap!AT$6,Cal!$AV$5:$AV$20,"&lt;="&amp;Sitemap!$B48,Cal!$AW$5:$AW$20,"&gt;="&amp;Sitemap!$B48)&gt;0,"*x2*",""))</f>
        <v/>
      </c>
      <c r="AV48" s="91" t="str">
        <f>IFERROR(IF(ISNUMBER(MATCH(#REF!&amp;"-"&amp;$B48,Cal!$AY$5:$AY$20,0)),"*x6*",IF(INDEX(Cal!$O$5:$O$20,MATCH(Sitemap!#REF!,Cal!$AP$5:$AP$20,0))&gt;0,"*x1*","")),"")</f>
        <v/>
      </c>
    </row>
    <row r="49" spans="2:48" x14ac:dyDescent="0.25">
      <c r="B49" s="100">
        <v>41</v>
      </c>
      <c r="D49" s="91" t="str">
        <f>IFERROR(INDEX(Cal!$AP$5:$AP$36,MATCH(Sitemap!D$6&amp;"-"&amp;Sitemap!$B49,Cal!$AQ$5:$AQ$36,0)),"")</f>
        <v/>
      </c>
      <c r="E49" s="91" t="str">
        <f>IFERROR(IF(INDEX(Cal!$Y$5:$Y$20,MATCH(Sitemap!D49,Cal!$AP$5:$AP$20,0))&gt;0,"*x1*",""),IF(COUNTIFS(Cal!$AU$5:$AU$20,Sitemap!D$6,Cal!$AV$5:$AV$20,"&lt;="&amp;Sitemap!$B49,Cal!$AW$5:$AW$20,"&gt;="&amp;Sitemap!$B49)&gt;0,"*x2*",""))</f>
        <v/>
      </c>
      <c r="F49" s="91" t="str">
        <f>IFERROR(IF(ISNUMBER(MATCH(G$6&amp;"-"&amp;$B49,Cal!$AY$5:$AY$20,0)),"*x6*",IF(INDEX(Cal!$O$5:$O$20,MATCH(Sitemap!G49,Cal!$AP$5:$AP$20,0))&gt;0,"*x1*","")),"")</f>
        <v/>
      </c>
      <c r="G49" s="91" t="str">
        <f>IFERROR(INDEX(Cal!$AP$5:$AP$36,MATCH(Sitemap!G$6&amp;"-"&amp;Sitemap!$B49,Cal!$AQ$5:$AQ$36,0)),"")</f>
        <v/>
      </c>
      <c r="H49" s="91" t="str">
        <f>IFERROR(IF(INDEX(Cal!$Y$5:$Y$20,MATCH(Sitemap!G49,Cal!$AP$5:$AP$20,0))&gt;0,"*x1*",""),IF(COUNTIFS(Cal!$AU$5:$AU$20,Sitemap!G$6,Cal!$AV$5:$AV$20,"&lt;="&amp;Sitemap!$B49,Cal!$AW$5:$AW$20,"&gt;="&amp;Sitemap!$B49)&gt;0,"*x2*",""))</f>
        <v/>
      </c>
      <c r="I49" s="91" t="str">
        <f>IFERROR(IF(ISNUMBER(MATCH(J$6&amp;"-"&amp;$B49,Cal!$AY$5:$AY$20,0)),"*x6*",IF(INDEX(Cal!$O$5:$O$20,MATCH(Sitemap!J49,Cal!$AP$5:$AP$20,0))&gt;0,"*x1*","")),"")</f>
        <v/>
      </c>
      <c r="J49" s="91" t="str">
        <f>IFERROR(INDEX(Cal!$AP$5:$AP$36,MATCH(Sitemap!J$6&amp;"-"&amp;Sitemap!$B49,Cal!$AQ$5:$AQ$36,0)),"")</f>
        <v/>
      </c>
      <c r="K49" s="91" t="str">
        <f>IFERROR(IF(INDEX(Cal!$Y$5:$Y$20,MATCH(Sitemap!J49,Cal!$AP$5:$AP$20,0))&gt;0,"*x1*",""),IF(COUNTIFS(Cal!$AU$5:$AU$20,Sitemap!J$6,Cal!$AV$5:$AV$20,"&lt;="&amp;Sitemap!$B49,Cal!$AW$5:$AW$20,"&gt;="&amp;Sitemap!$B49)&gt;0,"*x2*",""))</f>
        <v/>
      </c>
      <c r="L49" s="91" t="str">
        <f>IFERROR(IF(ISNUMBER(MATCH(M$6&amp;"-"&amp;$B49,Cal!$AY$5:$AY$20,0)),"*x6*",IF(INDEX(Cal!$O$5:$O$20,MATCH(Sitemap!M49,Cal!$AP$5:$AP$20,0))&gt;0,"*x1*","")),"")</f>
        <v/>
      </c>
      <c r="M49" s="91" t="str">
        <f>IFERROR(INDEX(Cal!$AP$5:$AP$36,MATCH(Sitemap!M$6&amp;"-"&amp;Sitemap!$B49,Cal!$AQ$5:$AQ$36,0)),"")</f>
        <v/>
      </c>
      <c r="N49" s="91" t="str">
        <f>IFERROR(IF(INDEX(Cal!$Y$5:$Y$20,MATCH(Sitemap!M49,Cal!$AP$5:$AP$20,0))&gt;0,"*x1*",""),IF(COUNTIFS(Cal!$AU$5:$AU$20,Sitemap!M$6,Cal!$AV$5:$AV$20,"&lt;="&amp;Sitemap!$B49,Cal!$AW$5:$AW$20,"&gt;="&amp;Sitemap!$B49)&gt;0,"*x2*",""))</f>
        <v/>
      </c>
      <c r="O49" s="91" t="str">
        <f>IFERROR(IF(ISNUMBER(MATCH(P$6&amp;"-"&amp;$B49,Cal!$AY$5:$AY$20,0)),"*x6*",IF(INDEX(Cal!$O$5:$O$20,MATCH(Sitemap!P49,Cal!$AP$5:$AP$20,0))&gt;0,"*x1*","")),"")</f>
        <v/>
      </c>
      <c r="P49" s="91" t="str">
        <f>IFERROR(INDEX(Cal!$AP$5:$AP$36,MATCH(Sitemap!P$6&amp;"-"&amp;Sitemap!$B49,Cal!$AQ$5:$AQ$36,0)),"")</f>
        <v/>
      </c>
      <c r="Q49" s="91" t="str">
        <f>IFERROR(IF(INDEX(Cal!$Y$5:$Y$20,MATCH(Sitemap!P49,Cal!$AP$5:$AP$20,0))&gt;0,"*x1*",""),IF(COUNTIFS(Cal!$AU$5:$AU$20,Sitemap!P$6,Cal!$AV$5:$AV$20,"&lt;="&amp;Sitemap!$B49,Cal!$AW$5:$AW$20,"&gt;="&amp;Sitemap!$B49)&gt;0,"*x2*",""))</f>
        <v/>
      </c>
      <c r="R49" s="91" t="str">
        <f>IFERROR(IF(ISNUMBER(MATCH(S$6&amp;"-"&amp;$B49,Cal!$AY$5:$AY$20,0)),"*x6*",IF(INDEX(Cal!$O$5:$O$20,MATCH(Sitemap!S49,Cal!$AP$5:$AP$20,0))&gt;0,"*x1*","")),"")</f>
        <v/>
      </c>
      <c r="S49" s="91" t="str">
        <f>IFERROR(INDEX(Cal!$AP$5:$AP$36,MATCH(Sitemap!S$6&amp;"-"&amp;Sitemap!$B49,Cal!$AQ$5:$AQ$36,0)),"")</f>
        <v/>
      </c>
      <c r="T49" s="91" t="str">
        <f>IFERROR(IF(INDEX(Cal!$Y$5:$Y$20,MATCH(Sitemap!S49,Cal!$AP$5:$AP$20,0))&gt;0,"*x1*",""),IF(COUNTIFS(Cal!$AU$5:$AU$20,Sitemap!S$6,Cal!$AV$5:$AV$20,"&lt;="&amp;Sitemap!$B49,Cal!$AW$5:$AW$20,"&gt;="&amp;Sitemap!$B49)&gt;0,"*x2*",""))</f>
        <v/>
      </c>
      <c r="U49" s="91" t="str">
        <f>IFERROR(IF(ISNUMBER(MATCH(V$6&amp;"-"&amp;$B49,Cal!$AY$5:$AY$20,0)),"*x6*",IF(INDEX(Cal!$O$5:$O$20,MATCH(Sitemap!V49,Cal!$AP$5:$AP$20,0))&gt;0,"*x1*","")),"")</f>
        <v/>
      </c>
      <c r="V49" s="91" t="str">
        <f>IFERROR(INDEX(Cal!$AP$5:$AP$36,MATCH(Sitemap!V$6&amp;"-"&amp;Sitemap!$B49,Cal!$AQ$5:$AQ$36,0)),"")</f>
        <v/>
      </c>
      <c r="W49" s="91" t="str">
        <f>IFERROR(IF(INDEX(Cal!$Y$5:$Y$20,MATCH(Sitemap!V49,Cal!$AP$5:$AP$20,0))&gt;0,"*x1*",""),IF(COUNTIFS(Cal!$AU$5:$AU$20,Sitemap!V$6,Cal!$AV$5:$AV$20,"&lt;="&amp;Sitemap!$B49,Cal!$AW$5:$AW$20,"&gt;="&amp;Sitemap!$B49)&gt;0,"*x2*",""))</f>
        <v/>
      </c>
      <c r="X49" s="91" t="str">
        <f>IFERROR(IF(ISNUMBER(MATCH(Y$6&amp;"-"&amp;$B49,Cal!$AY$5:$AY$20,0)),"*x6*",IF(INDEX(Cal!$O$5:$O$20,MATCH(Sitemap!Y49,Cal!$AP$5:$AP$20,0))&gt;0,"*x1*","")),"")</f>
        <v/>
      </c>
      <c r="Y49" s="91" t="str">
        <f>IFERROR(INDEX(Cal!$AP$5:$AP$36,MATCH(Sitemap!Y$6&amp;"-"&amp;Sitemap!$B49,Cal!$AQ$5:$AQ$36,0)),"")</f>
        <v/>
      </c>
      <c r="Z49" s="91" t="str">
        <f>IFERROR(IF(INDEX(Cal!$Y$5:$Y$20,MATCH(Sitemap!Y49,Cal!$AP$5:$AP$20,0))&gt;0,"*x1*",""),IF(COUNTIFS(Cal!$AU$5:$AU$20,Sitemap!Y$6,Cal!$AV$5:$AV$20,"&lt;="&amp;Sitemap!$B49,Cal!$AW$5:$AW$20,"&gt;="&amp;Sitemap!$B49)&gt;0,"*x2*",""))</f>
        <v/>
      </c>
      <c r="AA49" s="91" t="str">
        <f>IFERROR(IF(ISNUMBER(MATCH(AB$6&amp;"-"&amp;$B49,Cal!$AY$5:$AY$20,0)),"*x6*",IF(INDEX(Cal!$O$5:$O$20,MATCH(Sitemap!AB49,Cal!$AP$5:$AP$20,0))&gt;0,"*x1*","")),"")</f>
        <v/>
      </c>
      <c r="AB49" s="91" t="str">
        <f>IFERROR(INDEX(Cal!$AP$5:$AP$36,MATCH(Sitemap!AB$6&amp;"-"&amp;Sitemap!$B49,Cal!$AQ$5:$AQ$36,0)),"")</f>
        <v/>
      </c>
      <c r="AC49" s="91" t="str">
        <f>IFERROR(IF(INDEX(Cal!$Y$5:$Y$20,MATCH(Sitemap!AB49,Cal!$AP$5:$AP$20,0))&gt;0,"*x1*",""),IF(COUNTIFS(Cal!$AU$5:$AU$20,Sitemap!AB$6,Cal!$AV$5:$AV$20,"&lt;="&amp;Sitemap!$B49,Cal!$AW$5:$AW$20,"&gt;="&amp;Sitemap!$B49)&gt;0,"*x2*",""))</f>
        <v/>
      </c>
      <c r="AD49" s="91" t="str">
        <f>IFERROR(IF(ISNUMBER(MATCH(AE$6&amp;"-"&amp;$B49,Cal!$AY$5:$AY$20,0)),"*x6*",IF(INDEX(Cal!$O$5:$O$20,MATCH(Sitemap!AE49,Cal!$AP$5:$AP$20,0))&gt;0,"*x1*","")),"")</f>
        <v/>
      </c>
      <c r="AE49" s="91" t="str">
        <f>IFERROR(INDEX(Cal!$AP$5:$AP$36,MATCH(Sitemap!AE$6&amp;"-"&amp;Sitemap!$B49,Cal!$AQ$5:$AQ$36,0)),"")</f>
        <v/>
      </c>
      <c r="AF49" s="91" t="str">
        <f>IFERROR(IF(INDEX(Cal!$Y$5:$Y$20,MATCH(Sitemap!AE49,Cal!$AP$5:$AP$20,0))&gt;0,"*x1*",""),IF(COUNTIFS(Cal!$AU$5:$AU$20,Sitemap!AE$6,Cal!$AV$5:$AV$20,"&lt;="&amp;Sitemap!$B49,Cal!$AW$5:$AW$20,"&gt;="&amp;Sitemap!$B49)&gt;0,"*x2*",""))</f>
        <v/>
      </c>
      <c r="AG49" s="91" t="str">
        <f>IFERROR(IF(ISNUMBER(MATCH(AH$6&amp;"-"&amp;$B49,Cal!$AY$5:$AY$20,0)),"*x6*",IF(INDEX(Cal!$O$5:$O$20,MATCH(Sitemap!AH49,Cal!$AP$5:$AP$20,0))&gt;0,"*x1*","")),"")</f>
        <v/>
      </c>
      <c r="AH49" s="91" t="str">
        <f>IFERROR(INDEX(Cal!$AP$5:$AP$36,MATCH(Sitemap!AH$6&amp;"-"&amp;Sitemap!$B49,Cal!$AQ$5:$AQ$36,0)),"")</f>
        <v/>
      </c>
      <c r="AI49" s="91" t="str">
        <f>IFERROR(IF(INDEX(Cal!$Y$5:$Y$20,MATCH(Sitemap!AH49,Cal!$AP$5:$AP$20,0))&gt;0,"*x1*",""),IF(COUNTIFS(Cal!$AU$5:$AU$20,Sitemap!AH$6,Cal!$AV$5:$AV$20,"&lt;="&amp;Sitemap!$B49,Cal!$AW$5:$AW$20,"&gt;="&amp;Sitemap!$B49)&gt;0,"*x2*",""))</f>
        <v/>
      </c>
      <c r="AJ49" s="91" t="str">
        <f>IFERROR(IF(ISNUMBER(MATCH(AK$6&amp;"-"&amp;$B49,Cal!$AY$5:$AY$20,0)),"*x6*",IF(INDEX(Cal!$O$5:$O$20,MATCH(Sitemap!AK49,Cal!$AP$5:$AP$20,0))&gt;0,"*x1*","")),"")</f>
        <v/>
      </c>
      <c r="AK49" s="91" t="str">
        <f>IFERROR(INDEX(Cal!$AP$5:$AP$36,MATCH(Sitemap!AK$6&amp;"-"&amp;Sitemap!$B49,Cal!$AQ$5:$AQ$36,0)),"")</f>
        <v/>
      </c>
      <c r="AL49" s="91" t="str">
        <f>IFERROR(IF(INDEX(Cal!$Y$5:$Y$20,MATCH(Sitemap!AK49,Cal!$AP$5:$AP$20,0))&gt;0,"*x1*",""),IF(COUNTIFS(Cal!$AU$5:$AU$20,Sitemap!AK$6,Cal!$AV$5:$AV$20,"&lt;="&amp;Sitemap!$B49,Cal!$AW$5:$AW$20,"&gt;="&amp;Sitemap!$B49)&gt;0,"*x2*",""))</f>
        <v/>
      </c>
      <c r="AM49" s="91" t="str">
        <f>IFERROR(IF(ISNUMBER(MATCH(AN$6&amp;"-"&amp;$B49,Cal!$AY$5:$AY$20,0)),"*x6*",IF(INDEX(Cal!$O$5:$O$20,MATCH(Sitemap!AN49,Cal!$AP$5:$AP$20,0))&gt;0,"*x1*","")),"")</f>
        <v/>
      </c>
      <c r="AN49" s="91" t="str">
        <f>IFERROR(INDEX(Cal!$AP$5:$AP$36,MATCH(Sitemap!AN$6&amp;"-"&amp;Sitemap!$B49,Cal!$AQ$5:$AQ$36,0)),"")</f>
        <v/>
      </c>
      <c r="AO49" s="91" t="str">
        <f>IFERROR(IF(INDEX(Cal!$Y$5:$Y$20,MATCH(Sitemap!AN49,Cal!$AP$5:$AP$20,0))&gt;0,"*x1*",""),IF(COUNTIFS(Cal!$AU$5:$AU$20,Sitemap!AN$6,Cal!$AV$5:$AV$20,"&lt;="&amp;Sitemap!$B49,Cal!$AW$5:$AW$20,"&gt;="&amp;Sitemap!$B49)&gt;0,"*x2*",""))</f>
        <v/>
      </c>
      <c r="AP49" s="91" t="str">
        <f>IFERROR(IF(ISNUMBER(MATCH(AQ$6&amp;"-"&amp;$B49,Cal!$AY$5:$AY$20,0)),"*x6*",IF(INDEX(Cal!$O$5:$O$20,MATCH(Sitemap!AQ49,Cal!$AP$5:$AP$20,0))&gt;0,"*x1*","")),"")</f>
        <v/>
      </c>
      <c r="AQ49" s="91" t="str">
        <f>IFERROR(INDEX(Cal!$AP$5:$AP$36,MATCH(Sitemap!AQ$6&amp;"-"&amp;Sitemap!$B49,Cal!$AQ$5:$AQ$36,0)),"")</f>
        <v/>
      </c>
      <c r="AR49" s="91" t="str">
        <f>IFERROR(IF(INDEX(Cal!$Y$5:$Y$20,MATCH(Sitemap!AQ49,Cal!$AP$5:$AP$20,0))&gt;0,"*x1*",""),IF(COUNTIFS(Cal!$AU$5:$AU$20,Sitemap!AQ$6,Cal!$AV$5:$AV$20,"&lt;="&amp;Sitemap!$B49,Cal!$AW$5:$AW$20,"&gt;="&amp;Sitemap!$B49)&gt;0,"*x2*",""))</f>
        <v/>
      </c>
      <c r="AS49" s="91" t="str">
        <f>IFERROR(IF(ISNUMBER(MATCH(AT$6&amp;"-"&amp;$B49,Cal!$AY$5:$AY$20,0)),"*x6*",IF(INDEX(Cal!$O$5:$O$20,MATCH(Sitemap!AT49,Cal!$AP$5:$AP$20,0))&gt;0,"*x1*","")),"")</f>
        <v/>
      </c>
      <c r="AT49" s="91" t="str">
        <f>IFERROR(INDEX(Cal!$AP$5:$AP$36,MATCH(Sitemap!AT$6&amp;"-"&amp;Sitemap!$B49,Cal!$AQ$5:$AQ$36,0)),"")</f>
        <v/>
      </c>
      <c r="AU49" s="91" t="str">
        <f>IFERROR(IF(INDEX(Cal!$Y$5:$Y$20,MATCH(Sitemap!AT49,Cal!$AP$5:$AP$20,0))&gt;0,"*x1*",""),IF(COUNTIFS(Cal!$AU$5:$AU$20,Sitemap!AT$6,Cal!$AV$5:$AV$20,"&lt;="&amp;Sitemap!$B49,Cal!$AW$5:$AW$20,"&gt;="&amp;Sitemap!$B49)&gt;0,"*x2*",""))</f>
        <v/>
      </c>
      <c r="AV49" s="91" t="str">
        <f>IFERROR(IF(ISNUMBER(MATCH(#REF!&amp;"-"&amp;$B49,Cal!$AY$5:$AY$20,0)),"*x6*",IF(INDEX(Cal!$O$5:$O$20,MATCH(Sitemap!#REF!,Cal!$AP$5:$AP$20,0))&gt;0,"*x1*","")),"")</f>
        <v/>
      </c>
    </row>
    <row r="50" spans="2:48" x14ac:dyDescent="0.25">
      <c r="B50" s="100">
        <v>42</v>
      </c>
      <c r="D50" s="91" t="str">
        <f>IFERROR(INDEX(Cal!$AP$5:$AP$36,MATCH(Sitemap!D$6&amp;"-"&amp;Sitemap!$B50,Cal!$AQ$5:$AQ$36,0)),"")</f>
        <v/>
      </c>
      <c r="E50" s="91" t="str">
        <f>IFERROR(IF(INDEX(Cal!$Y$5:$Y$20,MATCH(Sitemap!D50,Cal!$AP$5:$AP$20,0))&gt;0,"*x1*",""),IF(COUNTIFS(Cal!$AU$5:$AU$20,Sitemap!D$6,Cal!$AV$5:$AV$20,"&lt;="&amp;Sitemap!$B50,Cal!$AW$5:$AW$20,"&gt;="&amp;Sitemap!$B50)&gt;0,"*x2*",""))</f>
        <v/>
      </c>
      <c r="F50" s="91" t="str">
        <f>IFERROR(IF(ISNUMBER(MATCH(G$6&amp;"-"&amp;$B50,Cal!$AY$5:$AY$20,0)),"*x6*",IF(INDEX(Cal!$O$5:$O$20,MATCH(Sitemap!G50,Cal!$AP$5:$AP$20,0))&gt;0,"*x1*","")),"")</f>
        <v/>
      </c>
      <c r="G50" s="91" t="str">
        <f>IFERROR(INDEX(Cal!$AP$5:$AP$36,MATCH(Sitemap!G$6&amp;"-"&amp;Sitemap!$B50,Cal!$AQ$5:$AQ$36,0)),"")</f>
        <v/>
      </c>
      <c r="H50" s="91" t="str">
        <f>IFERROR(IF(INDEX(Cal!$Y$5:$Y$20,MATCH(Sitemap!G50,Cal!$AP$5:$AP$20,0))&gt;0,"*x1*",""),IF(COUNTIFS(Cal!$AU$5:$AU$20,Sitemap!G$6,Cal!$AV$5:$AV$20,"&lt;="&amp;Sitemap!$B50,Cal!$AW$5:$AW$20,"&gt;="&amp;Sitemap!$B50)&gt;0,"*x2*",""))</f>
        <v/>
      </c>
      <c r="I50" s="91" t="str">
        <f>IFERROR(IF(ISNUMBER(MATCH(J$6&amp;"-"&amp;$B50,Cal!$AY$5:$AY$20,0)),"*x6*",IF(INDEX(Cal!$O$5:$O$20,MATCH(Sitemap!J50,Cal!$AP$5:$AP$20,0))&gt;0,"*x1*","")),"")</f>
        <v/>
      </c>
      <c r="J50" s="91" t="str">
        <f>IFERROR(INDEX(Cal!$AP$5:$AP$36,MATCH(Sitemap!J$6&amp;"-"&amp;Sitemap!$B50,Cal!$AQ$5:$AQ$36,0)),"")</f>
        <v/>
      </c>
      <c r="K50" s="91" t="str">
        <f>IFERROR(IF(INDEX(Cal!$Y$5:$Y$20,MATCH(Sitemap!J50,Cal!$AP$5:$AP$20,0))&gt;0,"*x1*",""),IF(COUNTIFS(Cal!$AU$5:$AU$20,Sitemap!J$6,Cal!$AV$5:$AV$20,"&lt;="&amp;Sitemap!$B50,Cal!$AW$5:$AW$20,"&gt;="&amp;Sitemap!$B50)&gt;0,"*x2*",""))</f>
        <v/>
      </c>
      <c r="L50" s="91" t="str">
        <f>IFERROR(IF(ISNUMBER(MATCH(M$6&amp;"-"&amp;$B50,Cal!$AY$5:$AY$20,0)),"*x6*",IF(INDEX(Cal!$O$5:$O$20,MATCH(Sitemap!M50,Cal!$AP$5:$AP$20,0))&gt;0,"*x1*","")),"")</f>
        <v/>
      </c>
      <c r="M50" s="91" t="str">
        <f>IFERROR(INDEX(Cal!$AP$5:$AP$36,MATCH(Sitemap!M$6&amp;"-"&amp;Sitemap!$B50,Cal!$AQ$5:$AQ$36,0)),"")</f>
        <v/>
      </c>
      <c r="N50" s="91" t="str">
        <f>IFERROR(IF(INDEX(Cal!$Y$5:$Y$20,MATCH(Sitemap!M50,Cal!$AP$5:$AP$20,0))&gt;0,"*x1*",""),IF(COUNTIFS(Cal!$AU$5:$AU$20,Sitemap!M$6,Cal!$AV$5:$AV$20,"&lt;="&amp;Sitemap!$B50,Cal!$AW$5:$AW$20,"&gt;="&amp;Sitemap!$B50)&gt;0,"*x2*",""))</f>
        <v/>
      </c>
      <c r="O50" s="91" t="str">
        <f>IFERROR(IF(ISNUMBER(MATCH(P$6&amp;"-"&amp;$B50,Cal!$AY$5:$AY$20,0)),"*x6*",IF(INDEX(Cal!$O$5:$O$20,MATCH(Sitemap!P50,Cal!$AP$5:$AP$20,0))&gt;0,"*x1*","")),"")</f>
        <v/>
      </c>
      <c r="P50" s="91" t="str">
        <f>IFERROR(INDEX(Cal!$AP$5:$AP$36,MATCH(Sitemap!P$6&amp;"-"&amp;Sitemap!$B50,Cal!$AQ$5:$AQ$36,0)),"")</f>
        <v/>
      </c>
      <c r="Q50" s="91" t="str">
        <f>IFERROR(IF(INDEX(Cal!$Y$5:$Y$20,MATCH(Sitemap!P50,Cal!$AP$5:$AP$20,0))&gt;0,"*x1*",""),IF(COUNTIFS(Cal!$AU$5:$AU$20,Sitemap!P$6,Cal!$AV$5:$AV$20,"&lt;="&amp;Sitemap!$B50,Cal!$AW$5:$AW$20,"&gt;="&amp;Sitemap!$B50)&gt;0,"*x2*",""))</f>
        <v/>
      </c>
      <c r="R50" s="91" t="str">
        <f>IFERROR(IF(ISNUMBER(MATCH(S$6&amp;"-"&amp;$B50,Cal!$AY$5:$AY$20,0)),"*x6*",IF(INDEX(Cal!$O$5:$O$20,MATCH(Sitemap!S50,Cal!$AP$5:$AP$20,0))&gt;0,"*x1*","")),"")</f>
        <v/>
      </c>
      <c r="S50" s="91" t="str">
        <f>IFERROR(INDEX(Cal!$AP$5:$AP$36,MATCH(Sitemap!S$6&amp;"-"&amp;Sitemap!$B50,Cal!$AQ$5:$AQ$36,0)),"")</f>
        <v/>
      </c>
      <c r="T50" s="91" t="str">
        <f>IFERROR(IF(INDEX(Cal!$Y$5:$Y$20,MATCH(Sitemap!S50,Cal!$AP$5:$AP$20,0))&gt;0,"*x1*",""),IF(COUNTIFS(Cal!$AU$5:$AU$20,Sitemap!S$6,Cal!$AV$5:$AV$20,"&lt;="&amp;Sitemap!$B50,Cal!$AW$5:$AW$20,"&gt;="&amp;Sitemap!$B50)&gt;0,"*x2*",""))</f>
        <v/>
      </c>
      <c r="U50" s="91" t="str">
        <f>IFERROR(IF(ISNUMBER(MATCH(V$6&amp;"-"&amp;$B50,Cal!$AY$5:$AY$20,0)),"*x6*",IF(INDEX(Cal!$O$5:$O$20,MATCH(Sitemap!V50,Cal!$AP$5:$AP$20,0))&gt;0,"*x1*","")),"")</f>
        <v/>
      </c>
      <c r="V50" s="91" t="str">
        <f>IFERROR(INDEX(Cal!$AP$5:$AP$36,MATCH(Sitemap!V$6&amp;"-"&amp;Sitemap!$B50,Cal!$AQ$5:$AQ$36,0)),"")</f>
        <v/>
      </c>
      <c r="W50" s="91" t="str">
        <f>IFERROR(IF(INDEX(Cal!$Y$5:$Y$20,MATCH(Sitemap!V50,Cal!$AP$5:$AP$20,0))&gt;0,"*x1*",""),IF(COUNTIFS(Cal!$AU$5:$AU$20,Sitemap!V$6,Cal!$AV$5:$AV$20,"&lt;="&amp;Sitemap!$B50,Cal!$AW$5:$AW$20,"&gt;="&amp;Sitemap!$B50)&gt;0,"*x2*",""))</f>
        <v/>
      </c>
      <c r="X50" s="91" t="str">
        <f>IFERROR(IF(ISNUMBER(MATCH(Y$6&amp;"-"&amp;$B50,Cal!$AY$5:$AY$20,0)),"*x6*",IF(INDEX(Cal!$O$5:$O$20,MATCH(Sitemap!Y50,Cal!$AP$5:$AP$20,0))&gt;0,"*x1*","")),"")</f>
        <v/>
      </c>
      <c r="Y50" s="91" t="str">
        <f>IFERROR(INDEX(Cal!$AP$5:$AP$36,MATCH(Sitemap!Y$6&amp;"-"&amp;Sitemap!$B50,Cal!$AQ$5:$AQ$36,0)),"")</f>
        <v/>
      </c>
      <c r="Z50" s="91" t="str">
        <f>IFERROR(IF(INDEX(Cal!$Y$5:$Y$20,MATCH(Sitemap!Y50,Cal!$AP$5:$AP$20,0))&gt;0,"*x1*",""),IF(COUNTIFS(Cal!$AU$5:$AU$20,Sitemap!Y$6,Cal!$AV$5:$AV$20,"&lt;="&amp;Sitemap!$B50,Cal!$AW$5:$AW$20,"&gt;="&amp;Sitemap!$B50)&gt;0,"*x2*",""))</f>
        <v/>
      </c>
      <c r="AA50" s="91" t="str">
        <f>IFERROR(IF(ISNUMBER(MATCH(AB$6&amp;"-"&amp;$B50,Cal!$AY$5:$AY$20,0)),"*x6*",IF(INDEX(Cal!$O$5:$O$20,MATCH(Sitemap!AB50,Cal!$AP$5:$AP$20,0))&gt;0,"*x1*","")),"")</f>
        <v/>
      </c>
      <c r="AB50" s="91" t="str">
        <f>IFERROR(INDEX(Cal!$AP$5:$AP$36,MATCH(Sitemap!AB$6&amp;"-"&amp;Sitemap!$B50,Cal!$AQ$5:$AQ$36,0)),"")</f>
        <v/>
      </c>
      <c r="AC50" s="91" t="str">
        <f>IFERROR(IF(INDEX(Cal!$Y$5:$Y$20,MATCH(Sitemap!AB50,Cal!$AP$5:$AP$20,0))&gt;0,"*x1*",""),IF(COUNTIFS(Cal!$AU$5:$AU$20,Sitemap!AB$6,Cal!$AV$5:$AV$20,"&lt;="&amp;Sitemap!$B50,Cal!$AW$5:$AW$20,"&gt;="&amp;Sitemap!$B50)&gt;0,"*x2*",""))</f>
        <v/>
      </c>
      <c r="AD50" s="91" t="str">
        <f>IFERROR(IF(ISNUMBER(MATCH(AE$6&amp;"-"&amp;$B50,Cal!$AY$5:$AY$20,0)),"*x6*",IF(INDEX(Cal!$O$5:$O$20,MATCH(Sitemap!AE50,Cal!$AP$5:$AP$20,0))&gt;0,"*x1*","")),"")</f>
        <v/>
      </c>
      <c r="AE50" s="91" t="str">
        <f>IFERROR(INDEX(Cal!$AP$5:$AP$36,MATCH(Sitemap!AE$6&amp;"-"&amp;Sitemap!$B50,Cal!$AQ$5:$AQ$36,0)),"")</f>
        <v/>
      </c>
      <c r="AF50" s="91" t="str">
        <f>IFERROR(IF(INDEX(Cal!$Y$5:$Y$20,MATCH(Sitemap!AE50,Cal!$AP$5:$AP$20,0))&gt;0,"*x1*",""),IF(COUNTIFS(Cal!$AU$5:$AU$20,Sitemap!AE$6,Cal!$AV$5:$AV$20,"&lt;="&amp;Sitemap!$B50,Cal!$AW$5:$AW$20,"&gt;="&amp;Sitemap!$B50)&gt;0,"*x2*",""))</f>
        <v/>
      </c>
      <c r="AG50" s="91" t="str">
        <f>IFERROR(IF(ISNUMBER(MATCH(AH$6&amp;"-"&amp;$B50,Cal!$AY$5:$AY$20,0)),"*x6*",IF(INDEX(Cal!$O$5:$O$20,MATCH(Sitemap!AH50,Cal!$AP$5:$AP$20,0))&gt;0,"*x1*","")),"")</f>
        <v/>
      </c>
      <c r="AH50" s="91" t="str">
        <f>IFERROR(INDEX(Cal!$AP$5:$AP$36,MATCH(Sitemap!AH$6&amp;"-"&amp;Sitemap!$B50,Cal!$AQ$5:$AQ$36,0)),"")</f>
        <v/>
      </c>
      <c r="AI50" s="91" t="str">
        <f>IFERROR(IF(INDEX(Cal!$Y$5:$Y$20,MATCH(Sitemap!AH50,Cal!$AP$5:$AP$20,0))&gt;0,"*x1*",""),IF(COUNTIFS(Cal!$AU$5:$AU$20,Sitemap!AH$6,Cal!$AV$5:$AV$20,"&lt;="&amp;Sitemap!$B50,Cal!$AW$5:$AW$20,"&gt;="&amp;Sitemap!$B50)&gt;0,"*x2*",""))</f>
        <v/>
      </c>
      <c r="AJ50" s="91" t="str">
        <f>IFERROR(IF(ISNUMBER(MATCH(AK$6&amp;"-"&amp;$B50,Cal!$AY$5:$AY$20,0)),"*x6*",IF(INDEX(Cal!$O$5:$O$20,MATCH(Sitemap!AK50,Cal!$AP$5:$AP$20,0))&gt;0,"*x1*","")),"")</f>
        <v/>
      </c>
      <c r="AK50" s="91" t="str">
        <f>IFERROR(INDEX(Cal!$AP$5:$AP$36,MATCH(Sitemap!AK$6&amp;"-"&amp;Sitemap!$B50,Cal!$AQ$5:$AQ$36,0)),"")</f>
        <v/>
      </c>
      <c r="AL50" s="91" t="str">
        <f>IFERROR(IF(INDEX(Cal!$Y$5:$Y$20,MATCH(Sitemap!AK50,Cal!$AP$5:$AP$20,0))&gt;0,"*x1*",""),IF(COUNTIFS(Cal!$AU$5:$AU$20,Sitemap!AK$6,Cal!$AV$5:$AV$20,"&lt;="&amp;Sitemap!$B50,Cal!$AW$5:$AW$20,"&gt;="&amp;Sitemap!$B50)&gt;0,"*x2*",""))</f>
        <v/>
      </c>
      <c r="AM50" s="91" t="str">
        <f>IFERROR(IF(ISNUMBER(MATCH(AN$6&amp;"-"&amp;$B50,Cal!$AY$5:$AY$20,0)),"*x6*",IF(INDEX(Cal!$O$5:$O$20,MATCH(Sitemap!AN50,Cal!$AP$5:$AP$20,0))&gt;0,"*x1*","")),"")</f>
        <v/>
      </c>
      <c r="AN50" s="91" t="str">
        <f>IFERROR(INDEX(Cal!$AP$5:$AP$36,MATCH(Sitemap!AN$6&amp;"-"&amp;Sitemap!$B50,Cal!$AQ$5:$AQ$36,0)),"")</f>
        <v/>
      </c>
      <c r="AO50" s="91" t="str">
        <f>IFERROR(IF(INDEX(Cal!$Y$5:$Y$20,MATCH(Sitemap!AN50,Cal!$AP$5:$AP$20,0))&gt;0,"*x1*",""),IF(COUNTIFS(Cal!$AU$5:$AU$20,Sitemap!AN$6,Cal!$AV$5:$AV$20,"&lt;="&amp;Sitemap!$B50,Cal!$AW$5:$AW$20,"&gt;="&amp;Sitemap!$B50)&gt;0,"*x2*",""))</f>
        <v/>
      </c>
      <c r="AP50" s="91" t="str">
        <f>IFERROR(IF(ISNUMBER(MATCH(AQ$6&amp;"-"&amp;$B50,Cal!$AY$5:$AY$20,0)),"*x6*",IF(INDEX(Cal!$O$5:$O$20,MATCH(Sitemap!AQ50,Cal!$AP$5:$AP$20,0))&gt;0,"*x1*","")),"")</f>
        <v/>
      </c>
      <c r="AQ50" s="91" t="str">
        <f>IFERROR(INDEX(Cal!$AP$5:$AP$36,MATCH(Sitemap!AQ$6&amp;"-"&amp;Sitemap!$B50,Cal!$AQ$5:$AQ$36,0)),"")</f>
        <v/>
      </c>
      <c r="AR50" s="91" t="str">
        <f>IFERROR(IF(INDEX(Cal!$Y$5:$Y$20,MATCH(Sitemap!AQ50,Cal!$AP$5:$AP$20,0))&gt;0,"*x1*",""),IF(COUNTIFS(Cal!$AU$5:$AU$20,Sitemap!AQ$6,Cal!$AV$5:$AV$20,"&lt;="&amp;Sitemap!$B50,Cal!$AW$5:$AW$20,"&gt;="&amp;Sitemap!$B50)&gt;0,"*x2*",""))</f>
        <v/>
      </c>
      <c r="AS50" s="91" t="str">
        <f>IFERROR(IF(ISNUMBER(MATCH(AT$6&amp;"-"&amp;$B50,Cal!$AY$5:$AY$20,0)),"*x6*",IF(INDEX(Cal!$O$5:$O$20,MATCH(Sitemap!AT50,Cal!$AP$5:$AP$20,0))&gt;0,"*x1*","")),"")</f>
        <v/>
      </c>
      <c r="AT50" s="91" t="str">
        <f>IFERROR(INDEX(Cal!$AP$5:$AP$36,MATCH(Sitemap!AT$6&amp;"-"&amp;Sitemap!$B50,Cal!$AQ$5:$AQ$36,0)),"")</f>
        <v/>
      </c>
      <c r="AU50" s="91" t="str">
        <f>IFERROR(IF(INDEX(Cal!$Y$5:$Y$20,MATCH(Sitemap!AT50,Cal!$AP$5:$AP$20,0))&gt;0,"*x1*",""),IF(COUNTIFS(Cal!$AU$5:$AU$20,Sitemap!AT$6,Cal!$AV$5:$AV$20,"&lt;="&amp;Sitemap!$B50,Cal!$AW$5:$AW$20,"&gt;="&amp;Sitemap!$B50)&gt;0,"*x2*",""))</f>
        <v/>
      </c>
      <c r="AV50" s="91" t="str">
        <f>IFERROR(IF(ISNUMBER(MATCH(#REF!&amp;"-"&amp;$B50,Cal!$AY$5:$AY$20,0)),"*x6*",IF(INDEX(Cal!$O$5:$O$20,MATCH(Sitemap!#REF!,Cal!$AP$5:$AP$20,0))&gt;0,"*x1*","")),"")</f>
        <v/>
      </c>
    </row>
    <row r="51" spans="2:48" x14ac:dyDescent="0.25">
      <c r="B51" s="100">
        <v>43</v>
      </c>
      <c r="D51" s="91" t="str">
        <f>IFERROR(INDEX(Cal!$AP$5:$AP$36,MATCH(Sitemap!D$6&amp;"-"&amp;Sitemap!$B51,Cal!$AQ$5:$AQ$36,0)),"")</f>
        <v/>
      </c>
      <c r="E51" s="91" t="str">
        <f>IFERROR(IF(INDEX(Cal!$Y$5:$Y$20,MATCH(Sitemap!D51,Cal!$AP$5:$AP$20,0))&gt;0,"*x1*",""),IF(COUNTIFS(Cal!$AU$5:$AU$20,Sitemap!D$6,Cal!$AV$5:$AV$20,"&lt;="&amp;Sitemap!$B51,Cal!$AW$5:$AW$20,"&gt;="&amp;Sitemap!$B51)&gt;0,"*x2*",""))</f>
        <v/>
      </c>
      <c r="F51" s="91" t="str">
        <f>IFERROR(IF(ISNUMBER(MATCH(G$6&amp;"-"&amp;$B51,Cal!$AY$5:$AY$20,0)),"*x6*",IF(INDEX(Cal!$O$5:$O$20,MATCH(Sitemap!G51,Cal!$AP$5:$AP$20,0))&gt;0,"*x1*","")),"")</f>
        <v/>
      </c>
      <c r="G51" s="91" t="str">
        <f>IFERROR(INDEX(Cal!$AP$5:$AP$36,MATCH(Sitemap!G$6&amp;"-"&amp;Sitemap!$B51,Cal!$AQ$5:$AQ$36,0)),"")</f>
        <v/>
      </c>
      <c r="H51" s="91" t="str">
        <f>IFERROR(IF(INDEX(Cal!$Y$5:$Y$20,MATCH(Sitemap!G51,Cal!$AP$5:$AP$20,0))&gt;0,"*x1*",""),IF(COUNTIFS(Cal!$AU$5:$AU$20,Sitemap!G$6,Cal!$AV$5:$AV$20,"&lt;="&amp;Sitemap!$B51,Cal!$AW$5:$AW$20,"&gt;="&amp;Sitemap!$B51)&gt;0,"*x2*",""))</f>
        <v/>
      </c>
      <c r="I51" s="91" t="str">
        <f>IFERROR(IF(ISNUMBER(MATCH(J$6&amp;"-"&amp;$B51,Cal!$AY$5:$AY$20,0)),"*x6*",IF(INDEX(Cal!$O$5:$O$20,MATCH(Sitemap!J51,Cal!$AP$5:$AP$20,0))&gt;0,"*x1*","")),"")</f>
        <v/>
      </c>
      <c r="J51" s="91" t="str">
        <f>IFERROR(INDEX(Cal!$AP$5:$AP$36,MATCH(Sitemap!J$6&amp;"-"&amp;Sitemap!$B51,Cal!$AQ$5:$AQ$36,0)),"")</f>
        <v/>
      </c>
      <c r="K51" s="91" t="str">
        <f>IFERROR(IF(INDEX(Cal!$Y$5:$Y$20,MATCH(Sitemap!J51,Cal!$AP$5:$AP$20,0))&gt;0,"*x1*",""),IF(COUNTIFS(Cal!$AU$5:$AU$20,Sitemap!J$6,Cal!$AV$5:$AV$20,"&lt;="&amp;Sitemap!$B51,Cal!$AW$5:$AW$20,"&gt;="&amp;Sitemap!$B51)&gt;0,"*x2*",""))</f>
        <v/>
      </c>
      <c r="L51" s="91" t="str">
        <f>IFERROR(IF(ISNUMBER(MATCH(M$6&amp;"-"&amp;$B51,Cal!$AY$5:$AY$20,0)),"*x6*",IF(INDEX(Cal!$O$5:$O$20,MATCH(Sitemap!M51,Cal!$AP$5:$AP$20,0))&gt;0,"*x1*","")),"")</f>
        <v/>
      </c>
      <c r="M51" s="91" t="str">
        <f>IFERROR(INDEX(Cal!$AP$5:$AP$36,MATCH(Sitemap!M$6&amp;"-"&amp;Sitemap!$B51,Cal!$AQ$5:$AQ$36,0)),"")</f>
        <v/>
      </c>
      <c r="N51" s="91" t="str">
        <f>IFERROR(IF(INDEX(Cal!$Y$5:$Y$20,MATCH(Sitemap!M51,Cal!$AP$5:$AP$20,0))&gt;0,"*x1*",""),IF(COUNTIFS(Cal!$AU$5:$AU$20,Sitemap!M$6,Cal!$AV$5:$AV$20,"&lt;="&amp;Sitemap!$B51,Cal!$AW$5:$AW$20,"&gt;="&amp;Sitemap!$B51)&gt;0,"*x2*",""))</f>
        <v/>
      </c>
      <c r="O51" s="91" t="str">
        <f>IFERROR(IF(ISNUMBER(MATCH(P$6&amp;"-"&amp;$B51,Cal!$AY$5:$AY$20,0)),"*x6*",IF(INDEX(Cal!$O$5:$O$20,MATCH(Sitemap!P51,Cal!$AP$5:$AP$20,0))&gt;0,"*x1*","")),"")</f>
        <v/>
      </c>
      <c r="P51" s="91" t="str">
        <f>IFERROR(INDEX(Cal!$AP$5:$AP$36,MATCH(Sitemap!P$6&amp;"-"&amp;Sitemap!$B51,Cal!$AQ$5:$AQ$36,0)),"")</f>
        <v/>
      </c>
      <c r="Q51" s="91" t="str">
        <f>IFERROR(IF(INDEX(Cal!$Y$5:$Y$20,MATCH(Sitemap!P51,Cal!$AP$5:$AP$20,0))&gt;0,"*x1*",""),IF(COUNTIFS(Cal!$AU$5:$AU$20,Sitemap!P$6,Cal!$AV$5:$AV$20,"&lt;="&amp;Sitemap!$B51,Cal!$AW$5:$AW$20,"&gt;="&amp;Sitemap!$B51)&gt;0,"*x2*",""))</f>
        <v/>
      </c>
      <c r="R51" s="91" t="str">
        <f>IFERROR(IF(ISNUMBER(MATCH(S$6&amp;"-"&amp;$B51,Cal!$AY$5:$AY$20,0)),"*x6*",IF(INDEX(Cal!$O$5:$O$20,MATCH(Sitemap!S51,Cal!$AP$5:$AP$20,0))&gt;0,"*x1*","")),"")</f>
        <v/>
      </c>
      <c r="S51" s="91" t="str">
        <f>IFERROR(INDEX(Cal!$AP$5:$AP$36,MATCH(Sitemap!S$6&amp;"-"&amp;Sitemap!$B51,Cal!$AQ$5:$AQ$36,0)),"")</f>
        <v/>
      </c>
      <c r="T51" s="91" t="str">
        <f>IFERROR(IF(INDEX(Cal!$Y$5:$Y$20,MATCH(Sitemap!S51,Cal!$AP$5:$AP$20,0))&gt;0,"*x1*",""),IF(COUNTIFS(Cal!$AU$5:$AU$20,Sitemap!S$6,Cal!$AV$5:$AV$20,"&lt;="&amp;Sitemap!$B51,Cal!$AW$5:$AW$20,"&gt;="&amp;Sitemap!$B51)&gt;0,"*x2*",""))</f>
        <v/>
      </c>
      <c r="U51" s="91" t="str">
        <f>IFERROR(IF(ISNUMBER(MATCH(V$6&amp;"-"&amp;$B51,Cal!$AY$5:$AY$20,0)),"*x6*",IF(INDEX(Cal!$O$5:$O$20,MATCH(Sitemap!V51,Cal!$AP$5:$AP$20,0))&gt;0,"*x1*","")),"")</f>
        <v/>
      </c>
      <c r="V51" s="91" t="str">
        <f>IFERROR(INDEX(Cal!$AP$5:$AP$36,MATCH(Sitemap!V$6&amp;"-"&amp;Sitemap!$B51,Cal!$AQ$5:$AQ$36,0)),"")</f>
        <v/>
      </c>
      <c r="W51" s="91" t="str">
        <f>IFERROR(IF(INDEX(Cal!$Y$5:$Y$20,MATCH(Sitemap!V51,Cal!$AP$5:$AP$20,0))&gt;0,"*x1*",""),IF(COUNTIFS(Cal!$AU$5:$AU$20,Sitemap!V$6,Cal!$AV$5:$AV$20,"&lt;="&amp;Sitemap!$B51,Cal!$AW$5:$AW$20,"&gt;="&amp;Sitemap!$B51)&gt;0,"*x2*",""))</f>
        <v/>
      </c>
      <c r="X51" s="91" t="str">
        <f>IFERROR(IF(ISNUMBER(MATCH(Y$6&amp;"-"&amp;$B51,Cal!$AY$5:$AY$20,0)),"*x6*",IF(INDEX(Cal!$O$5:$O$20,MATCH(Sitemap!Y51,Cal!$AP$5:$AP$20,0))&gt;0,"*x1*","")),"")</f>
        <v/>
      </c>
      <c r="Y51" s="91" t="str">
        <f>IFERROR(INDEX(Cal!$AP$5:$AP$36,MATCH(Sitemap!Y$6&amp;"-"&amp;Sitemap!$B51,Cal!$AQ$5:$AQ$36,0)),"")</f>
        <v/>
      </c>
      <c r="Z51" s="91" t="str">
        <f>IFERROR(IF(INDEX(Cal!$Y$5:$Y$20,MATCH(Sitemap!Y51,Cal!$AP$5:$AP$20,0))&gt;0,"*x1*",""),IF(COUNTIFS(Cal!$AU$5:$AU$20,Sitemap!Y$6,Cal!$AV$5:$AV$20,"&lt;="&amp;Sitemap!$B51,Cal!$AW$5:$AW$20,"&gt;="&amp;Sitemap!$B51)&gt;0,"*x2*",""))</f>
        <v/>
      </c>
      <c r="AA51" s="91" t="str">
        <f>IFERROR(IF(ISNUMBER(MATCH(AB$6&amp;"-"&amp;$B51,Cal!$AY$5:$AY$20,0)),"*x6*",IF(INDEX(Cal!$O$5:$O$20,MATCH(Sitemap!AB51,Cal!$AP$5:$AP$20,0))&gt;0,"*x1*","")),"")</f>
        <v/>
      </c>
      <c r="AB51" s="91" t="str">
        <f>IFERROR(INDEX(Cal!$AP$5:$AP$36,MATCH(Sitemap!AB$6&amp;"-"&amp;Sitemap!$B51,Cal!$AQ$5:$AQ$36,0)),"")</f>
        <v/>
      </c>
      <c r="AC51" s="91" t="str">
        <f>IFERROR(IF(INDEX(Cal!$Y$5:$Y$20,MATCH(Sitemap!AB51,Cal!$AP$5:$AP$20,0))&gt;0,"*x1*",""),IF(COUNTIFS(Cal!$AU$5:$AU$20,Sitemap!AB$6,Cal!$AV$5:$AV$20,"&lt;="&amp;Sitemap!$B51,Cal!$AW$5:$AW$20,"&gt;="&amp;Sitemap!$B51)&gt;0,"*x2*",""))</f>
        <v/>
      </c>
      <c r="AD51" s="91" t="str">
        <f>IFERROR(IF(ISNUMBER(MATCH(AE$6&amp;"-"&amp;$B51,Cal!$AY$5:$AY$20,0)),"*x6*",IF(INDEX(Cal!$O$5:$O$20,MATCH(Sitemap!AE51,Cal!$AP$5:$AP$20,0))&gt;0,"*x1*","")),"")</f>
        <v/>
      </c>
      <c r="AE51" s="91" t="str">
        <f>IFERROR(INDEX(Cal!$AP$5:$AP$36,MATCH(Sitemap!AE$6&amp;"-"&amp;Sitemap!$B51,Cal!$AQ$5:$AQ$36,0)),"")</f>
        <v/>
      </c>
      <c r="AF51" s="91" t="str">
        <f>IFERROR(IF(INDEX(Cal!$Y$5:$Y$20,MATCH(Sitemap!AE51,Cal!$AP$5:$AP$20,0))&gt;0,"*x1*",""),IF(COUNTIFS(Cal!$AU$5:$AU$20,Sitemap!AE$6,Cal!$AV$5:$AV$20,"&lt;="&amp;Sitemap!$B51,Cal!$AW$5:$AW$20,"&gt;="&amp;Sitemap!$B51)&gt;0,"*x2*",""))</f>
        <v/>
      </c>
      <c r="AG51" s="91" t="str">
        <f>IFERROR(IF(ISNUMBER(MATCH(AH$6&amp;"-"&amp;$B51,Cal!$AY$5:$AY$20,0)),"*x6*",IF(INDEX(Cal!$O$5:$O$20,MATCH(Sitemap!AH51,Cal!$AP$5:$AP$20,0))&gt;0,"*x1*","")),"")</f>
        <v/>
      </c>
      <c r="AH51" s="91" t="str">
        <f>IFERROR(INDEX(Cal!$AP$5:$AP$36,MATCH(Sitemap!AH$6&amp;"-"&amp;Sitemap!$B51,Cal!$AQ$5:$AQ$36,0)),"")</f>
        <v/>
      </c>
      <c r="AI51" s="91" t="str">
        <f>IFERROR(IF(INDEX(Cal!$Y$5:$Y$20,MATCH(Sitemap!AH51,Cal!$AP$5:$AP$20,0))&gt;0,"*x1*",""),IF(COUNTIFS(Cal!$AU$5:$AU$20,Sitemap!AH$6,Cal!$AV$5:$AV$20,"&lt;="&amp;Sitemap!$B51,Cal!$AW$5:$AW$20,"&gt;="&amp;Sitemap!$B51)&gt;0,"*x2*",""))</f>
        <v/>
      </c>
      <c r="AJ51" s="91" t="str">
        <f>IFERROR(IF(ISNUMBER(MATCH(AK$6&amp;"-"&amp;$B51,Cal!$AY$5:$AY$20,0)),"*x6*",IF(INDEX(Cal!$O$5:$O$20,MATCH(Sitemap!AK51,Cal!$AP$5:$AP$20,0))&gt;0,"*x1*","")),"")</f>
        <v/>
      </c>
      <c r="AK51" s="91" t="str">
        <f>IFERROR(INDEX(Cal!$AP$5:$AP$36,MATCH(Sitemap!AK$6&amp;"-"&amp;Sitemap!$B51,Cal!$AQ$5:$AQ$36,0)),"")</f>
        <v/>
      </c>
      <c r="AL51" s="91" t="str">
        <f>IFERROR(IF(INDEX(Cal!$Y$5:$Y$20,MATCH(Sitemap!AK51,Cal!$AP$5:$AP$20,0))&gt;0,"*x1*",""),IF(COUNTIFS(Cal!$AU$5:$AU$20,Sitemap!AK$6,Cal!$AV$5:$AV$20,"&lt;="&amp;Sitemap!$B51,Cal!$AW$5:$AW$20,"&gt;="&amp;Sitemap!$B51)&gt;0,"*x2*",""))</f>
        <v/>
      </c>
      <c r="AM51" s="91" t="str">
        <f>IFERROR(IF(ISNUMBER(MATCH(AN$6&amp;"-"&amp;$B51,Cal!$AY$5:$AY$20,0)),"*x6*",IF(INDEX(Cal!$O$5:$O$20,MATCH(Sitemap!AN51,Cal!$AP$5:$AP$20,0))&gt;0,"*x1*","")),"")</f>
        <v/>
      </c>
      <c r="AN51" s="91" t="str">
        <f>IFERROR(INDEX(Cal!$AP$5:$AP$36,MATCH(Sitemap!AN$6&amp;"-"&amp;Sitemap!$B51,Cal!$AQ$5:$AQ$36,0)),"")</f>
        <v/>
      </c>
      <c r="AO51" s="91" t="str">
        <f>IFERROR(IF(INDEX(Cal!$Y$5:$Y$20,MATCH(Sitemap!AN51,Cal!$AP$5:$AP$20,0))&gt;0,"*x1*",""),IF(COUNTIFS(Cal!$AU$5:$AU$20,Sitemap!AN$6,Cal!$AV$5:$AV$20,"&lt;="&amp;Sitemap!$B51,Cal!$AW$5:$AW$20,"&gt;="&amp;Sitemap!$B51)&gt;0,"*x2*",""))</f>
        <v/>
      </c>
      <c r="AP51" s="91" t="str">
        <f>IFERROR(IF(ISNUMBER(MATCH(AQ$6&amp;"-"&amp;$B51,Cal!$AY$5:$AY$20,0)),"*x6*",IF(INDEX(Cal!$O$5:$O$20,MATCH(Sitemap!AQ51,Cal!$AP$5:$AP$20,0))&gt;0,"*x1*","")),"")</f>
        <v/>
      </c>
      <c r="AQ51" s="91" t="str">
        <f>IFERROR(INDEX(Cal!$AP$5:$AP$36,MATCH(Sitemap!AQ$6&amp;"-"&amp;Sitemap!$B51,Cal!$AQ$5:$AQ$36,0)),"")</f>
        <v/>
      </c>
      <c r="AR51" s="91" t="str">
        <f>IFERROR(IF(INDEX(Cal!$Y$5:$Y$20,MATCH(Sitemap!AQ51,Cal!$AP$5:$AP$20,0))&gt;0,"*x1*",""),IF(COUNTIFS(Cal!$AU$5:$AU$20,Sitemap!AQ$6,Cal!$AV$5:$AV$20,"&lt;="&amp;Sitemap!$B51,Cal!$AW$5:$AW$20,"&gt;="&amp;Sitemap!$B51)&gt;0,"*x2*",""))</f>
        <v/>
      </c>
      <c r="AS51" s="91" t="str">
        <f>IFERROR(IF(ISNUMBER(MATCH(AT$6&amp;"-"&amp;$B51,Cal!$AY$5:$AY$20,0)),"*x6*",IF(INDEX(Cal!$O$5:$O$20,MATCH(Sitemap!AT51,Cal!$AP$5:$AP$20,0))&gt;0,"*x1*","")),"")</f>
        <v/>
      </c>
      <c r="AT51" s="91" t="str">
        <f>IFERROR(INDEX(Cal!$AP$5:$AP$36,MATCH(Sitemap!AT$6&amp;"-"&amp;Sitemap!$B51,Cal!$AQ$5:$AQ$36,0)),"")</f>
        <v/>
      </c>
      <c r="AU51" s="91" t="str">
        <f>IFERROR(IF(INDEX(Cal!$Y$5:$Y$20,MATCH(Sitemap!AT51,Cal!$AP$5:$AP$20,0))&gt;0,"*x1*",""),IF(COUNTIFS(Cal!$AU$5:$AU$20,Sitemap!AT$6,Cal!$AV$5:$AV$20,"&lt;="&amp;Sitemap!$B51,Cal!$AW$5:$AW$20,"&gt;="&amp;Sitemap!$B51)&gt;0,"*x2*",""))</f>
        <v/>
      </c>
      <c r="AV51" s="91" t="str">
        <f>IFERROR(IF(ISNUMBER(MATCH(#REF!&amp;"-"&amp;$B51,Cal!$AY$5:$AY$20,0)),"*x6*",IF(INDEX(Cal!$O$5:$O$20,MATCH(Sitemap!#REF!,Cal!$AP$5:$AP$20,0))&gt;0,"*x1*","")),"")</f>
        <v/>
      </c>
    </row>
    <row r="52" spans="2:48" x14ac:dyDescent="0.25">
      <c r="B52" s="100">
        <v>44</v>
      </c>
      <c r="D52" s="91" t="str">
        <f>IFERROR(INDEX(Cal!$AP$5:$AP$36,MATCH(Sitemap!D$6&amp;"-"&amp;Sitemap!$B52,Cal!$AQ$5:$AQ$36,0)),"")</f>
        <v/>
      </c>
      <c r="E52" s="91" t="str">
        <f>IFERROR(IF(INDEX(Cal!$Y$5:$Y$20,MATCH(Sitemap!D52,Cal!$AP$5:$AP$20,0))&gt;0,"*x1*",""),IF(COUNTIFS(Cal!$AU$5:$AU$20,Sitemap!D$6,Cal!$AV$5:$AV$20,"&lt;="&amp;Sitemap!$B52,Cal!$AW$5:$AW$20,"&gt;="&amp;Sitemap!$B52)&gt;0,"*x2*",""))</f>
        <v/>
      </c>
      <c r="F52" s="91" t="str">
        <f>IFERROR(IF(ISNUMBER(MATCH(G$6&amp;"-"&amp;$B52,Cal!$AY$5:$AY$20,0)),"*x6*",IF(INDEX(Cal!$O$5:$O$20,MATCH(Sitemap!G52,Cal!$AP$5:$AP$20,0))&gt;0,"*x1*","")),"")</f>
        <v/>
      </c>
      <c r="G52" s="91" t="str">
        <f>IFERROR(INDEX(Cal!$AP$5:$AP$36,MATCH(Sitemap!G$6&amp;"-"&amp;Sitemap!$B52,Cal!$AQ$5:$AQ$36,0)),"")</f>
        <v/>
      </c>
      <c r="H52" s="91" t="str">
        <f>IFERROR(IF(INDEX(Cal!$Y$5:$Y$20,MATCH(Sitemap!G52,Cal!$AP$5:$AP$20,0))&gt;0,"*x1*",""),IF(COUNTIFS(Cal!$AU$5:$AU$20,Sitemap!G$6,Cal!$AV$5:$AV$20,"&lt;="&amp;Sitemap!$B52,Cal!$AW$5:$AW$20,"&gt;="&amp;Sitemap!$B52)&gt;0,"*x2*",""))</f>
        <v/>
      </c>
      <c r="I52" s="91" t="str">
        <f>IFERROR(IF(ISNUMBER(MATCH(J$6&amp;"-"&amp;$B52,Cal!$AY$5:$AY$20,0)),"*x6*",IF(INDEX(Cal!$O$5:$O$20,MATCH(Sitemap!J52,Cal!$AP$5:$AP$20,0))&gt;0,"*x1*","")),"")</f>
        <v/>
      </c>
      <c r="J52" s="91" t="str">
        <f>IFERROR(INDEX(Cal!$AP$5:$AP$36,MATCH(Sitemap!J$6&amp;"-"&amp;Sitemap!$B52,Cal!$AQ$5:$AQ$36,0)),"")</f>
        <v/>
      </c>
      <c r="K52" s="91" t="str">
        <f>IFERROR(IF(INDEX(Cal!$Y$5:$Y$20,MATCH(Sitemap!J52,Cal!$AP$5:$AP$20,0))&gt;0,"*x1*",""),IF(COUNTIFS(Cal!$AU$5:$AU$20,Sitemap!J$6,Cal!$AV$5:$AV$20,"&lt;="&amp;Sitemap!$B52,Cal!$AW$5:$AW$20,"&gt;="&amp;Sitemap!$B52)&gt;0,"*x2*",""))</f>
        <v/>
      </c>
      <c r="L52" s="91" t="str">
        <f>IFERROR(IF(ISNUMBER(MATCH(M$6&amp;"-"&amp;$B52,Cal!$AY$5:$AY$20,0)),"*x6*",IF(INDEX(Cal!$O$5:$O$20,MATCH(Sitemap!M52,Cal!$AP$5:$AP$20,0))&gt;0,"*x1*","")),"")</f>
        <v/>
      </c>
      <c r="M52" s="91" t="str">
        <f>IFERROR(INDEX(Cal!$AP$5:$AP$36,MATCH(Sitemap!M$6&amp;"-"&amp;Sitemap!$B52,Cal!$AQ$5:$AQ$36,0)),"")</f>
        <v/>
      </c>
      <c r="N52" s="91" t="str">
        <f>IFERROR(IF(INDEX(Cal!$Y$5:$Y$20,MATCH(Sitemap!M52,Cal!$AP$5:$AP$20,0))&gt;0,"*x1*",""),IF(COUNTIFS(Cal!$AU$5:$AU$20,Sitemap!M$6,Cal!$AV$5:$AV$20,"&lt;="&amp;Sitemap!$B52,Cal!$AW$5:$AW$20,"&gt;="&amp;Sitemap!$B52)&gt;0,"*x2*",""))</f>
        <v/>
      </c>
      <c r="O52" s="91" t="str">
        <f>IFERROR(IF(ISNUMBER(MATCH(P$6&amp;"-"&amp;$B52,Cal!$AY$5:$AY$20,0)),"*x6*",IF(INDEX(Cal!$O$5:$O$20,MATCH(Sitemap!P52,Cal!$AP$5:$AP$20,0))&gt;0,"*x1*","")),"")</f>
        <v/>
      </c>
      <c r="P52" s="91" t="str">
        <f>IFERROR(INDEX(Cal!$AP$5:$AP$36,MATCH(Sitemap!P$6&amp;"-"&amp;Sitemap!$B52,Cal!$AQ$5:$AQ$36,0)),"")</f>
        <v/>
      </c>
      <c r="Q52" s="91" t="str">
        <f>IFERROR(IF(INDEX(Cal!$Y$5:$Y$20,MATCH(Sitemap!P52,Cal!$AP$5:$AP$20,0))&gt;0,"*x1*",""),IF(COUNTIFS(Cal!$AU$5:$AU$20,Sitemap!P$6,Cal!$AV$5:$AV$20,"&lt;="&amp;Sitemap!$B52,Cal!$AW$5:$AW$20,"&gt;="&amp;Sitemap!$B52)&gt;0,"*x2*",""))</f>
        <v/>
      </c>
      <c r="R52" s="91" t="str">
        <f>IFERROR(IF(ISNUMBER(MATCH(S$6&amp;"-"&amp;$B52,Cal!$AY$5:$AY$20,0)),"*x6*",IF(INDEX(Cal!$O$5:$O$20,MATCH(Sitemap!S52,Cal!$AP$5:$AP$20,0))&gt;0,"*x1*","")),"")</f>
        <v/>
      </c>
      <c r="S52" s="91" t="str">
        <f>IFERROR(INDEX(Cal!$AP$5:$AP$36,MATCH(Sitemap!S$6&amp;"-"&amp;Sitemap!$B52,Cal!$AQ$5:$AQ$36,0)),"")</f>
        <v/>
      </c>
      <c r="T52" s="91" t="str">
        <f>IFERROR(IF(INDEX(Cal!$Y$5:$Y$20,MATCH(Sitemap!S52,Cal!$AP$5:$AP$20,0))&gt;0,"*x1*",""),IF(COUNTIFS(Cal!$AU$5:$AU$20,Sitemap!S$6,Cal!$AV$5:$AV$20,"&lt;="&amp;Sitemap!$B52,Cal!$AW$5:$AW$20,"&gt;="&amp;Sitemap!$B52)&gt;0,"*x2*",""))</f>
        <v/>
      </c>
      <c r="U52" s="91" t="str">
        <f>IFERROR(IF(ISNUMBER(MATCH(V$6&amp;"-"&amp;$B52,Cal!$AY$5:$AY$20,0)),"*x6*",IF(INDEX(Cal!$O$5:$O$20,MATCH(Sitemap!V52,Cal!$AP$5:$AP$20,0))&gt;0,"*x1*","")),"")</f>
        <v/>
      </c>
      <c r="V52" s="91" t="str">
        <f>IFERROR(INDEX(Cal!$AP$5:$AP$36,MATCH(Sitemap!V$6&amp;"-"&amp;Sitemap!$B52,Cal!$AQ$5:$AQ$36,0)),"")</f>
        <v/>
      </c>
      <c r="W52" s="91" t="str">
        <f>IFERROR(IF(INDEX(Cal!$Y$5:$Y$20,MATCH(Sitemap!V52,Cal!$AP$5:$AP$20,0))&gt;0,"*x1*",""),IF(COUNTIFS(Cal!$AU$5:$AU$20,Sitemap!V$6,Cal!$AV$5:$AV$20,"&lt;="&amp;Sitemap!$B52,Cal!$AW$5:$AW$20,"&gt;="&amp;Sitemap!$B52)&gt;0,"*x2*",""))</f>
        <v/>
      </c>
      <c r="X52" s="91" t="str">
        <f>IFERROR(IF(ISNUMBER(MATCH(Y$6&amp;"-"&amp;$B52,Cal!$AY$5:$AY$20,0)),"*x6*",IF(INDEX(Cal!$O$5:$O$20,MATCH(Sitemap!Y52,Cal!$AP$5:$AP$20,0))&gt;0,"*x1*","")),"")</f>
        <v/>
      </c>
      <c r="Y52" s="91" t="str">
        <f>IFERROR(INDEX(Cal!$AP$5:$AP$36,MATCH(Sitemap!Y$6&amp;"-"&amp;Sitemap!$B52,Cal!$AQ$5:$AQ$36,0)),"")</f>
        <v/>
      </c>
      <c r="Z52" s="91" t="str">
        <f>IFERROR(IF(INDEX(Cal!$Y$5:$Y$20,MATCH(Sitemap!Y52,Cal!$AP$5:$AP$20,0))&gt;0,"*x1*",""),IF(COUNTIFS(Cal!$AU$5:$AU$20,Sitemap!Y$6,Cal!$AV$5:$AV$20,"&lt;="&amp;Sitemap!$B52,Cal!$AW$5:$AW$20,"&gt;="&amp;Sitemap!$B52)&gt;0,"*x2*",""))</f>
        <v/>
      </c>
      <c r="AA52" s="91" t="str">
        <f>IFERROR(IF(ISNUMBER(MATCH(AB$6&amp;"-"&amp;$B52,Cal!$AY$5:$AY$20,0)),"*x6*",IF(INDEX(Cal!$O$5:$O$20,MATCH(Sitemap!AB52,Cal!$AP$5:$AP$20,0))&gt;0,"*x1*","")),"")</f>
        <v/>
      </c>
      <c r="AB52" s="91" t="str">
        <f>IFERROR(INDEX(Cal!$AP$5:$AP$36,MATCH(Sitemap!AB$6&amp;"-"&amp;Sitemap!$B52,Cal!$AQ$5:$AQ$36,0)),"")</f>
        <v/>
      </c>
      <c r="AC52" s="91" t="str">
        <f>IFERROR(IF(INDEX(Cal!$Y$5:$Y$20,MATCH(Sitemap!AB52,Cal!$AP$5:$AP$20,0))&gt;0,"*x1*",""),IF(COUNTIFS(Cal!$AU$5:$AU$20,Sitemap!AB$6,Cal!$AV$5:$AV$20,"&lt;="&amp;Sitemap!$B52,Cal!$AW$5:$AW$20,"&gt;="&amp;Sitemap!$B52)&gt;0,"*x2*",""))</f>
        <v/>
      </c>
      <c r="AD52" s="91" t="str">
        <f>IFERROR(IF(ISNUMBER(MATCH(AE$6&amp;"-"&amp;$B52,Cal!$AY$5:$AY$20,0)),"*x6*",IF(INDEX(Cal!$O$5:$O$20,MATCH(Sitemap!AE52,Cal!$AP$5:$AP$20,0))&gt;0,"*x1*","")),"")</f>
        <v/>
      </c>
      <c r="AE52" s="91" t="str">
        <f>IFERROR(INDEX(Cal!$AP$5:$AP$36,MATCH(Sitemap!AE$6&amp;"-"&amp;Sitemap!$B52,Cal!$AQ$5:$AQ$36,0)),"")</f>
        <v/>
      </c>
      <c r="AF52" s="91" t="str">
        <f>IFERROR(IF(INDEX(Cal!$Y$5:$Y$20,MATCH(Sitemap!AE52,Cal!$AP$5:$AP$20,0))&gt;0,"*x1*",""),IF(COUNTIFS(Cal!$AU$5:$AU$20,Sitemap!AE$6,Cal!$AV$5:$AV$20,"&lt;="&amp;Sitemap!$B52,Cal!$AW$5:$AW$20,"&gt;="&amp;Sitemap!$B52)&gt;0,"*x2*",""))</f>
        <v/>
      </c>
      <c r="AG52" s="91" t="str">
        <f>IFERROR(IF(ISNUMBER(MATCH(AH$6&amp;"-"&amp;$B52,Cal!$AY$5:$AY$20,0)),"*x6*",IF(INDEX(Cal!$O$5:$O$20,MATCH(Sitemap!AH52,Cal!$AP$5:$AP$20,0))&gt;0,"*x1*","")),"")</f>
        <v/>
      </c>
      <c r="AH52" s="91" t="str">
        <f>IFERROR(INDEX(Cal!$AP$5:$AP$36,MATCH(Sitemap!AH$6&amp;"-"&amp;Sitemap!$B52,Cal!$AQ$5:$AQ$36,0)),"")</f>
        <v/>
      </c>
      <c r="AI52" s="91" t="str">
        <f>IFERROR(IF(INDEX(Cal!$Y$5:$Y$20,MATCH(Sitemap!AH52,Cal!$AP$5:$AP$20,0))&gt;0,"*x1*",""),IF(COUNTIFS(Cal!$AU$5:$AU$20,Sitemap!AH$6,Cal!$AV$5:$AV$20,"&lt;="&amp;Sitemap!$B52,Cal!$AW$5:$AW$20,"&gt;="&amp;Sitemap!$B52)&gt;0,"*x2*",""))</f>
        <v/>
      </c>
      <c r="AJ52" s="91" t="str">
        <f>IFERROR(IF(ISNUMBER(MATCH(AK$6&amp;"-"&amp;$B52,Cal!$AY$5:$AY$20,0)),"*x6*",IF(INDEX(Cal!$O$5:$O$20,MATCH(Sitemap!AK52,Cal!$AP$5:$AP$20,0))&gt;0,"*x1*","")),"")</f>
        <v/>
      </c>
      <c r="AK52" s="91" t="str">
        <f>IFERROR(INDEX(Cal!$AP$5:$AP$36,MATCH(Sitemap!AK$6&amp;"-"&amp;Sitemap!$B52,Cal!$AQ$5:$AQ$36,0)),"")</f>
        <v/>
      </c>
      <c r="AL52" s="91" t="str">
        <f>IFERROR(IF(INDEX(Cal!$Y$5:$Y$20,MATCH(Sitemap!AK52,Cal!$AP$5:$AP$20,0))&gt;0,"*x1*",""),IF(COUNTIFS(Cal!$AU$5:$AU$20,Sitemap!AK$6,Cal!$AV$5:$AV$20,"&lt;="&amp;Sitemap!$B52,Cal!$AW$5:$AW$20,"&gt;="&amp;Sitemap!$B52)&gt;0,"*x2*",""))</f>
        <v/>
      </c>
      <c r="AM52" s="91" t="str">
        <f>IFERROR(IF(ISNUMBER(MATCH(AN$6&amp;"-"&amp;$B52,Cal!$AY$5:$AY$20,0)),"*x6*",IF(INDEX(Cal!$O$5:$O$20,MATCH(Sitemap!AN52,Cal!$AP$5:$AP$20,0))&gt;0,"*x1*","")),"")</f>
        <v/>
      </c>
      <c r="AN52" s="91" t="str">
        <f>IFERROR(INDEX(Cal!$AP$5:$AP$36,MATCH(Sitemap!AN$6&amp;"-"&amp;Sitemap!$B52,Cal!$AQ$5:$AQ$36,0)),"")</f>
        <v/>
      </c>
      <c r="AO52" s="91" t="str">
        <f>IFERROR(IF(INDEX(Cal!$Y$5:$Y$20,MATCH(Sitemap!AN52,Cal!$AP$5:$AP$20,0))&gt;0,"*x1*",""),IF(COUNTIFS(Cal!$AU$5:$AU$20,Sitemap!AN$6,Cal!$AV$5:$AV$20,"&lt;="&amp;Sitemap!$B52,Cal!$AW$5:$AW$20,"&gt;="&amp;Sitemap!$B52)&gt;0,"*x2*",""))</f>
        <v/>
      </c>
      <c r="AP52" s="91" t="str">
        <f>IFERROR(IF(ISNUMBER(MATCH(AQ$6&amp;"-"&amp;$B52,Cal!$AY$5:$AY$20,0)),"*x6*",IF(INDEX(Cal!$O$5:$O$20,MATCH(Sitemap!AQ52,Cal!$AP$5:$AP$20,0))&gt;0,"*x1*","")),"")</f>
        <v/>
      </c>
      <c r="AQ52" s="91" t="str">
        <f>IFERROR(INDEX(Cal!$AP$5:$AP$36,MATCH(Sitemap!AQ$6&amp;"-"&amp;Sitemap!$B52,Cal!$AQ$5:$AQ$36,0)),"")</f>
        <v/>
      </c>
      <c r="AR52" s="91" t="str">
        <f>IFERROR(IF(INDEX(Cal!$Y$5:$Y$20,MATCH(Sitemap!AQ52,Cal!$AP$5:$AP$20,0))&gt;0,"*x1*",""),IF(COUNTIFS(Cal!$AU$5:$AU$20,Sitemap!AQ$6,Cal!$AV$5:$AV$20,"&lt;="&amp;Sitemap!$B52,Cal!$AW$5:$AW$20,"&gt;="&amp;Sitemap!$B52)&gt;0,"*x2*",""))</f>
        <v/>
      </c>
      <c r="AS52" s="91" t="str">
        <f>IFERROR(IF(ISNUMBER(MATCH(AT$6&amp;"-"&amp;$B52,Cal!$AY$5:$AY$20,0)),"*x6*",IF(INDEX(Cal!$O$5:$O$20,MATCH(Sitemap!AT52,Cal!$AP$5:$AP$20,0))&gt;0,"*x1*","")),"")</f>
        <v/>
      </c>
      <c r="AT52" s="91" t="str">
        <f>IFERROR(INDEX(Cal!$AP$5:$AP$36,MATCH(Sitemap!AT$6&amp;"-"&amp;Sitemap!$B52,Cal!$AQ$5:$AQ$36,0)),"")</f>
        <v/>
      </c>
      <c r="AU52" s="91" t="str">
        <f>IFERROR(IF(INDEX(Cal!$Y$5:$Y$20,MATCH(Sitemap!AT52,Cal!$AP$5:$AP$20,0))&gt;0,"*x1*",""),IF(COUNTIFS(Cal!$AU$5:$AU$20,Sitemap!AT$6,Cal!$AV$5:$AV$20,"&lt;="&amp;Sitemap!$B52,Cal!$AW$5:$AW$20,"&gt;="&amp;Sitemap!$B52)&gt;0,"*x2*",""))</f>
        <v/>
      </c>
      <c r="AV52" s="91" t="str">
        <f>IFERROR(IF(ISNUMBER(MATCH(#REF!&amp;"-"&amp;$B52,Cal!$AY$5:$AY$20,0)),"*x6*",IF(INDEX(Cal!$O$5:$O$20,MATCH(Sitemap!#REF!,Cal!$AP$5:$AP$20,0))&gt;0,"*x1*","")),"")</f>
        <v/>
      </c>
    </row>
    <row r="53" spans="2:48" x14ac:dyDescent="0.25">
      <c r="B53" s="100">
        <v>45</v>
      </c>
      <c r="D53" s="91" t="str">
        <f>IFERROR(INDEX(Cal!$AP$5:$AP$36,MATCH(Sitemap!D$6&amp;"-"&amp;Sitemap!$B53,Cal!$AQ$5:$AQ$36,0)),"")</f>
        <v/>
      </c>
      <c r="E53" s="91" t="str">
        <f>IFERROR(IF(INDEX(Cal!$Y$5:$Y$20,MATCH(Sitemap!D53,Cal!$AP$5:$AP$20,0))&gt;0,"*x1*",""),IF(COUNTIFS(Cal!$AU$5:$AU$20,Sitemap!D$6,Cal!$AV$5:$AV$20,"&lt;="&amp;Sitemap!$B53,Cal!$AW$5:$AW$20,"&gt;="&amp;Sitemap!$B53)&gt;0,"*x2*",""))</f>
        <v/>
      </c>
      <c r="F53" s="91" t="str">
        <f>IFERROR(IF(ISNUMBER(MATCH(G$6&amp;"-"&amp;$B53,Cal!$AY$5:$AY$20,0)),"*x6*",IF(INDEX(Cal!$O$5:$O$20,MATCH(Sitemap!G53,Cal!$AP$5:$AP$20,0))&gt;0,"*x1*","")),"")</f>
        <v/>
      </c>
      <c r="G53" s="91" t="str">
        <f>IFERROR(INDEX(Cal!$AP$5:$AP$36,MATCH(Sitemap!G$6&amp;"-"&amp;Sitemap!$B53,Cal!$AQ$5:$AQ$36,0)),"")</f>
        <v/>
      </c>
      <c r="H53" s="91" t="str">
        <f>IFERROR(IF(INDEX(Cal!$Y$5:$Y$20,MATCH(Sitemap!G53,Cal!$AP$5:$AP$20,0))&gt;0,"*x1*",""),IF(COUNTIFS(Cal!$AU$5:$AU$20,Sitemap!G$6,Cal!$AV$5:$AV$20,"&lt;="&amp;Sitemap!$B53,Cal!$AW$5:$AW$20,"&gt;="&amp;Sitemap!$B53)&gt;0,"*x2*",""))</f>
        <v/>
      </c>
      <c r="I53" s="91" t="str">
        <f>IFERROR(IF(ISNUMBER(MATCH(J$6&amp;"-"&amp;$B53,Cal!$AY$5:$AY$20,0)),"*x6*",IF(INDEX(Cal!$O$5:$O$20,MATCH(Sitemap!J53,Cal!$AP$5:$AP$20,0))&gt;0,"*x1*","")),"")</f>
        <v/>
      </c>
      <c r="J53" s="91" t="str">
        <f>IFERROR(INDEX(Cal!$AP$5:$AP$36,MATCH(Sitemap!J$6&amp;"-"&amp;Sitemap!$B53,Cal!$AQ$5:$AQ$36,0)),"")</f>
        <v/>
      </c>
      <c r="K53" s="91" t="str">
        <f>IFERROR(IF(INDEX(Cal!$Y$5:$Y$20,MATCH(Sitemap!J53,Cal!$AP$5:$AP$20,0))&gt;0,"*x1*",""),IF(COUNTIFS(Cal!$AU$5:$AU$20,Sitemap!J$6,Cal!$AV$5:$AV$20,"&lt;="&amp;Sitemap!$B53,Cal!$AW$5:$AW$20,"&gt;="&amp;Sitemap!$B53)&gt;0,"*x2*",""))</f>
        <v/>
      </c>
      <c r="L53" s="91" t="str">
        <f>IFERROR(IF(ISNUMBER(MATCH(M$6&amp;"-"&amp;$B53,Cal!$AY$5:$AY$20,0)),"*x6*",IF(INDEX(Cal!$O$5:$O$20,MATCH(Sitemap!M53,Cal!$AP$5:$AP$20,0))&gt;0,"*x1*","")),"")</f>
        <v/>
      </c>
      <c r="M53" s="91" t="str">
        <f>IFERROR(INDEX(Cal!$AP$5:$AP$36,MATCH(Sitemap!M$6&amp;"-"&amp;Sitemap!$B53,Cal!$AQ$5:$AQ$36,0)),"")</f>
        <v/>
      </c>
      <c r="N53" s="91" t="str">
        <f>IFERROR(IF(INDEX(Cal!$Y$5:$Y$20,MATCH(Sitemap!M53,Cal!$AP$5:$AP$20,0))&gt;0,"*x1*",""),IF(COUNTIFS(Cal!$AU$5:$AU$20,Sitemap!M$6,Cal!$AV$5:$AV$20,"&lt;="&amp;Sitemap!$B53,Cal!$AW$5:$AW$20,"&gt;="&amp;Sitemap!$B53)&gt;0,"*x2*",""))</f>
        <v/>
      </c>
      <c r="O53" s="91" t="str">
        <f>IFERROR(IF(ISNUMBER(MATCH(P$6&amp;"-"&amp;$B53,Cal!$AY$5:$AY$20,0)),"*x6*",IF(INDEX(Cal!$O$5:$O$20,MATCH(Sitemap!P53,Cal!$AP$5:$AP$20,0))&gt;0,"*x1*","")),"")</f>
        <v/>
      </c>
      <c r="P53" s="91" t="str">
        <f>IFERROR(INDEX(Cal!$AP$5:$AP$36,MATCH(Sitemap!P$6&amp;"-"&amp;Sitemap!$B53,Cal!$AQ$5:$AQ$36,0)),"")</f>
        <v/>
      </c>
      <c r="Q53" s="91" t="str">
        <f>IFERROR(IF(INDEX(Cal!$Y$5:$Y$20,MATCH(Sitemap!P53,Cal!$AP$5:$AP$20,0))&gt;0,"*x1*",""),IF(COUNTIFS(Cal!$AU$5:$AU$20,Sitemap!P$6,Cal!$AV$5:$AV$20,"&lt;="&amp;Sitemap!$B53,Cal!$AW$5:$AW$20,"&gt;="&amp;Sitemap!$B53)&gt;0,"*x2*",""))</f>
        <v/>
      </c>
      <c r="R53" s="91" t="str">
        <f>IFERROR(IF(ISNUMBER(MATCH(S$6&amp;"-"&amp;$B53,Cal!$AY$5:$AY$20,0)),"*x6*",IF(INDEX(Cal!$O$5:$O$20,MATCH(Sitemap!S53,Cal!$AP$5:$AP$20,0))&gt;0,"*x1*","")),"")</f>
        <v/>
      </c>
      <c r="S53" s="91" t="str">
        <f>IFERROR(INDEX(Cal!$AP$5:$AP$36,MATCH(Sitemap!S$6&amp;"-"&amp;Sitemap!$B53,Cal!$AQ$5:$AQ$36,0)),"")</f>
        <v/>
      </c>
      <c r="T53" s="91" t="str">
        <f>IFERROR(IF(INDEX(Cal!$Y$5:$Y$20,MATCH(Sitemap!S53,Cal!$AP$5:$AP$20,0))&gt;0,"*x1*",""),IF(COUNTIFS(Cal!$AU$5:$AU$20,Sitemap!S$6,Cal!$AV$5:$AV$20,"&lt;="&amp;Sitemap!$B53,Cal!$AW$5:$AW$20,"&gt;="&amp;Sitemap!$B53)&gt;0,"*x2*",""))</f>
        <v/>
      </c>
      <c r="U53" s="91" t="str">
        <f>IFERROR(IF(ISNUMBER(MATCH(V$6&amp;"-"&amp;$B53,Cal!$AY$5:$AY$20,0)),"*x6*",IF(INDEX(Cal!$O$5:$O$20,MATCH(Sitemap!V53,Cal!$AP$5:$AP$20,0))&gt;0,"*x1*","")),"")</f>
        <v/>
      </c>
      <c r="V53" s="91" t="str">
        <f>IFERROR(INDEX(Cal!$AP$5:$AP$36,MATCH(Sitemap!V$6&amp;"-"&amp;Sitemap!$B53,Cal!$AQ$5:$AQ$36,0)),"")</f>
        <v/>
      </c>
      <c r="W53" s="91" t="str">
        <f>IFERROR(IF(INDEX(Cal!$Y$5:$Y$20,MATCH(Sitemap!V53,Cal!$AP$5:$AP$20,0))&gt;0,"*x1*",""),IF(COUNTIFS(Cal!$AU$5:$AU$20,Sitemap!V$6,Cal!$AV$5:$AV$20,"&lt;="&amp;Sitemap!$B53,Cal!$AW$5:$AW$20,"&gt;="&amp;Sitemap!$B53)&gt;0,"*x2*",""))</f>
        <v/>
      </c>
      <c r="X53" s="91" t="str">
        <f>IFERROR(IF(ISNUMBER(MATCH(Y$6&amp;"-"&amp;$B53,Cal!$AY$5:$AY$20,0)),"*x6*",IF(INDEX(Cal!$O$5:$O$20,MATCH(Sitemap!Y53,Cal!$AP$5:$AP$20,0))&gt;0,"*x1*","")),"")</f>
        <v/>
      </c>
      <c r="Y53" s="91" t="str">
        <f>IFERROR(INDEX(Cal!$AP$5:$AP$36,MATCH(Sitemap!Y$6&amp;"-"&amp;Sitemap!$B53,Cal!$AQ$5:$AQ$36,0)),"")</f>
        <v/>
      </c>
      <c r="Z53" s="91" t="str">
        <f>IFERROR(IF(INDEX(Cal!$Y$5:$Y$20,MATCH(Sitemap!Y53,Cal!$AP$5:$AP$20,0))&gt;0,"*x1*",""),IF(COUNTIFS(Cal!$AU$5:$AU$20,Sitemap!Y$6,Cal!$AV$5:$AV$20,"&lt;="&amp;Sitemap!$B53,Cal!$AW$5:$AW$20,"&gt;="&amp;Sitemap!$B53)&gt;0,"*x2*",""))</f>
        <v/>
      </c>
      <c r="AA53" s="91" t="str">
        <f>IFERROR(IF(ISNUMBER(MATCH(AB$6&amp;"-"&amp;$B53,Cal!$AY$5:$AY$20,0)),"*x6*",IF(INDEX(Cal!$O$5:$O$20,MATCH(Sitemap!AB53,Cal!$AP$5:$AP$20,0))&gt;0,"*x1*","")),"")</f>
        <v/>
      </c>
      <c r="AB53" s="91" t="str">
        <f>IFERROR(INDEX(Cal!$AP$5:$AP$36,MATCH(Sitemap!AB$6&amp;"-"&amp;Sitemap!$B53,Cal!$AQ$5:$AQ$36,0)),"")</f>
        <v/>
      </c>
      <c r="AC53" s="91" t="str">
        <f>IFERROR(IF(INDEX(Cal!$Y$5:$Y$20,MATCH(Sitemap!AB53,Cal!$AP$5:$AP$20,0))&gt;0,"*x1*",""),IF(COUNTIFS(Cal!$AU$5:$AU$20,Sitemap!AB$6,Cal!$AV$5:$AV$20,"&lt;="&amp;Sitemap!$B53,Cal!$AW$5:$AW$20,"&gt;="&amp;Sitemap!$B53)&gt;0,"*x2*",""))</f>
        <v/>
      </c>
      <c r="AD53" s="91" t="str">
        <f>IFERROR(IF(ISNUMBER(MATCH(AE$6&amp;"-"&amp;$B53,Cal!$AY$5:$AY$20,0)),"*x6*",IF(INDEX(Cal!$O$5:$O$20,MATCH(Sitemap!AE53,Cal!$AP$5:$AP$20,0))&gt;0,"*x1*","")),"")</f>
        <v/>
      </c>
      <c r="AE53" s="91" t="str">
        <f>IFERROR(INDEX(Cal!$AP$5:$AP$36,MATCH(Sitemap!AE$6&amp;"-"&amp;Sitemap!$B53,Cal!$AQ$5:$AQ$36,0)),"")</f>
        <v/>
      </c>
      <c r="AF53" s="91" t="str">
        <f>IFERROR(IF(INDEX(Cal!$Y$5:$Y$20,MATCH(Sitemap!AE53,Cal!$AP$5:$AP$20,0))&gt;0,"*x1*",""),IF(COUNTIFS(Cal!$AU$5:$AU$20,Sitemap!AE$6,Cal!$AV$5:$AV$20,"&lt;="&amp;Sitemap!$B53,Cal!$AW$5:$AW$20,"&gt;="&amp;Sitemap!$B53)&gt;0,"*x2*",""))</f>
        <v/>
      </c>
      <c r="AG53" s="91" t="str">
        <f>IFERROR(IF(ISNUMBER(MATCH(AH$6&amp;"-"&amp;$B53,Cal!$AY$5:$AY$20,0)),"*x6*",IF(INDEX(Cal!$O$5:$O$20,MATCH(Sitemap!AH53,Cal!$AP$5:$AP$20,0))&gt;0,"*x1*","")),"")</f>
        <v/>
      </c>
      <c r="AH53" s="91" t="str">
        <f>IFERROR(INDEX(Cal!$AP$5:$AP$36,MATCH(Sitemap!AH$6&amp;"-"&amp;Sitemap!$B53,Cal!$AQ$5:$AQ$36,0)),"")</f>
        <v/>
      </c>
      <c r="AI53" s="91" t="str">
        <f>IFERROR(IF(INDEX(Cal!$Y$5:$Y$20,MATCH(Sitemap!AH53,Cal!$AP$5:$AP$20,0))&gt;0,"*x1*",""),IF(COUNTIFS(Cal!$AU$5:$AU$20,Sitemap!AH$6,Cal!$AV$5:$AV$20,"&lt;="&amp;Sitemap!$B53,Cal!$AW$5:$AW$20,"&gt;="&amp;Sitemap!$B53)&gt;0,"*x2*",""))</f>
        <v/>
      </c>
      <c r="AJ53" s="91" t="str">
        <f>IFERROR(IF(ISNUMBER(MATCH(AK$6&amp;"-"&amp;$B53,Cal!$AY$5:$AY$20,0)),"*x6*",IF(INDEX(Cal!$O$5:$O$20,MATCH(Sitemap!AK53,Cal!$AP$5:$AP$20,0))&gt;0,"*x1*","")),"")</f>
        <v/>
      </c>
      <c r="AK53" s="91" t="str">
        <f>IFERROR(INDEX(Cal!$AP$5:$AP$36,MATCH(Sitemap!AK$6&amp;"-"&amp;Sitemap!$B53,Cal!$AQ$5:$AQ$36,0)),"")</f>
        <v/>
      </c>
      <c r="AL53" s="91" t="str">
        <f>IFERROR(IF(INDEX(Cal!$Y$5:$Y$20,MATCH(Sitemap!AK53,Cal!$AP$5:$AP$20,0))&gt;0,"*x1*",""),IF(COUNTIFS(Cal!$AU$5:$AU$20,Sitemap!AK$6,Cal!$AV$5:$AV$20,"&lt;="&amp;Sitemap!$B53,Cal!$AW$5:$AW$20,"&gt;="&amp;Sitemap!$B53)&gt;0,"*x2*",""))</f>
        <v/>
      </c>
      <c r="AM53" s="91" t="str">
        <f>IFERROR(IF(ISNUMBER(MATCH(AN$6&amp;"-"&amp;$B53,Cal!$AY$5:$AY$20,0)),"*x6*",IF(INDEX(Cal!$O$5:$O$20,MATCH(Sitemap!AN53,Cal!$AP$5:$AP$20,0))&gt;0,"*x1*","")),"")</f>
        <v/>
      </c>
      <c r="AN53" s="91" t="str">
        <f>IFERROR(INDEX(Cal!$AP$5:$AP$36,MATCH(Sitemap!AN$6&amp;"-"&amp;Sitemap!$B53,Cal!$AQ$5:$AQ$36,0)),"")</f>
        <v/>
      </c>
      <c r="AO53" s="91" t="str">
        <f>IFERROR(IF(INDEX(Cal!$Y$5:$Y$20,MATCH(Sitemap!AN53,Cal!$AP$5:$AP$20,0))&gt;0,"*x1*",""),IF(COUNTIFS(Cal!$AU$5:$AU$20,Sitemap!AN$6,Cal!$AV$5:$AV$20,"&lt;="&amp;Sitemap!$B53,Cal!$AW$5:$AW$20,"&gt;="&amp;Sitemap!$B53)&gt;0,"*x2*",""))</f>
        <v/>
      </c>
      <c r="AP53" s="91" t="str">
        <f>IFERROR(IF(ISNUMBER(MATCH(AQ$6&amp;"-"&amp;$B53,Cal!$AY$5:$AY$20,0)),"*x6*",IF(INDEX(Cal!$O$5:$O$20,MATCH(Sitemap!AQ53,Cal!$AP$5:$AP$20,0))&gt;0,"*x1*","")),"")</f>
        <v/>
      </c>
      <c r="AQ53" s="91" t="str">
        <f>IFERROR(INDEX(Cal!$AP$5:$AP$36,MATCH(Sitemap!AQ$6&amp;"-"&amp;Sitemap!$B53,Cal!$AQ$5:$AQ$36,0)),"")</f>
        <v/>
      </c>
      <c r="AR53" s="91" t="str">
        <f>IFERROR(IF(INDEX(Cal!$Y$5:$Y$20,MATCH(Sitemap!AQ53,Cal!$AP$5:$AP$20,0))&gt;0,"*x1*",""),IF(COUNTIFS(Cal!$AU$5:$AU$20,Sitemap!AQ$6,Cal!$AV$5:$AV$20,"&lt;="&amp;Sitemap!$B53,Cal!$AW$5:$AW$20,"&gt;="&amp;Sitemap!$B53)&gt;0,"*x2*",""))</f>
        <v/>
      </c>
      <c r="AS53" s="91" t="str">
        <f>IFERROR(IF(ISNUMBER(MATCH(AT$6&amp;"-"&amp;$B53,Cal!$AY$5:$AY$20,0)),"*x6*",IF(INDEX(Cal!$O$5:$O$20,MATCH(Sitemap!AT53,Cal!$AP$5:$AP$20,0))&gt;0,"*x1*","")),"")</f>
        <v/>
      </c>
      <c r="AT53" s="91" t="str">
        <f>IFERROR(INDEX(Cal!$AP$5:$AP$36,MATCH(Sitemap!AT$6&amp;"-"&amp;Sitemap!$B53,Cal!$AQ$5:$AQ$36,0)),"")</f>
        <v/>
      </c>
      <c r="AU53" s="91" t="str">
        <f>IFERROR(IF(INDEX(Cal!$Y$5:$Y$20,MATCH(Sitemap!AT53,Cal!$AP$5:$AP$20,0))&gt;0,"*x1*",""),IF(COUNTIFS(Cal!$AU$5:$AU$20,Sitemap!AT$6,Cal!$AV$5:$AV$20,"&lt;="&amp;Sitemap!$B53,Cal!$AW$5:$AW$20,"&gt;="&amp;Sitemap!$B53)&gt;0,"*x2*",""))</f>
        <v/>
      </c>
      <c r="AV53" s="91" t="str">
        <f>IFERROR(IF(ISNUMBER(MATCH(#REF!&amp;"-"&amp;$B53,Cal!$AY$5:$AY$20,0)),"*x6*",IF(INDEX(Cal!$O$5:$O$20,MATCH(Sitemap!#REF!,Cal!$AP$5:$AP$20,0))&gt;0,"*x1*","")),"")</f>
        <v/>
      </c>
    </row>
    <row r="54" spans="2:48" x14ac:dyDescent="0.25">
      <c r="B54" s="100">
        <v>46</v>
      </c>
      <c r="D54" s="91" t="str">
        <f>IFERROR(INDEX(Cal!$AP$5:$AP$36,MATCH(Sitemap!D$6&amp;"-"&amp;Sitemap!$B54,Cal!$AQ$5:$AQ$36,0)),"")</f>
        <v/>
      </c>
      <c r="E54" s="91" t="str">
        <f>IFERROR(IF(INDEX(Cal!$Y$5:$Y$20,MATCH(Sitemap!D54,Cal!$AP$5:$AP$20,0))&gt;0,"*x1*",""),IF(COUNTIFS(Cal!$AU$5:$AU$20,Sitemap!D$6,Cal!$AV$5:$AV$20,"&lt;="&amp;Sitemap!$B54,Cal!$AW$5:$AW$20,"&gt;="&amp;Sitemap!$B54)&gt;0,"*x2*",""))</f>
        <v/>
      </c>
      <c r="F54" s="91" t="str">
        <f>IFERROR(IF(ISNUMBER(MATCH(G$6&amp;"-"&amp;$B54,Cal!$AY$5:$AY$20,0)),"*x6*",IF(INDEX(Cal!$O$5:$O$20,MATCH(Sitemap!G54,Cal!$AP$5:$AP$20,0))&gt;0,"*x1*","")),"")</f>
        <v/>
      </c>
      <c r="G54" s="91" t="str">
        <f>IFERROR(INDEX(Cal!$AP$5:$AP$36,MATCH(Sitemap!G$6&amp;"-"&amp;Sitemap!$B54,Cal!$AQ$5:$AQ$36,0)),"")</f>
        <v/>
      </c>
      <c r="H54" s="91" t="str">
        <f>IFERROR(IF(INDEX(Cal!$Y$5:$Y$20,MATCH(Sitemap!G54,Cal!$AP$5:$AP$20,0))&gt;0,"*x1*",""),IF(COUNTIFS(Cal!$AU$5:$AU$20,Sitemap!G$6,Cal!$AV$5:$AV$20,"&lt;="&amp;Sitemap!$B54,Cal!$AW$5:$AW$20,"&gt;="&amp;Sitemap!$B54)&gt;0,"*x2*",""))</f>
        <v/>
      </c>
      <c r="I54" s="91" t="str">
        <f>IFERROR(IF(ISNUMBER(MATCH(J$6&amp;"-"&amp;$B54,Cal!$AY$5:$AY$20,0)),"*x6*",IF(INDEX(Cal!$O$5:$O$20,MATCH(Sitemap!J54,Cal!$AP$5:$AP$20,0))&gt;0,"*x1*","")),"")</f>
        <v/>
      </c>
      <c r="J54" s="91" t="str">
        <f>IFERROR(INDEX(Cal!$AP$5:$AP$36,MATCH(Sitemap!J$6&amp;"-"&amp;Sitemap!$B54,Cal!$AQ$5:$AQ$36,0)),"")</f>
        <v/>
      </c>
      <c r="K54" s="91" t="str">
        <f>IFERROR(IF(INDEX(Cal!$Y$5:$Y$20,MATCH(Sitemap!J54,Cal!$AP$5:$AP$20,0))&gt;0,"*x1*",""),IF(COUNTIFS(Cal!$AU$5:$AU$20,Sitemap!J$6,Cal!$AV$5:$AV$20,"&lt;="&amp;Sitemap!$B54,Cal!$AW$5:$AW$20,"&gt;="&amp;Sitemap!$B54)&gt;0,"*x2*",""))</f>
        <v/>
      </c>
      <c r="L54" s="91" t="str">
        <f>IFERROR(IF(ISNUMBER(MATCH(M$6&amp;"-"&amp;$B54,Cal!$AY$5:$AY$20,0)),"*x6*",IF(INDEX(Cal!$O$5:$O$20,MATCH(Sitemap!M54,Cal!$AP$5:$AP$20,0))&gt;0,"*x1*","")),"")</f>
        <v/>
      </c>
      <c r="M54" s="91" t="str">
        <f>IFERROR(INDEX(Cal!$AP$5:$AP$36,MATCH(Sitemap!M$6&amp;"-"&amp;Sitemap!$B54,Cal!$AQ$5:$AQ$36,0)),"")</f>
        <v/>
      </c>
      <c r="N54" s="91" t="str">
        <f>IFERROR(IF(INDEX(Cal!$Y$5:$Y$20,MATCH(Sitemap!M54,Cal!$AP$5:$AP$20,0))&gt;0,"*x1*",""),IF(COUNTIFS(Cal!$AU$5:$AU$20,Sitemap!M$6,Cal!$AV$5:$AV$20,"&lt;="&amp;Sitemap!$B54,Cal!$AW$5:$AW$20,"&gt;="&amp;Sitemap!$B54)&gt;0,"*x2*",""))</f>
        <v/>
      </c>
      <c r="O54" s="91" t="str">
        <f>IFERROR(IF(ISNUMBER(MATCH(P$6&amp;"-"&amp;$B54,Cal!$AY$5:$AY$20,0)),"*x6*",IF(INDEX(Cal!$O$5:$O$20,MATCH(Sitemap!P54,Cal!$AP$5:$AP$20,0))&gt;0,"*x1*","")),"")</f>
        <v/>
      </c>
      <c r="P54" s="91" t="str">
        <f>IFERROR(INDEX(Cal!$AP$5:$AP$36,MATCH(Sitemap!P$6&amp;"-"&amp;Sitemap!$B54,Cal!$AQ$5:$AQ$36,0)),"")</f>
        <v/>
      </c>
      <c r="Q54" s="91" t="str">
        <f>IFERROR(IF(INDEX(Cal!$Y$5:$Y$20,MATCH(Sitemap!P54,Cal!$AP$5:$AP$20,0))&gt;0,"*x1*",""),IF(COUNTIFS(Cal!$AU$5:$AU$20,Sitemap!P$6,Cal!$AV$5:$AV$20,"&lt;="&amp;Sitemap!$B54,Cal!$AW$5:$AW$20,"&gt;="&amp;Sitemap!$B54)&gt;0,"*x2*",""))</f>
        <v/>
      </c>
      <c r="R54" s="91" t="str">
        <f>IFERROR(IF(ISNUMBER(MATCH(S$6&amp;"-"&amp;$B54,Cal!$AY$5:$AY$20,0)),"*x6*",IF(INDEX(Cal!$O$5:$O$20,MATCH(Sitemap!S54,Cal!$AP$5:$AP$20,0))&gt;0,"*x1*","")),"")</f>
        <v/>
      </c>
      <c r="S54" s="91" t="str">
        <f>IFERROR(INDEX(Cal!$AP$5:$AP$36,MATCH(Sitemap!S$6&amp;"-"&amp;Sitemap!$B54,Cal!$AQ$5:$AQ$36,0)),"")</f>
        <v/>
      </c>
      <c r="T54" s="91" t="str">
        <f>IFERROR(IF(INDEX(Cal!$Y$5:$Y$20,MATCH(Sitemap!S54,Cal!$AP$5:$AP$20,0))&gt;0,"*x1*",""),IF(COUNTIFS(Cal!$AU$5:$AU$20,Sitemap!S$6,Cal!$AV$5:$AV$20,"&lt;="&amp;Sitemap!$B54,Cal!$AW$5:$AW$20,"&gt;="&amp;Sitemap!$B54)&gt;0,"*x2*",""))</f>
        <v/>
      </c>
      <c r="U54" s="91" t="str">
        <f>IFERROR(IF(ISNUMBER(MATCH(V$6&amp;"-"&amp;$B54,Cal!$AY$5:$AY$20,0)),"*x6*",IF(INDEX(Cal!$O$5:$O$20,MATCH(Sitemap!V54,Cal!$AP$5:$AP$20,0))&gt;0,"*x1*","")),"")</f>
        <v/>
      </c>
      <c r="V54" s="91" t="str">
        <f>IFERROR(INDEX(Cal!$AP$5:$AP$36,MATCH(Sitemap!V$6&amp;"-"&amp;Sitemap!$B54,Cal!$AQ$5:$AQ$36,0)),"")</f>
        <v/>
      </c>
      <c r="W54" s="91" t="str">
        <f>IFERROR(IF(INDEX(Cal!$Y$5:$Y$20,MATCH(Sitemap!V54,Cal!$AP$5:$AP$20,0))&gt;0,"*x1*",""),IF(COUNTIFS(Cal!$AU$5:$AU$20,Sitemap!V$6,Cal!$AV$5:$AV$20,"&lt;="&amp;Sitemap!$B54,Cal!$AW$5:$AW$20,"&gt;="&amp;Sitemap!$B54)&gt;0,"*x2*",""))</f>
        <v/>
      </c>
      <c r="X54" s="91" t="str">
        <f>IFERROR(IF(ISNUMBER(MATCH(Y$6&amp;"-"&amp;$B54,Cal!$AY$5:$AY$20,0)),"*x6*",IF(INDEX(Cal!$O$5:$O$20,MATCH(Sitemap!Y54,Cal!$AP$5:$AP$20,0))&gt;0,"*x1*","")),"")</f>
        <v/>
      </c>
      <c r="Y54" s="91" t="str">
        <f>IFERROR(INDEX(Cal!$AP$5:$AP$36,MATCH(Sitemap!Y$6&amp;"-"&amp;Sitemap!$B54,Cal!$AQ$5:$AQ$36,0)),"")</f>
        <v/>
      </c>
      <c r="Z54" s="91" t="str">
        <f>IFERROR(IF(INDEX(Cal!$Y$5:$Y$20,MATCH(Sitemap!Y54,Cal!$AP$5:$AP$20,0))&gt;0,"*x1*",""),IF(COUNTIFS(Cal!$AU$5:$AU$20,Sitemap!Y$6,Cal!$AV$5:$AV$20,"&lt;="&amp;Sitemap!$B54,Cal!$AW$5:$AW$20,"&gt;="&amp;Sitemap!$B54)&gt;0,"*x2*",""))</f>
        <v/>
      </c>
      <c r="AA54" s="91" t="str">
        <f>IFERROR(IF(ISNUMBER(MATCH(AB$6&amp;"-"&amp;$B54,Cal!$AY$5:$AY$20,0)),"*x6*",IF(INDEX(Cal!$O$5:$O$20,MATCH(Sitemap!AB54,Cal!$AP$5:$AP$20,0))&gt;0,"*x1*","")),"")</f>
        <v/>
      </c>
      <c r="AB54" s="91" t="str">
        <f>IFERROR(INDEX(Cal!$AP$5:$AP$36,MATCH(Sitemap!AB$6&amp;"-"&amp;Sitemap!$B54,Cal!$AQ$5:$AQ$36,0)),"")</f>
        <v/>
      </c>
      <c r="AC54" s="91" t="str">
        <f>IFERROR(IF(INDEX(Cal!$Y$5:$Y$20,MATCH(Sitemap!AB54,Cal!$AP$5:$AP$20,0))&gt;0,"*x1*",""),IF(COUNTIFS(Cal!$AU$5:$AU$20,Sitemap!AB$6,Cal!$AV$5:$AV$20,"&lt;="&amp;Sitemap!$B54,Cal!$AW$5:$AW$20,"&gt;="&amp;Sitemap!$B54)&gt;0,"*x2*",""))</f>
        <v/>
      </c>
      <c r="AD54" s="91" t="str">
        <f>IFERROR(IF(ISNUMBER(MATCH(AE$6&amp;"-"&amp;$B54,Cal!$AY$5:$AY$20,0)),"*x6*",IF(INDEX(Cal!$O$5:$O$20,MATCH(Sitemap!AE54,Cal!$AP$5:$AP$20,0))&gt;0,"*x1*","")),"")</f>
        <v/>
      </c>
      <c r="AE54" s="91" t="str">
        <f>IFERROR(INDEX(Cal!$AP$5:$AP$36,MATCH(Sitemap!AE$6&amp;"-"&amp;Sitemap!$B54,Cal!$AQ$5:$AQ$36,0)),"")</f>
        <v/>
      </c>
      <c r="AF54" s="91" t="str">
        <f>IFERROR(IF(INDEX(Cal!$Y$5:$Y$20,MATCH(Sitemap!AE54,Cal!$AP$5:$AP$20,0))&gt;0,"*x1*",""),IF(COUNTIFS(Cal!$AU$5:$AU$20,Sitemap!AE$6,Cal!$AV$5:$AV$20,"&lt;="&amp;Sitemap!$B54,Cal!$AW$5:$AW$20,"&gt;="&amp;Sitemap!$B54)&gt;0,"*x2*",""))</f>
        <v/>
      </c>
      <c r="AG54" s="91" t="str">
        <f>IFERROR(IF(ISNUMBER(MATCH(AH$6&amp;"-"&amp;$B54,Cal!$AY$5:$AY$20,0)),"*x6*",IF(INDEX(Cal!$O$5:$O$20,MATCH(Sitemap!AH54,Cal!$AP$5:$AP$20,0))&gt;0,"*x1*","")),"")</f>
        <v/>
      </c>
      <c r="AH54" s="91" t="str">
        <f>IFERROR(INDEX(Cal!$AP$5:$AP$36,MATCH(Sitemap!AH$6&amp;"-"&amp;Sitemap!$B54,Cal!$AQ$5:$AQ$36,0)),"")</f>
        <v/>
      </c>
      <c r="AI54" s="91" t="str">
        <f>IFERROR(IF(INDEX(Cal!$Y$5:$Y$20,MATCH(Sitemap!AH54,Cal!$AP$5:$AP$20,0))&gt;0,"*x1*",""),IF(COUNTIFS(Cal!$AU$5:$AU$20,Sitemap!AH$6,Cal!$AV$5:$AV$20,"&lt;="&amp;Sitemap!$B54,Cal!$AW$5:$AW$20,"&gt;="&amp;Sitemap!$B54)&gt;0,"*x2*",""))</f>
        <v/>
      </c>
      <c r="AJ54" s="91" t="str">
        <f>IFERROR(IF(ISNUMBER(MATCH(AK$6&amp;"-"&amp;$B54,Cal!$AY$5:$AY$20,0)),"*x6*",IF(INDEX(Cal!$O$5:$O$20,MATCH(Sitemap!AK54,Cal!$AP$5:$AP$20,0))&gt;0,"*x1*","")),"")</f>
        <v/>
      </c>
      <c r="AK54" s="91" t="str">
        <f>IFERROR(INDEX(Cal!$AP$5:$AP$36,MATCH(Sitemap!AK$6&amp;"-"&amp;Sitemap!$B54,Cal!$AQ$5:$AQ$36,0)),"")</f>
        <v/>
      </c>
      <c r="AL54" s="91" t="str">
        <f>IFERROR(IF(INDEX(Cal!$Y$5:$Y$20,MATCH(Sitemap!AK54,Cal!$AP$5:$AP$20,0))&gt;0,"*x1*",""),IF(COUNTIFS(Cal!$AU$5:$AU$20,Sitemap!AK$6,Cal!$AV$5:$AV$20,"&lt;="&amp;Sitemap!$B54,Cal!$AW$5:$AW$20,"&gt;="&amp;Sitemap!$B54)&gt;0,"*x2*",""))</f>
        <v/>
      </c>
      <c r="AM54" s="91" t="str">
        <f>IFERROR(IF(ISNUMBER(MATCH(AN$6&amp;"-"&amp;$B54,Cal!$AY$5:$AY$20,0)),"*x6*",IF(INDEX(Cal!$O$5:$O$20,MATCH(Sitemap!AN54,Cal!$AP$5:$AP$20,0))&gt;0,"*x1*","")),"")</f>
        <v/>
      </c>
      <c r="AN54" s="91" t="str">
        <f>IFERROR(INDEX(Cal!$AP$5:$AP$36,MATCH(Sitemap!AN$6&amp;"-"&amp;Sitemap!$B54,Cal!$AQ$5:$AQ$36,0)),"")</f>
        <v/>
      </c>
      <c r="AO54" s="91" t="str">
        <f>IFERROR(IF(INDEX(Cal!$Y$5:$Y$20,MATCH(Sitemap!AN54,Cal!$AP$5:$AP$20,0))&gt;0,"*x1*",""),IF(COUNTIFS(Cal!$AU$5:$AU$20,Sitemap!AN$6,Cal!$AV$5:$AV$20,"&lt;="&amp;Sitemap!$B54,Cal!$AW$5:$AW$20,"&gt;="&amp;Sitemap!$B54)&gt;0,"*x2*",""))</f>
        <v/>
      </c>
      <c r="AP54" s="91" t="str">
        <f>IFERROR(IF(ISNUMBER(MATCH(AQ$6&amp;"-"&amp;$B54,Cal!$AY$5:$AY$20,0)),"*x6*",IF(INDEX(Cal!$O$5:$O$20,MATCH(Sitemap!AQ54,Cal!$AP$5:$AP$20,0))&gt;0,"*x1*","")),"")</f>
        <v/>
      </c>
      <c r="AQ54" s="91" t="str">
        <f>IFERROR(INDEX(Cal!$AP$5:$AP$36,MATCH(Sitemap!AQ$6&amp;"-"&amp;Sitemap!$B54,Cal!$AQ$5:$AQ$36,0)),"")</f>
        <v/>
      </c>
      <c r="AR54" s="91" t="str">
        <f>IFERROR(IF(INDEX(Cal!$Y$5:$Y$20,MATCH(Sitemap!AQ54,Cal!$AP$5:$AP$20,0))&gt;0,"*x1*",""),IF(COUNTIFS(Cal!$AU$5:$AU$20,Sitemap!AQ$6,Cal!$AV$5:$AV$20,"&lt;="&amp;Sitemap!$B54,Cal!$AW$5:$AW$20,"&gt;="&amp;Sitemap!$B54)&gt;0,"*x2*",""))</f>
        <v/>
      </c>
      <c r="AS54" s="91" t="str">
        <f>IFERROR(IF(ISNUMBER(MATCH(AT$6&amp;"-"&amp;$B54,Cal!$AY$5:$AY$20,0)),"*x6*",IF(INDEX(Cal!$O$5:$O$20,MATCH(Sitemap!AT54,Cal!$AP$5:$AP$20,0))&gt;0,"*x1*","")),"")</f>
        <v/>
      </c>
      <c r="AT54" s="91" t="str">
        <f>IFERROR(INDEX(Cal!$AP$5:$AP$36,MATCH(Sitemap!AT$6&amp;"-"&amp;Sitemap!$B54,Cal!$AQ$5:$AQ$36,0)),"")</f>
        <v/>
      </c>
      <c r="AU54" s="91" t="str">
        <f>IFERROR(IF(INDEX(Cal!$Y$5:$Y$20,MATCH(Sitemap!AT54,Cal!$AP$5:$AP$20,0))&gt;0,"*x1*",""),IF(COUNTIFS(Cal!$AU$5:$AU$20,Sitemap!AT$6,Cal!$AV$5:$AV$20,"&lt;="&amp;Sitemap!$B54,Cal!$AW$5:$AW$20,"&gt;="&amp;Sitemap!$B54)&gt;0,"*x2*",""))</f>
        <v/>
      </c>
      <c r="AV54" s="91" t="str">
        <f>IFERROR(IF(ISNUMBER(MATCH(#REF!&amp;"-"&amp;$B54,Cal!$AY$5:$AY$20,0)),"*x6*",IF(INDEX(Cal!$O$5:$O$20,MATCH(Sitemap!#REF!,Cal!$AP$5:$AP$20,0))&gt;0,"*x1*","")),"")</f>
        <v/>
      </c>
    </row>
    <row r="55" spans="2:48" x14ac:dyDescent="0.25">
      <c r="B55" s="100">
        <v>47</v>
      </c>
      <c r="D55" s="91" t="str">
        <f>IFERROR(INDEX(Cal!$AP$5:$AP$36,MATCH(Sitemap!D$6&amp;"-"&amp;Sitemap!$B55,Cal!$AQ$5:$AQ$36,0)),"")</f>
        <v/>
      </c>
      <c r="E55" s="91" t="str">
        <f>IFERROR(IF(INDEX(Cal!$Y$5:$Y$20,MATCH(Sitemap!D55,Cal!$AP$5:$AP$20,0))&gt;0,"*x1*",""),IF(COUNTIFS(Cal!$AU$5:$AU$20,Sitemap!D$6,Cal!$AV$5:$AV$20,"&lt;="&amp;Sitemap!$B55,Cal!$AW$5:$AW$20,"&gt;="&amp;Sitemap!$B55)&gt;0,"*x2*",""))</f>
        <v/>
      </c>
      <c r="F55" s="91" t="str">
        <f>IFERROR(IF(ISNUMBER(MATCH(G$6&amp;"-"&amp;$B55,Cal!$AY$5:$AY$20,0)),"*x6*",IF(INDEX(Cal!$O$5:$O$20,MATCH(Sitemap!G55,Cal!$AP$5:$AP$20,0))&gt;0,"*x1*","")),"")</f>
        <v/>
      </c>
      <c r="G55" s="91" t="str">
        <f>IFERROR(INDEX(Cal!$AP$5:$AP$36,MATCH(Sitemap!G$6&amp;"-"&amp;Sitemap!$B55,Cal!$AQ$5:$AQ$36,0)),"")</f>
        <v/>
      </c>
      <c r="H55" s="91" t="str">
        <f>IFERROR(IF(INDEX(Cal!$Y$5:$Y$20,MATCH(Sitemap!G55,Cal!$AP$5:$AP$20,0))&gt;0,"*x1*",""),IF(COUNTIFS(Cal!$AU$5:$AU$20,Sitemap!G$6,Cal!$AV$5:$AV$20,"&lt;="&amp;Sitemap!$B55,Cal!$AW$5:$AW$20,"&gt;="&amp;Sitemap!$B55)&gt;0,"*x2*",""))</f>
        <v/>
      </c>
      <c r="I55" s="91" t="str">
        <f>IFERROR(IF(ISNUMBER(MATCH(J$6&amp;"-"&amp;$B55,Cal!$AY$5:$AY$20,0)),"*x6*",IF(INDEX(Cal!$O$5:$O$20,MATCH(Sitemap!J55,Cal!$AP$5:$AP$20,0))&gt;0,"*x1*","")),"")</f>
        <v/>
      </c>
      <c r="J55" s="91" t="str">
        <f>IFERROR(INDEX(Cal!$AP$5:$AP$36,MATCH(Sitemap!J$6&amp;"-"&amp;Sitemap!$B55,Cal!$AQ$5:$AQ$36,0)),"")</f>
        <v/>
      </c>
      <c r="K55" s="91" t="str">
        <f>IFERROR(IF(INDEX(Cal!$Y$5:$Y$20,MATCH(Sitemap!J55,Cal!$AP$5:$AP$20,0))&gt;0,"*x1*",""),IF(COUNTIFS(Cal!$AU$5:$AU$20,Sitemap!J$6,Cal!$AV$5:$AV$20,"&lt;="&amp;Sitemap!$B55,Cal!$AW$5:$AW$20,"&gt;="&amp;Sitemap!$B55)&gt;0,"*x2*",""))</f>
        <v/>
      </c>
      <c r="L55" s="91" t="str">
        <f>IFERROR(IF(ISNUMBER(MATCH(M$6&amp;"-"&amp;$B55,Cal!$AY$5:$AY$20,0)),"*x6*",IF(INDEX(Cal!$O$5:$O$20,MATCH(Sitemap!M55,Cal!$AP$5:$AP$20,0))&gt;0,"*x1*","")),"")</f>
        <v/>
      </c>
      <c r="M55" s="91" t="str">
        <f>IFERROR(INDEX(Cal!$AP$5:$AP$36,MATCH(Sitemap!M$6&amp;"-"&amp;Sitemap!$B55,Cal!$AQ$5:$AQ$36,0)),"")</f>
        <v/>
      </c>
      <c r="N55" s="91" t="str">
        <f>IFERROR(IF(INDEX(Cal!$Y$5:$Y$20,MATCH(Sitemap!M55,Cal!$AP$5:$AP$20,0))&gt;0,"*x1*",""),IF(COUNTIFS(Cal!$AU$5:$AU$20,Sitemap!M$6,Cal!$AV$5:$AV$20,"&lt;="&amp;Sitemap!$B55,Cal!$AW$5:$AW$20,"&gt;="&amp;Sitemap!$B55)&gt;0,"*x2*",""))</f>
        <v/>
      </c>
      <c r="O55" s="91" t="str">
        <f>IFERROR(IF(ISNUMBER(MATCH(P$6&amp;"-"&amp;$B55,Cal!$AY$5:$AY$20,0)),"*x6*",IF(INDEX(Cal!$O$5:$O$20,MATCH(Sitemap!P55,Cal!$AP$5:$AP$20,0))&gt;0,"*x1*","")),"")</f>
        <v/>
      </c>
      <c r="P55" s="91" t="str">
        <f>IFERROR(INDEX(Cal!$AP$5:$AP$36,MATCH(Sitemap!P$6&amp;"-"&amp;Sitemap!$B55,Cal!$AQ$5:$AQ$36,0)),"")</f>
        <v/>
      </c>
      <c r="Q55" s="91" t="str">
        <f>IFERROR(IF(INDEX(Cal!$Y$5:$Y$20,MATCH(Sitemap!P55,Cal!$AP$5:$AP$20,0))&gt;0,"*x1*",""),IF(COUNTIFS(Cal!$AU$5:$AU$20,Sitemap!P$6,Cal!$AV$5:$AV$20,"&lt;="&amp;Sitemap!$B55,Cal!$AW$5:$AW$20,"&gt;="&amp;Sitemap!$B55)&gt;0,"*x2*",""))</f>
        <v/>
      </c>
      <c r="R55" s="91" t="str">
        <f>IFERROR(IF(ISNUMBER(MATCH(S$6&amp;"-"&amp;$B55,Cal!$AY$5:$AY$20,0)),"*x6*",IF(INDEX(Cal!$O$5:$O$20,MATCH(Sitemap!S55,Cal!$AP$5:$AP$20,0))&gt;0,"*x1*","")),"")</f>
        <v/>
      </c>
      <c r="S55" s="91" t="str">
        <f>IFERROR(INDEX(Cal!$AP$5:$AP$36,MATCH(Sitemap!S$6&amp;"-"&amp;Sitemap!$B55,Cal!$AQ$5:$AQ$36,0)),"")</f>
        <v/>
      </c>
      <c r="T55" s="91" t="str">
        <f>IFERROR(IF(INDEX(Cal!$Y$5:$Y$20,MATCH(Sitemap!S55,Cal!$AP$5:$AP$20,0))&gt;0,"*x1*",""),IF(COUNTIFS(Cal!$AU$5:$AU$20,Sitemap!S$6,Cal!$AV$5:$AV$20,"&lt;="&amp;Sitemap!$B55,Cal!$AW$5:$AW$20,"&gt;="&amp;Sitemap!$B55)&gt;0,"*x2*",""))</f>
        <v/>
      </c>
      <c r="U55" s="91" t="str">
        <f>IFERROR(IF(ISNUMBER(MATCH(V$6&amp;"-"&amp;$B55,Cal!$AY$5:$AY$20,0)),"*x6*",IF(INDEX(Cal!$O$5:$O$20,MATCH(Sitemap!V55,Cal!$AP$5:$AP$20,0))&gt;0,"*x1*","")),"")</f>
        <v/>
      </c>
      <c r="V55" s="91" t="str">
        <f>IFERROR(INDEX(Cal!$AP$5:$AP$36,MATCH(Sitemap!V$6&amp;"-"&amp;Sitemap!$B55,Cal!$AQ$5:$AQ$36,0)),"")</f>
        <v/>
      </c>
      <c r="W55" s="91" t="str">
        <f>IFERROR(IF(INDEX(Cal!$Y$5:$Y$20,MATCH(Sitemap!V55,Cal!$AP$5:$AP$20,0))&gt;0,"*x1*",""),IF(COUNTIFS(Cal!$AU$5:$AU$20,Sitemap!V$6,Cal!$AV$5:$AV$20,"&lt;="&amp;Sitemap!$B55,Cal!$AW$5:$AW$20,"&gt;="&amp;Sitemap!$B55)&gt;0,"*x2*",""))</f>
        <v/>
      </c>
      <c r="X55" s="91" t="str">
        <f>IFERROR(IF(ISNUMBER(MATCH(Y$6&amp;"-"&amp;$B55,Cal!$AY$5:$AY$20,0)),"*x6*",IF(INDEX(Cal!$O$5:$O$20,MATCH(Sitemap!Y55,Cal!$AP$5:$AP$20,0))&gt;0,"*x1*","")),"")</f>
        <v/>
      </c>
      <c r="Y55" s="91" t="str">
        <f>IFERROR(INDEX(Cal!$AP$5:$AP$36,MATCH(Sitemap!Y$6&amp;"-"&amp;Sitemap!$B55,Cal!$AQ$5:$AQ$36,0)),"")</f>
        <v/>
      </c>
      <c r="Z55" s="91" t="str">
        <f>IFERROR(IF(INDEX(Cal!$Y$5:$Y$20,MATCH(Sitemap!Y55,Cal!$AP$5:$AP$20,0))&gt;0,"*x1*",""),IF(COUNTIFS(Cal!$AU$5:$AU$20,Sitemap!Y$6,Cal!$AV$5:$AV$20,"&lt;="&amp;Sitemap!$B55,Cal!$AW$5:$AW$20,"&gt;="&amp;Sitemap!$B55)&gt;0,"*x2*",""))</f>
        <v/>
      </c>
      <c r="AA55" s="91" t="str">
        <f>IFERROR(IF(ISNUMBER(MATCH(AB$6&amp;"-"&amp;$B55,Cal!$AY$5:$AY$20,0)),"*x6*",IF(INDEX(Cal!$O$5:$O$20,MATCH(Sitemap!AB55,Cal!$AP$5:$AP$20,0))&gt;0,"*x1*","")),"")</f>
        <v/>
      </c>
      <c r="AB55" s="91" t="str">
        <f>IFERROR(INDEX(Cal!$AP$5:$AP$36,MATCH(Sitemap!AB$6&amp;"-"&amp;Sitemap!$B55,Cal!$AQ$5:$AQ$36,0)),"")</f>
        <v/>
      </c>
      <c r="AC55" s="91" t="str">
        <f>IFERROR(IF(INDEX(Cal!$Y$5:$Y$20,MATCH(Sitemap!AB55,Cal!$AP$5:$AP$20,0))&gt;0,"*x1*",""),IF(COUNTIFS(Cal!$AU$5:$AU$20,Sitemap!AB$6,Cal!$AV$5:$AV$20,"&lt;="&amp;Sitemap!$B55,Cal!$AW$5:$AW$20,"&gt;="&amp;Sitemap!$B55)&gt;0,"*x2*",""))</f>
        <v/>
      </c>
      <c r="AD55" s="91" t="str">
        <f>IFERROR(IF(ISNUMBER(MATCH(AE$6&amp;"-"&amp;$B55,Cal!$AY$5:$AY$20,0)),"*x6*",IF(INDEX(Cal!$O$5:$O$20,MATCH(Sitemap!AE55,Cal!$AP$5:$AP$20,0))&gt;0,"*x1*","")),"")</f>
        <v/>
      </c>
      <c r="AE55" s="91" t="str">
        <f>IFERROR(INDEX(Cal!$AP$5:$AP$36,MATCH(Sitemap!AE$6&amp;"-"&amp;Sitemap!$B55,Cal!$AQ$5:$AQ$36,0)),"")</f>
        <v/>
      </c>
      <c r="AF55" s="91" t="str">
        <f>IFERROR(IF(INDEX(Cal!$Y$5:$Y$20,MATCH(Sitemap!AE55,Cal!$AP$5:$AP$20,0))&gt;0,"*x1*",""),IF(COUNTIFS(Cal!$AU$5:$AU$20,Sitemap!AE$6,Cal!$AV$5:$AV$20,"&lt;="&amp;Sitemap!$B55,Cal!$AW$5:$AW$20,"&gt;="&amp;Sitemap!$B55)&gt;0,"*x2*",""))</f>
        <v/>
      </c>
      <c r="AG55" s="91" t="str">
        <f>IFERROR(IF(ISNUMBER(MATCH(AH$6&amp;"-"&amp;$B55,Cal!$AY$5:$AY$20,0)),"*x6*",IF(INDEX(Cal!$O$5:$O$20,MATCH(Sitemap!AH55,Cal!$AP$5:$AP$20,0))&gt;0,"*x1*","")),"")</f>
        <v/>
      </c>
      <c r="AH55" s="91" t="str">
        <f>IFERROR(INDEX(Cal!$AP$5:$AP$36,MATCH(Sitemap!AH$6&amp;"-"&amp;Sitemap!$B55,Cal!$AQ$5:$AQ$36,0)),"")</f>
        <v/>
      </c>
      <c r="AI55" s="91" t="str">
        <f>IFERROR(IF(INDEX(Cal!$Y$5:$Y$20,MATCH(Sitemap!AH55,Cal!$AP$5:$AP$20,0))&gt;0,"*x1*",""),IF(COUNTIFS(Cal!$AU$5:$AU$20,Sitemap!AH$6,Cal!$AV$5:$AV$20,"&lt;="&amp;Sitemap!$B55,Cal!$AW$5:$AW$20,"&gt;="&amp;Sitemap!$B55)&gt;0,"*x2*",""))</f>
        <v/>
      </c>
      <c r="AJ55" s="91" t="str">
        <f>IFERROR(IF(ISNUMBER(MATCH(AK$6&amp;"-"&amp;$B55,Cal!$AY$5:$AY$20,0)),"*x6*",IF(INDEX(Cal!$O$5:$O$20,MATCH(Sitemap!AK55,Cal!$AP$5:$AP$20,0))&gt;0,"*x1*","")),"")</f>
        <v/>
      </c>
      <c r="AK55" s="91" t="str">
        <f>IFERROR(INDEX(Cal!$AP$5:$AP$36,MATCH(Sitemap!AK$6&amp;"-"&amp;Sitemap!$B55,Cal!$AQ$5:$AQ$36,0)),"")</f>
        <v/>
      </c>
      <c r="AL55" s="91" t="str">
        <f>IFERROR(IF(INDEX(Cal!$Y$5:$Y$20,MATCH(Sitemap!AK55,Cal!$AP$5:$AP$20,0))&gt;0,"*x1*",""),IF(COUNTIFS(Cal!$AU$5:$AU$20,Sitemap!AK$6,Cal!$AV$5:$AV$20,"&lt;="&amp;Sitemap!$B55,Cal!$AW$5:$AW$20,"&gt;="&amp;Sitemap!$B55)&gt;0,"*x2*",""))</f>
        <v/>
      </c>
      <c r="AM55" s="91" t="str">
        <f>IFERROR(IF(ISNUMBER(MATCH(AN$6&amp;"-"&amp;$B55,Cal!$AY$5:$AY$20,0)),"*x6*",IF(INDEX(Cal!$O$5:$O$20,MATCH(Sitemap!AN55,Cal!$AP$5:$AP$20,0))&gt;0,"*x1*","")),"")</f>
        <v/>
      </c>
      <c r="AN55" s="91" t="str">
        <f>IFERROR(INDEX(Cal!$AP$5:$AP$36,MATCH(Sitemap!AN$6&amp;"-"&amp;Sitemap!$B55,Cal!$AQ$5:$AQ$36,0)),"")</f>
        <v/>
      </c>
      <c r="AO55" s="91" t="str">
        <f>IFERROR(IF(INDEX(Cal!$Y$5:$Y$20,MATCH(Sitemap!AN55,Cal!$AP$5:$AP$20,0))&gt;0,"*x1*",""),IF(COUNTIFS(Cal!$AU$5:$AU$20,Sitemap!AN$6,Cal!$AV$5:$AV$20,"&lt;="&amp;Sitemap!$B55,Cal!$AW$5:$AW$20,"&gt;="&amp;Sitemap!$B55)&gt;0,"*x2*",""))</f>
        <v/>
      </c>
      <c r="AP55" s="91" t="str">
        <f>IFERROR(IF(ISNUMBER(MATCH(AQ$6&amp;"-"&amp;$B55,Cal!$AY$5:$AY$20,0)),"*x6*",IF(INDEX(Cal!$O$5:$O$20,MATCH(Sitemap!AQ55,Cal!$AP$5:$AP$20,0))&gt;0,"*x1*","")),"")</f>
        <v/>
      </c>
      <c r="AQ55" s="91" t="str">
        <f>IFERROR(INDEX(Cal!$AP$5:$AP$36,MATCH(Sitemap!AQ$6&amp;"-"&amp;Sitemap!$B55,Cal!$AQ$5:$AQ$36,0)),"")</f>
        <v/>
      </c>
      <c r="AR55" s="91" t="str">
        <f>IFERROR(IF(INDEX(Cal!$Y$5:$Y$20,MATCH(Sitemap!AQ55,Cal!$AP$5:$AP$20,0))&gt;0,"*x1*",""),IF(COUNTIFS(Cal!$AU$5:$AU$20,Sitemap!AQ$6,Cal!$AV$5:$AV$20,"&lt;="&amp;Sitemap!$B55,Cal!$AW$5:$AW$20,"&gt;="&amp;Sitemap!$B55)&gt;0,"*x2*",""))</f>
        <v/>
      </c>
      <c r="AS55" s="91" t="str">
        <f>IFERROR(IF(ISNUMBER(MATCH(AT$6&amp;"-"&amp;$B55,Cal!$AY$5:$AY$20,0)),"*x6*",IF(INDEX(Cal!$O$5:$O$20,MATCH(Sitemap!AT55,Cal!$AP$5:$AP$20,0))&gt;0,"*x1*","")),"")</f>
        <v/>
      </c>
      <c r="AT55" s="91" t="str">
        <f>IFERROR(INDEX(Cal!$AP$5:$AP$36,MATCH(Sitemap!AT$6&amp;"-"&amp;Sitemap!$B55,Cal!$AQ$5:$AQ$36,0)),"")</f>
        <v/>
      </c>
      <c r="AU55" s="91" t="str">
        <f>IFERROR(IF(INDEX(Cal!$Y$5:$Y$20,MATCH(Sitemap!AT55,Cal!$AP$5:$AP$20,0))&gt;0,"*x1*",""),IF(COUNTIFS(Cal!$AU$5:$AU$20,Sitemap!AT$6,Cal!$AV$5:$AV$20,"&lt;="&amp;Sitemap!$B55,Cal!$AW$5:$AW$20,"&gt;="&amp;Sitemap!$B55)&gt;0,"*x2*",""))</f>
        <v/>
      </c>
      <c r="AV55" s="91" t="str">
        <f>IFERROR(IF(ISNUMBER(MATCH(#REF!&amp;"-"&amp;$B55,Cal!$AY$5:$AY$20,0)),"*x6*",IF(INDEX(Cal!$O$5:$O$20,MATCH(Sitemap!#REF!,Cal!$AP$5:$AP$20,0))&gt;0,"*x1*","")),"")</f>
        <v/>
      </c>
    </row>
    <row r="56" spans="2:48" x14ac:dyDescent="0.25">
      <c r="B56" s="100">
        <v>48</v>
      </c>
      <c r="D56" s="91" t="str">
        <f>IFERROR(INDEX(Cal!$AP$5:$AP$36,MATCH(Sitemap!D$6&amp;"-"&amp;Sitemap!$B56,Cal!$AQ$5:$AQ$36,0)),"")</f>
        <v/>
      </c>
      <c r="E56" s="91" t="str">
        <f>IFERROR(IF(INDEX(Cal!$Y$5:$Y$20,MATCH(Sitemap!D56,Cal!$AP$5:$AP$20,0))&gt;0,"*x1*",""),IF(COUNTIFS(Cal!$AU$5:$AU$20,Sitemap!D$6,Cal!$AV$5:$AV$20,"&lt;="&amp;Sitemap!$B56,Cal!$AW$5:$AW$20,"&gt;="&amp;Sitemap!$B56)&gt;0,"*x2*",""))</f>
        <v/>
      </c>
      <c r="F56" s="91" t="str">
        <f>IFERROR(IF(ISNUMBER(MATCH(G$6&amp;"-"&amp;$B56,Cal!$AY$5:$AY$20,0)),"*x6*",IF(INDEX(Cal!$O$5:$O$20,MATCH(Sitemap!G56,Cal!$AP$5:$AP$20,0))&gt;0,"*x1*","")),"")</f>
        <v/>
      </c>
      <c r="G56" s="91" t="str">
        <f>IFERROR(INDEX(Cal!$AP$5:$AP$36,MATCH(Sitemap!G$6&amp;"-"&amp;Sitemap!$B56,Cal!$AQ$5:$AQ$36,0)),"")</f>
        <v/>
      </c>
      <c r="H56" s="91" t="str">
        <f>IFERROR(IF(INDEX(Cal!$Y$5:$Y$20,MATCH(Sitemap!G56,Cal!$AP$5:$AP$20,0))&gt;0,"*x1*",""),IF(COUNTIFS(Cal!$AU$5:$AU$20,Sitemap!G$6,Cal!$AV$5:$AV$20,"&lt;="&amp;Sitemap!$B56,Cal!$AW$5:$AW$20,"&gt;="&amp;Sitemap!$B56)&gt;0,"*x2*",""))</f>
        <v/>
      </c>
      <c r="I56" s="91" t="str">
        <f>IFERROR(IF(ISNUMBER(MATCH(J$6&amp;"-"&amp;$B56,Cal!$AY$5:$AY$20,0)),"*x6*",IF(INDEX(Cal!$O$5:$O$20,MATCH(Sitemap!J56,Cal!$AP$5:$AP$20,0))&gt;0,"*x1*","")),"")</f>
        <v/>
      </c>
      <c r="J56" s="91" t="str">
        <f>IFERROR(INDEX(Cal!$AP$5:$AP$36,MATCH(Sitemap!J$6&amp;"-"&amp;Sitemap!$B56,Cal!$AQ$5:$AQ$36,0)),"")</f>
        <v/>
      </c>
      <c r="K56" s="91" t="str">
        <f>IFERROR(IF(INDEX(Cal!$Y$5:$Y$20,MATCH(Sitemap!J56,Cal!$AP$5:$AP$20,0))&gt;0,"*x1*",""),IF(COUNTIFS(Cal!$AU$5:$AU$20,Sitemap!J$6,Cal!$AV$5:$AV$20,"&lt;="&amp;Sitemap!$B56,Cal!$AW$5:$AW$20,"&gt;="&amp;Sitemap!$B56)&gt;0,"*x2*",""))</f>
        <v/>
      </c>
      <c r="L56" s="91" t="str">
        <f>IFERROR(IF(ISNUMBER(MATCH(M$6&amp;"-"&amp;$B56,Cal!$AY$5:$AY$20,0)),"*x6*",IF(INDEX(Cal!$O$5:$O$20,MATCH(Sitemap!M56,Cal!$AP$5:$AP$20,0))&gt;0,"*x1*","")),"")</f>
        <v/>
      </c>
      <c r="M56" s="91" t="str">
        <f>IFERROR(INDEX(Cal!$AP$5:$AP$36,MATCH(Sitemap!M$6&amp;"-"&amp;Sitemap!$B56,Cal!$AQ$5:$AQ$36,0)),"")</f>
        <v/>
      </c>
      <c r="N56" s="91" t="str">
        <f>IFERROR(IF(INDEX(Cal!$Y$5:$Y$20,MATCH(Sitemap!M56,Cal!$AP$5:$AP$20,0))&gt;0,"*x1*",""),IF(COUNTIFS(Cal!$AU$5:$AU$20,Sitemap!M$6,Cal!$AV$5:$AV$20,"&lt;="&amp;Sitemap!$B56,Cal!$AW$5:$AW$20,"&gt;="&amp;Sitemap!$B56)&gt;0,"*x2*",""))</f>
        <v/>
      </c>
      <c r="O56" s="91" t="str">
        <f>IFERROR(IF(ISNUMBER(MATCH(P$6&amp;"-"&amp;$B56,Cal!$AY$5:$AY$20,0)),"*x6*",IF(INDEX(Cal!$O$5:$O$20,MATCH(Sitemap!P56,Cal!$AP$5:$AP$20,0))&gt;0,"*x1*","")),"")</f>
        <v/>
      </c>
      <c r="P56" s="91" t="str">
        <f>IFERROR(INDEX(Cal!$AP$5:$AP$36,MATCH(Sitemap!P$6&amp;"-"&amp;Sitemap!$B56,Cal!$AQ$5:$AQ$36,0)),"")</f>
        <v/>
      </c>
      <c r="Q56" s="91" t="str">
        <f>IFERROR(IF(INDEX(Cal!$Y$5:$Y$20,MATCH(Sitemap!P56,Cal!$AP$5:$AP$20,0))&gt;0,"*x1*",""),IF(COUNTIFS(Cal!$AU$5:$AU$20,Sitemap!P$6,Cal!$AV$5:$AV$20,"&lt;="&amp;Sitemap!$B56,Cal!$AW$5:$AW$20,"&gt;="&amp;Sitemap!$B56)&gt;0,"*x2*",""))</f>
        <v/>
      </c>
      <c r="R56" s="91" t="str">
        <f>IFERROR(IF(ISNUMBER(MATCH(S$6&amp;"-"&amp;$B56,Cal!$AY$5:$AY$20,0)),"*x6*",IF(INDEX(Cal!$O$5:$O$20,MATCH(Sitemap!S56,Cal!$AP$5:$AP$20,0))&gt;0,"*x1*","")),"")</f>
        <v/>
      </c>
      <c r="S56" s="91" t="str">
        <f>IFERROR(INDEX(Cal!$AP$5:$AP$36,MATCH(Sitemap!S$6&amp;"-"&amp;Sitemap!$B56,Cal!$AQ$5:$AQ$36,0)),"")</f>
        <v/>
      </c>
      <c r="T56" s="91" t="str">
        <f>IFERROR(IF(INDEX(Cal!$Y$5:$Y$20,MATCH(Sitemap!S56,Cal!$AP$5:$AP$20,0))&gt;0,"*x1*",""),IF(COUNTIFS(Cal!$AU$5:$AU$20,Sitemap!S$6,Cal!$AV$5:$AV$20,"&lt;="&amp;Sitemap!$B56,Cal!$AW$5:$AW$20,"&gt;="&amp;Sitemap!$B56)&gt;0,"*x2*",""))</f>
        <v/>
      </c>
      <c r="U56" s="91" t="str">
        <f>IFERROR(IF(ISNUMBER(MATCH(V$6&amp;"-"&amp;$B56,Cal!$AY$5:$AY$20,0)),"*x6*",IF(INDEX(Cal!$O$5:$O$20,MATCH(Sitemap!V56,Cal!$AP$5:$AP$20,0))&gt;0,"*x1*","")),"")</f>
        <v/>
      </c>
      <c r="V56" s="91" t="str">
        <f>IFERROR(INDEX(Cal!$AP$5:$AP$36,MATCH(Sitemap!V$6&amp;"-"&amp;Sitemap!$B56,Cal!$AQ$5:$AQ$36,0)),"")</f>
        <v/>
      </c>
      <c r="W56" s="91" t="str">
        <f>IFERROR(IF(INDEX(Cal!$Y$5:$Y$20,MATCH(Sitemap!V56,Cal!$AP$5:$AP$20,0))&gt;0,"*x1*",""),IF(COUNTIFS(Cal!$AU$5:$AU$20,Sitemap!V$6,Cal!$AV$5:$AV$20,"&lt;="&amp;Sitemap!$B56,Cal!$AW$5:$AW$20,"&gt;="&amp;Sitemap!$B56)&gt;0,"*x2*",""))</f>
        <v/>
      </c>
      <c r="X56" s="91" t="str">
        <f>IFERROR(IF(ISNUMBER(MATCH(Y$6&amp;"-"&amp;$B56,Cal!$AY$5:$AY$20,0)),"*x6*",IF(INDEX(Cal!$O$5:$O$20,MATCH(Sitemap!Y56,Cal!$AP$5:$AP$20,0))&gt;0,"*x1*","")),"")</f>
        <v/>
      </c>
      <c r="Y56" s="91" t="str">
        <f>IFERROR(INDEX(Cal!$AP$5:$AP$36,MATCH(Sitemap!Y$6&amp;"-"&amp;Sitemap!$B56,Cal!$AQ$5:$AQ$36,0)),"")</f>
        <v/>
      </c>
      <c r="Z56" s="91" t="str">
        <f>IFERROR(IF(INDEX(Cal!$Y$5:$Y$20,MATCH(Sitemap!Y56,Cal!$AP$5:$AP$20,0))&gt;0,"*x1*",""),IF(COUNTIFS(Cal!$AU$5:$AU$20,Sitemap!Y$6,Cal!$AV$5:$AV$20,"&lt;="&amp;Sitemap!$B56,Cal!$AW$5:$AW$20,"&gt;="&amp;Sitemap!$B56)&gt;0,"*x2*",""))</f>
        <v/>
      </c>
      <c r="AA56" s="91" t="str">
        <f>IFERROR(IF(ISNUMBER(MATCH(AB$6&amp;"-"&amp;$B56,Cal!$AY$5:$AY$20,0)),"*x6*",IF(INDEX(Cal!$O$5:$O$20,MATCH(Sitemap!AB56,Cal!$AP$5:$AP$20,0))&gt;0,"*x1*","")),"")</f>
        <v/>
      </c>
      <c r="AB56" s="91" t="str">
        <f>IFERROR(INDEX(Cal!$AP$5:$AP$36,MATCH(Sitemap!AB$6&amp;"-"&amp;Sitemap!$B56,Cal!$AQ$5:$AQ$36,0)),"")</f>
        <v/>
      </c>
      <c r="AC56" s="91" t="str">
        <f>IFERROR(IF(INDEX(Cal!$Y$5:$Y$20,MATCH(Sitemap!AB56,Cal!$AP$5:$AP$20,0))&gt;0,"*x1*",""),IF(COUNTIFS(Cal!$AU$5:$AU$20,Sitemap!AB$6,Cal!$AV$5:$AV$20,"&lt;="&amp;Sitemap!$B56,Cal!$AW$5:$AW$20,"&gt;="&amp;Sitemap!$B56)&gt;0,"*x2*",""))</f>
        <v/>
      </c>
      <c r="AD56" s="91" t="str">
        <f>IFERROR(IF(ISNUMBER(MATCH(AE$6&amp;"-"&amp;$B56,Cal!$AY$5:$AY$20,0)),"*x6*",IF(INDEX(Cal!$O$5:$O$20,MATCH(Sitemap!AE56,Cal!$AP$5:$AP$20,0))&gt;0,"*x1*","")),"")</f>
        <v/>
      </c>
      <c r="AE56" s="91" t="str">
        <f>IFERROR(INDEX(Cal!$AP$5:$AP$36,MATCH(Sitemap!AE$6&amp;"-"&amp;Sitemap!$B56,Cal!$AQ$5:$AQ$36,0)),"")</f>
        <v/>
      </c>
      <c r="AF56" s="91" t="str">
        <f>IFERROR(IF(INDEX(Cal!$Y$5:$Y$20,MATCH(Sitemap!AE56,Cal!$AP$5:$AP$20,0))&gt;0,"*x1*",""),IF(COUNTIFS(Cal!$AU$5:$AU$20,Sitemap!AE$6,Cal!$AV$5:$AV$20,"&lt;="&amp;Sitemap!$B56,Cal!$AW$5:$AW$20,"&gt;="&amp;Sitemap!$B56)&gt;0,"*x2*",""))</f>
        <v/>
      </c>
      <c r="AG56" s="91" t="str">
        <f>IFERROR(IF(ISNUMBER(MATCH(AH$6&amp;"-"&amp;$B56,Cal!$AY$5:$AY$20,0)),"*x6*",IF(INDEX(Cal!$O$5:$O$20,MATCH(Sitemap!AH56,Cal!$AP$5:$AP$20,0))&gt;0,"*x1*","")),"")</f>
        <v/>
      </c>
      <c r="AH56" s="91" t="str">
        <f>IFERROR(INDEX(Cal!$AP$5:$AP$36,MATCH(Sitemap!AH$6&amp;"-"&amp;Sitemap!$B56,Cal!$AQ$5:$AQ$36,0)),"")</f>
        <v/>
      </c>
      <c r="AI56" s="91" t="str">
        <f>IFERROR(IF(INDEX(Cal!$Y$5:$Y$20,MATCH(Sitemap!AH56,Cal!$AP$5:$AP$20,0))&gt;0,"*x1*",""),IF(COUNTIFS(Cal!$AU$5:$AU$20,Sitemap!AH$6,Cal!$AV$5:$AV$20,"&lt;="&amp;Sitemap!$B56,Cal!$AW$5:$AW$20,"&gt;="&amp;Sitemap!$B56)&gt;0,"*x2*",""))</f>
        <v/>
      </c>
      <c r="AJ56" s="91" t="str">
        <f>IFERROR(IF(ISNUMBER(MATCH(AK$6&amp;"-"&amp;$B56,Cal!$AY$5:$AY$20,0)),"*x6*",IF(INDEX(Cal!$O$5:$O$20,MATCH(Sitemap!AK56,Cal!$AP$5:$AP$20,0))&gt;0,"*x1*","")),"")</f>
        <v/>
      </c>
      <c r="AK56" s="91" t="str">
        <f>IFERROR(INDEX(Cal!$AP$5:$AP$36,MATCH(Sitemap!AK$6&amp;"-"&amp;Sitemap!$B56,Cal!$AQ$5:$AQ$36,0)),"")</f>
        <v/>
      </c>
      <c r="AL56" s="91" t="str">
        <f>IFERROR(IF(INDEX(Cal!$Y$5:$Y$20,MATCH(Sitemap!AK56,Cal!$AP$5:$AP$20,0))&gt;0,"*x1*",""),IF(COUNTIFS(Cal!$AU$5:$AU$20,Sitemap!AK$6,Cal!$AV$5:$AV$20,"&lt;="&amp;Sitemap!$B56,Cal!$AW$5:$AW$20,"&gt;="&amp;Sitemap!$B56)&gt;0,"*x2*",""))</f>
        <v/>
      </c>
      <c r="AM56" s="91" t="str">
        <f>IFERROR(IF(ISNUMBER(MATCH(AN$6&amp;"-"&amp;$B56,Cal!$AY$5:$AY$20,0)),"*x6*",IF(INDEX(Cal!$O$5:$O$20,MATCH(Sitemap!AN56,Cal!$AP$5:$AP$20,0))&gt;0,"*x1*","")),"")</f>
        <v/>
      </c>
      <c r="AN56" s="91" t="str">
        <f>IFERROR(INDEX(Cal!$AP$5:$AP$36,MATCH(Sitemap!AN$6&amp;"-"&amp;Sitemap!$B56,Cal!$AQ$5:$AQ$36,0)),"")</f>
        <v/>
      </c>
      <c r="AO56" s="91" t="str">
        <f>IFERROR(IF(INDEX(Cal!$Y$5:$Y$20,MATCH(Sitemap!AN56,Cal!$AP$5:$AP$20,0))&gt;0,"*x1*",""),IF(COUNTIFS(Cal!$AU$5:$AU$20,Sitemap!AN$6,Cal!$AV$5:$AV$20,"&lt;="&amp;Sitemap!$B56,Cal!$AW$5:$AW$20,"&gt;="&amp;Sitemap!$B56)&gt;0,"*x2*",""))</f>
        <v/>
      </c>
      <c r="AP56" s="91" t="str">
        <f>IFERROR(IF(ISNUMBER(MATCH(AQ$6&amp;"-"&amp;$B56,Cal!$AY$5:$AY$20,0)),"*x6*",IF(INDEX(Cal!$O$5:$O$20,MATCH(Sitemap!AQ56,Cal!$AP$5:$AP$20,0))&gt;0,"*x1*","")),"")</f>
        <v/>
      </c>
      <c r="AQ56" s="91" t="str">
        <f>IFERROR(INDEX(Cal!$AP$5:$AP$36,MATCH(Sitemap!AQ$6&amp;"-"&amp;Sitemap!$B56,Cal!$AQ$5:$AQ$36,0)),"")</f>
        <v/>
      </c>
      <c r="AR56" s="91" t="str">
        <f>IFERROR(IF(INDEX(Cal!$Y$5:$Y$20,MATCH(Sitemap!AQ56,Cal!$AP$5:$AP$20,0))&gt;0,"*x1*",""),IF(COUNTIFS(Cal!$AU$5:$AU$20,Sitemap!AQ$6,Cal!$AV$5:$AV$20,"&lt;="&amp;Sitemap!$B56,Cal!$AW$5:$AW$20,"&gt;="&amp;Sitemap!$B56)&gt;0,"*x2*",""))</f>
        <v/>
      </c>
      <c r="AS56" s="91" t="str">
        <f>IFERROR(IF(ISNUMBER(MATCH(AT$6&amp;"-"&amp;$B56,Cal!$AY$5:$AY$20,0)),"*x6*",IF(INDEX(Cal!$O$5:$O$20,MATCH(Sitemap!AT56,Cal!$AP$5:$AP$20,0))&gt;0,"*x1*","")),"")</f>
        <v/>
      </c>
      <c r="AT56" s="91" t="str">
        <f>IFERROR(INDEX(Cal!$AP$5:$AP$36,MATCH(Sitemap!AT$6&amp;"-"&amp;Sitemap!$B56,Cal!$AQ$5:$AQ$36,0)),"")</f>
        <v/>
      </c>
      <c r="AU56" s="91" t="str">
        <f>IFERROR(IF(INDEX(Cal!$Y$5:$Y$20,MATCH(Sitemap!AT56,Cal!$AP$5:$AP$20,0))&gt;0,"*x1*",""),IF(COUNTIFS(Cal!$AU$5:$AU$20,Sitemap!AT$6,Cal!$AV$5:$AV$20,"&lt;="&amp;Sitemap!$B56,Cal!$AW$5:$AW$20,"&gt;="&amp;Sitemap!$B56)&gt;0,"*x2*",""))</f>
        <v/>
      </c>
      <c r="AV56" s="91" t="str">
        <f>IFERROR(IF(ISNUMBER(MATCH(#REF!&amp;"-"&amp;$B56,Cal!$AY$5:$AY$20,0)),"*x6*",IF(INDEX(Cal!$O$5:$O$20,MATCH(Sitemap!#REF!,Cal!$AP$5:$AP$20,0))&gt;0,"*x1*","")),"")</f>
        <v/>
      </c>
    </row>
    <row r="57" spans="2:48" x14ac:dyDescent="0.25">
      <c r="B57" s="100">
        <v>49</v>
      </c>
      <c r="D57" s="91" t="str">
        <f>IFERROR(INDEX(Cal!$AP$5:$AP$36,MATCH(Sitemap!D$6&amp;"-"&amp;Sitemap!$B57,Cal!$AQ$5:$AQ$36,0)),"")</f>
        <v/>
      </c>
      <c r="E57" s="91" t="str">
        <f>IFERROR(IF(INDEX(Cal!$Y$5:$Y$20,MATCH(Sitemap!D57,Cal!$AP$5:$AP$20,0))&gt;0,"*x1*",""),IF(COUNTIFS(Cal!$AU$5:$AU$20,Sitemap!D$6,Cal!$AV$5:$AV$20,"&lt;="&amp;Sitemap!$B57,Cal!$AW$5:$AW$20,"&gt;="&amp;Sitemap!$B57)&gt;0,"*x2*",""))</f>
        <v/>
      </c>
      <c r="F57" s="91" t="str">
        <f>IFERROR(IF(ISNUMBER(MATCH(G$6&amp;"-"&amp;$B57,Cal!$AY$5:$AY$20,0)),"*x6*",IF(INDEX(Cal!$O$5:$O$20,MATCH(Sitemap!G57,Cal!$AP$5:$AP$20,0))&gt;0,"*x1*","")),"")</f>
        <v/>
      </c>
      <c r="G57" s="91" t="str">
        <f>IFERROR(INDEX(Cal!$AP$5:$AP$36,MATCH(Sitemap!G$6&amp;"-"&amp;Sitemap!$B57,Cal!$AQ$5:$AQ$36,0)),"")</f>
        <v/>
      </c>
      <c r="H57" s="91" t="str">
        <f>IFERROR(IF(INDEX(Cal!$Y$5:$Y$20,MATCH(Sitemap!G57,Cal!$AP$5:$AP$20,0))&gt;0,"*x1*",""),IF(COUNTIFS(Cal!$AU$5:$AU$20,Sitemap!G$6,Cal!$AV$5:$AV$20,"&lt;="&amp;Sitemap!$B57,Cal!$AW$5:$AW$20,"&gt;="&amp;Sitemap!$B57)&gt;0,"*x2*",""))</f>
        <v/>
      </c>
      <c r="I57" s="91" t="str">
        <f>IFERROR(IF(ISNUMBER(MATCH(J$6&amp;"-"&amp;$B57,Cal!$AY$5:$AY$20,0)),"*x6*",IF(INDEX(Cal!$O$5:$O$20,MATCH(Sitemap!J57,Cal!$AP$5:$AP$20,0))&gt;0,"*x1*","")),"")</f>
        <v/>
      </c>
      <c r="J57" s="91" t="str">
        <f>IFERROR(INDEX(Cal!$AP$5:$AP$36,MATCH(Sitemap!J$6&amp;"-"&amp;Sitemap!$B57,Cal!$AQ$5:$AQ$36,0)),"")</f>
        <v/>
      </c>
      <c r="K57" s="91" t="str">
        <f>IFERROR(IF(INDEX(Cal!$Y$5:$Y$20,MATCH(Sitemap!J57,Cal!$AP$5:$AP$20,0))&gt;0,"*x1*",""),IF(COUNTIFS(Cal!$AU$5:$AU$20,Sitemap!J$6,Cal!$AV$5:$AV$20,"&lt;="&amp;Sitemap!$B57,Cal!$AW$5:$AW$20,"&gt;="&amp;Sitemap!$B57)&gt;0,"*x2*",""))</f>
        <v/>
      </c>
      <c r="L57" s="91" t="str">
        <f>IFERROR(IF(ISNUMBER(MATCH(M$6&amp;"-"&amp;$B57,Cal!$AY$5:$AY$20,0)),"*x6*",IF(INDEX(Cal!$O$5:$O$20,MATCH(Sitemap!M57,Cal!$AP$5:$AP$20,0))&gt;0,"*x1*","")),"")</f>
        <v/>
      </c>
      <c r="M57" s="91" t="str">
        <f>IFERROR(INDEX(Cal!$AP$5:$AP$36,MATCH(Sitemap!M$6&amp;"-"&amp;Sitemap!$B57,Cal!$AQ$5:$AQ$36,0)),"")</f>
        <v/>
      </c>
      <c r="N57" s="91" t="str">
        <f>IFERROR(IF(INDEX(Cal!$Y$5:$Y$20,MATCH(Sitemap!M57,Cal!$AP$5:$AP$20,0))&gt;0,"*x1*",""),IF(COUNTIFS(Cal!$AU$5:$AU$20,Sitemap!M$6,Cal!$AV$5:$AV$20,"&lt;="&amp;Sitemap!$B57,Cal!$AW$5:$AW$20,"&gt;="&amp;Sitemap!$B57)&gt;0,"*x2*",""))</f>
        <v/>
      </c>
      <c r="O57" s="91" t="str">
        <f>IFERROR(IF(ISNUMBER(MATCH(P$6&amp;"-"&amp;$B57,Cal!$AY$5:$AY$20,0)),"*x6*",IF(INDEX(Cal!$O$5:$O$20,MATCH(Sitemap!P57,Cal!$AP$5:$AP$20,0))&gt;0,"*x1*","")),"")</f>
        <v/>
      </c>
      <c r="P57" s="91" t="str">
        <f>IFERROR(INDEX(Cal!$AP$5:$AP$36,MATCH(Sitemap!P$6&amp;"-"&amp;Sitemap!$B57,Cal!$AQ$5:$AQ$36,0)),"")</f>
        <v/>
      </c>
      <c r="Q57" s="91" t="str">
        <f>IFERROR(IF(INDEX(Cal!$Y$5:$Y$20,MATCH(Sitemap!P57,Cal!$AP$5:$AP$20,0))&gt;0,"*x1*",""),IF(COUNTIFS(Cal!$AU$5:$AU$20,Sitemap!P$6,Cal!$AV$5:$AV$20,"&lt;="&amp;Sitemap!$B57,Cal!$AW$5:$AW$20,"&gt;="&amp;Sitemap!$B57)&gt;0,"*x2*",""))</f>
        <v/>
      </c>
      <c r="R57" s="91" t="str">
        <f>IFERROR(IF(ISNUMBER(MATCH(S$6&amp;"-"&amp;$B57,Cal!$AY$5:$AY$20,0)),"*x6*",IF(INDEX(Cal!$O$5:$O$20,MATCH(Sitemap!S57,Cal!$AP$5:$AP$20,0))&gt;0,"*x1*","")),"")</f>
        <v/>
      </c>
      <c r="S57" s="91" t="str">
        <f>IFERROR(INDEX(Cal!$AP$5:$AP$36,MATCH(Sitemap!S$6&amp;"-"&amp;Sitemap!$B57,Cal!$AQ$5:$AQ$36,0)),"")</f>
        <v/>
      </c>
      <c r="T57" s="91" t="str">
        <f>IFERROR(IF(INDEX(Cal!$Y$5:$Y$20,MATCH(Sitemap!S57,Cal!$AP$5:$AP$20,0))&gt;0,"*x1*",""),IF(COUNTIFS(Cal!$AU$5:$AU$20,Sitemap!S$6,Cal!$AV$5:$AV$20,"&lt;="&amp;Sitemap!$B57,Cal!$AW$5:$AW$20,"&gt;="&amp;Sitemap!$B57)&gt;0,"*x2*",""))</f>
        <v/>
      </c>
      <c r="U57" s="91" t="str">
        <f>IFERROR(IF(ISNUMBER(MATCH(V$6&amp;"-"&amp;$B57,Cal!$AY$5:$AY$20,0)),"*x6*",IF(INDEX(Cal!$O$5:$O$20,MATCH(Sitemap!V57,Cal!$AP$5:$AP$20,0))&gt;0,"*x1*","")),"")</f>
        <v/>
      </c>
      <c r="V57" s="91" t="str">
        <f>IFERROR(INDEX(Cal!$AP$5:$AP$36,MATCH(Sitemap!V$6&amp;"-"&amp;Sitemap!$B57,Cal!$AQ$5:$AQ$36,0)),"")</f>
        <v/>
      </c>
      <c r="W57" s="91" t="str">
        <f>IFERROR(IF(INDEX(Cal!$Y$5:$Y$20,MATCH(Sitemap!V57,Cal!$AP$5:$AP$20,0))&gt;0,"*x1*",""),IF(COUNTIFS(Cal!$AU$5:$AU$20,Sitemap!V$6,Cal!$AV$5:$AV$20,"&lt;="&amp;Sitemap!$B57,Cal!$AW$5:$AW$20,"&gt;="&amp;Sitemap!$B57)&gt;0,"*x2*",""))</f>
        <v/>
      </c>
      <c r="X57" s="91" t="str">
        <f>IFERROR(IF(ISNUMBER(MATCH(Y$6&amp;"-"&amp;$B57,Cal!$AY$5:$AY$20,0)),"*x6*",IF(INDEX(Cal!$O$5:$O$20,MATCH(Sitemap!Y57,Cal!$AP$5:$AP$20,0))&gt;0,"*x1*","")),"")</f>
        <v/>
      </c>
      <c r="Y57" s="91" t="str">
        <f>IFERROR(INDEX(Cal!$AP$5:$AP$36,MATCH(Sitemap!Y$6&amp;"-"&amp;Sitemap!$B57,Cal!$AQ$5:$AQ$36,0)),"")</f>
        <v/>
      </c>
      <c r="Z57" s="91" t="str">
        <f>IFERROR(IF(INDEX(Cal!$Y$5:$Y$20,MATCH(Sitemap!Y57,Cal!$AP$5:$AP$20,0))&gt;0,"*x1*",""),IF(COUNTIFS(Cal!$AU$5:$AU$20,Sitemap!Y$6,Cal!$AV$5:$AV$20,"&lt;="&amp;Sitemap!$B57,Cal!$AW$5:$AW$20,"&gt;="&amp;Sitemap!$B57)&gt;0,"*x2*",""))</f>
        <v/>
      </c>
      <c r="AA57" s="91" t="str">
        <f>IFERROR(IF(ISNUMBER(MATCH(AB$6&amp;"-"&amp;$B57,Cal!$AY$5:$AY$20,0)),"*x6*",IF(INDEX(Cal!$O$5:$O$20,MATCH(Sitemap!AB57,Cal!$AP$5:$AP$20,0))&gt;0,"*x1*","")),"")</f>
        <v/>
      </c>
      <c r="AB57" s="91" t="str">
        <f>IFERROR(INDEX(Cal!$AP$5:$AP$36,MATCH(Sitemap!AB$6&amp;"-"&amp;Sitemap!$B57,Cal!$AQ$5:$AQ$36,0)),"")</f>
        <v/>
      </c>
      <c r="AC57" s="91" t="str">
        <f>IFERROR(IF(INDEX(Cal!$Y$5:$Y$20,MATCH(Sitemap!AB57,Cal!$AP$5:$AP$20,0))&gt;0,"*x1*",""),IF(COUNTIFS(Cal!$AU$5:$AU$20,Sitemap!AB$6,Cal!$AV$5:$AV$20,"&lt;="&amp;Sitemap!$B57,Cal!$AW$5:$AW$20,"&gt;="&amp;Sitemap!$B57)&gt;0,"*x2*",""))</f>
        <v/>
      </c>
      <c r="AD57" s="91" t="str">
        <f>IFERROR(IF(ISNUMBER(MATCH(AE$6&amp;"-"&amp;$B57,Cal!$AY$5:$AY$20,0)),"*x6*",IF(INDEX(Cal!$O$5:$O$20,MATCH(Sitemap!AE57,Cal!$AP$5:$AP$20,0))&gt;0,"*x1*","")),"")</f>
        <v/>
      </c>
      <c r="AE57" s="91" t="str">
        <f>IFERROR(INDEX(Cal!$AP$5:$AP$36,MATCH(Sitemap!AE$6&amp;"-"&amp;Sitemap!$B57,Cal!$AQ$5:$AQ$36,0)),"")</f>
        <v/>
      </c>
      <c r="AF57" s="91" t="str">
        <f>IFERROR(IF(INDEX(Cal!$Y$5:$Y$20,MATCH(Sitemap!AE57,Cal!$AP$5:$AP$20,0))&gt;0,"*x1*",""),IF(COUNTIFS(Cal!$AU$5:$AU$20,Sitemap!AE$6,Cal!$AV$5:$AV$20,"&lt;="&amp;Sitemap!$B57,Cal!$AW$5:$AW$20,"&gt;="&amp;Sitemap!$B57)&gt;0,"*x2*",""))</f>
        <v/>
      </c>
      <c r="AG57" s="91" t="str">
        <f>IFERROR(IF(ISNUMBER(MATCH(AH$6&amp;"-"&amp;$B57,Cal!$AY$5:$AY$20,0)),"*x6*",IF(INDEX(Cal!$O$5:$O$20,MATCH(Sitemap!AH57,Cal!$AP$5:$AP$20,0))&gt;0,"*x1*","")),"")</f>
        <v/>
      </c>
      <c r="AH57" s="91" t="str">
        <f>IFERROR(INDEX(Cal!$AP$5:$AP$36,MATCH(Sitemap!AH$6&amp;"-"&amp;Sitemap!$B57,Cal!$AQ$5:$AQ$36,0)),"")</f>
        <v/>
      </c>
      <c r="AI57" s="91" t="str">
        <f>IFERROR(IF(INDEX(Cal!$Y$5:$Y$20,MATCH(Sitemap!AH57,Cal!$AP$5:$AP$20,0))&gt;0,"*x1*",""),IF(COUNTIFS(Cal!$AU$5:$AU$20,Sitemap!AH$6,Cal!$AV$5:$AV$20,"&lt;="&amp;Sitemap!$B57,Cal!$AW$5:$AW$20,"&gt;="&amp;Sitemap!$B57)&gt;0,"*x2*",""))</f>
        <v/>
      </c>
      <c r="AJ57" s="91" t="str">
        <f>IFERROR(IF(ISNUMBER(MATCH(AK$6&amp;"-"&amp;$B57,Cal!$AY$5:$AY$20,0)),"*x6*",IF(INDEX(Cal!$O$5:$O$20,MATCH(Sitemap!AK57,Cal!$AP$5:$AP$20,0))&gt;0,"*x1*","")),"")</f>
        <v/>
      </c>
      <c r="AK57" s="91" t="str">
        <f>IFERROR(INDEX(Cal!$AP$5:$AP$36,MATCH(Sitemap!AK$6&amp;"-"&amp;Sitemap!$B57,Cal!$AQ$5:$AQ$36,0)),"")</f>
        <v/>
      </c>
      <c r="AL57" s="91" t="str">
        <f>IFERROR(IF(INDEX(Cal!$Y$5:$Y$20,MATCH(Sitemap!AK57,Cal!$AP$5:$AP$20,0))&gt;0,"*x1*",""),IF(COUNTIFS(Cal!$AU$5:$AU$20,Sitemap!AK$6,Cal!$AV$5:$AV$20,"&lt;="&amp;Sitemap!$B57,Cal!$AW$5:$AW$20,"&gt;="&amp;Sitemap!$B57)&gt;0,"*x2*",""))</f>
        <v/>
      </c>
      <c r="AM57" s="91" t="str">
        <f>IFERROR(IF(ISNUMBER(MATCH(AN$6&amp;"-"&amp;$B57,Cal!$AY$5:$AY$20,0)),"*x6*",IF(INDEX(Cal!$O$5:$O$20,MATCH(Sitemap!AN57,Cal!$AP$5:$AP$20,0))&gt;0,"*x1*","")),"")</f>
        <v/>
      </c>
      <c r="AN57" s="91" t="str">
        <f>IFERROR(INDEX(Cal!$AP$5:$AP$36,MATCH(Sitemap!AN$6&amp;"-"&amp;Sitemap!$B57,Cal!$AQ$5:$AQ$36,0)),"")</f>
        <v/>
      </c>
      <c r="AO57" s="91" t="str">
        <f>IFERROR(IF(INDEX(Cal!$Y$5:$Y$20,MATCH(Sitemap!AN57,Cal!$AP$5:$AP$20,0))&gt;0,"*x1*",""),IF(COUNTIFS(Cal!$AU$5:$AU$20,Sitemap!AN$6,Cal!$AV$5:$AV$20,"&lt;="&amp;Sitemap!$B57,Cal!$AW$5:$AW$20,"&gt;="&amp;Sitemap!$B57)&gt;0,"*x2*",""))</f>
        <v/>
      </c>
      <c r="AP57" s="91" t="str">
        <f>IFERROR(IF(ISNUMBER(MATCH(AQ$6&amp;"-"&amp;$B57,Cal!$AY$5:$AY$20,0)),"*x6*",IF(INDEX(Cal!$O$5:$O$20,MATCH(Sitemap!AQ57,Cal!$AP$5:$AP$20,0))&gt;0,"*x1*","")),"")</f>
        <v/>
      </c>
      <c r="AQ57" s="91" t="str">
        <f>IFERROR(INDEX(Cal!$AP$5:$AP$36,MATCH(Sitemap!AQ$6&amp;"-"&amp;Sitemap!$B57,Cal!$AQ$5:$AQ$36,0)),"")</f>
        <v/>
      </c>
      <c r="AR57" s="91" t="str">
        <f>IFERROR(IF(INDEX(Cal!$Y$5:$Y$20,MATCH(Sitemap!AQ57,Cal!$AP$5:$AP$20,0))&gt;0,"*x1*",""),IF(COUNTIFS(Cal!$AU$5:$AU$20,Sitemap!AQ$6,Cal!$AV$5:$AV$20,"&lt;="&amp;Sitemap!$B57,Cal!$AW$5:$AW$20,"&gt;="&amp;Sitemap!$B57)&gt;0,"*x2*",""))</f>
        <v/>
      </c>
      <c r="AS57" s="91" t="str">
        <f>IFERROR(IF(ISNUMBER(MATCH(AT$6&amp;"-"&amp;$B57,Cal!$AY$5:$AY$20,0)),"*x6*",IF(INDEX(Cal!$O$5:$O$20,MATCH(Sitemap!AT57,Cal!$AP$5:$AP$20,0))&gt;0,"*x1*","")),"")</f>
        <v/>
      </c>
      <c r="AT57" s="91" t="str">
        <f>IFERROR(INDEX(Cal!$AP$5:$AP$36,MATCH(Sitemap!AT$6&amp;"-"&amp;Sitemap!$B57,Cal!$AQ$5:$AQ$36,0)),"")</f>
        <v/>
      </c>
      <c r="AU57" s="91" t="str">
        <f>IFERROR(IF(INDEX(Cal!$Y$5:$Y$20,MATCH(Sitemap!AT57,Cal!$AP$5:$AP$20,0))&gt;0,"*x1*",""),IF(COUNTIFS(Cal!$AU$5:$AU$20,Sitemap!AT$6,Cal!$AV$5:$AV$20,"&lt;="&amp;Sitemap!$B57,Cal!$AW$5:$AW$20,"&gt;="&amp;Sitemap!$B57)&gt;0,"*x2*",""))</f>
        <v/>
      </c>
      <c r="AV57" s="91" t="str">
        <f>IFERROR(IF(ISNUMBER(MATCH(#REF!&amp;"-"&amp;$B57,Cal!$AY$5:$AY$20,0)),"*x6*",IF(INDEX(Cal!$O$5:$O$20,MATCH(Sitemap!#REF!,Cal!$AP$5:$AP$20,0))&gt;0,"*x1*","")),"")</f>
        <v/>
      </c>
    </row>
    <row r="58" spans="2:48" x14ac:dyDescent="0.25">
      <c r="B58" s="100">
        <v>50</v>
      </c>
      <c r="D58" s="91" t="str">
        <f>IFERROR(INDEX(Cal!$AP$5:$AP$36,MATCH(Sitemap!D$6&amp;"-"&amp;Sitemap!$B58,Cal!$AQ$5:$AQ$36,0)),"")</f>
        <v/>
      </c>
      <c r="E58" s="91" t="str">
        <f>IFERROR(IF(INDEX(Cal!$Y$5:$Y$20,MATCH(Sitemap!D58,Cal!$AP$5:$AP$20,0))&gt;0,"*x1*",""),IF(COUNTIFS(Cal!$AU$5:$AU$20,Sitemap!D$6,Cal!$AV$5:$AV$20,"&lt;="&amp;Sitemap!$B58,Cal!$AW$5:$AW$20,"&gt;="&amp;Sitemap!$B58)&gt;0,"*x2*",""))</f>
        <v/>
      </c>
      <c r="F58" s="91" t="str">
        <f>IFERROR(IF(ISNUMBER(MATCH(G$6&amp;"-"&amp;$B58,Cal!$AY$5:$AY$20,0)),"*x6*",IF(INDEX(Cal!$O$5:$O$20,MATCH(Sitemap!G58,Cal!$AP$5:$AP$20,0))&gt;0,"*x1*","")),"")</f>
        <v/>
      </c>
      <c r="G58" s="91" t="str">
        <f>IFERROR(INDEX(Cal!$AP$5:$AP$36,MATCH(Sitemap!G$6&amp;"-"&amp;Sitemap!$B58,Cal!$AQ$5:$AQ$36,0)),"")</f>
        <v/>
      </c>
      <c r="H58" s="91" t="str">
        <f>IFERROR(IF(INDEX(Cal!$Y$5:$Y$20,MATCH(Sitemap!G58,Cal!$AP$5:$AP$20,0))&gt;0,"*x1*",""),IF(COUNTIFS(Cal!$AU$5:$AU$20,Sitemap!G$6,Cal!$AV$5:$AV$20,"&lt;="&amp;Sitemap!$B58,Cal!$AW$5:$AW$20,"&gt;="&amp;Sitemap!$B58)&gt;0,"*x2*",""))</f>
        <v/>
      </c>
      <c r="I58" s="91" t="str">
        <f>IFERROR(IF(ISNUMBER(MATCH(J$6&amp;"-"&amp;$B58,Cal!$AY$5:$AY$20,0)),"*x6*",IF(INDEX(Cal!$O$5:$O$20,MATCH(Sitemap!J58,Cal!$AP$5:$AP$20,0))&gt;0,"*x1*","")),"")</f>
        <v/>
      </c>
      <c r="J58" s="91" t="str">
        <f>IFERROR(INDEX(Cal!$AP$5:$AP$36,MATCH(Sitemap!J$6&amp;"-"&amp;Sitemap!$B58,Cal!$AQ$5:$AQ$36,0)),"")</f>
        <v/>
      </c>
      <c r="K58" s="91" t="str">
        <f>IFERROR(IF(INDEX(Cal!$Y$5:$Y$20,MATCH(Sitemap!J58,Cal!$AP$5:$AP$20,0))&gt;0,"*x1*",""),IF(COUNTIFS(Cal!$AU$5:$AU$20,Sitemap!J$6,Cal!$AV$5:$AV$20,"&lt;="&amp;Sitemap!$B58,Cal!$AW$5:$AW$20,"&gt;="&amp;Sitemap!$B58)&gt;0,"*x2*",""))</f>
        <v/>
      </c>
      <c r="L58" s="91" t="str">
        <f>IFERROR(IF(ISNUMBER(MATCH(M$6&amp;"-"&amp;$B58,Cal!$AY$5:$AY$20,0)),"*x6*",IF(INDEX(Cal!$O$5:$O$20,MATCH(Sitemap!M58,Cal!$AP$5:$AP$20,0))&gt;0,"*x1*","")),"")</f>
        <v/>
      </c>
      <c r="M58" s="91" t="str">
        <f>IFERROR(INDEX(Cal!$AP$5:$AP$36,MATCH(Sitemap!M$6&amp;"-"&amp;Sitemap!$B58,Cal!$AQ$5:$AQ$36,0)),"")</f>
        <v/>
      </c>
      <c r="N58" s="91" t="str">
        <f>IFERROR(IF(INDEX(Cal!$Y$5:$Y$20,MATCH(Sitemap!M58,Cal!$AP$5:$AP$20,0))&gt;0,"*x1*",""),IF(COUNTIFS(Cal!$AU$5:$AU$20,Sitemap!M$6,Cal!$AV$5:$AV$20,"&lt;="&amp;Sitemap!$B58,Cal!$AW$5:$AW$20,"&gt;="&amp;Sitemap!$B58)&gt;0,"*x2*",""))</f>
        <v/>
      </c>
      <c r="O58" s="91" t="str">
        <f>IFERROR(IF(ISNUMBER(MATCH(P$6&amp;"-"&amp;$B58,Cal!$AY$5:$AY$20,0)),"*x6*",IF(INDEX(Cal!$O$5:$O$20,MATCH(Sitemap!P58,Cal!$AP$5:$AP$20,0))&gt;0,"*x1*","")),"")</f>
        <v/>
      </c>
      <c r="P58" s="91" t="str">
        <f>IFERROR(INDEX(Cal!$AP$5:$AP$36,MATCH(Sitemap!P$6&amp;"-"&amp;Sitemap!$B58,Cal!$AQ$5:$AQ$36,0)),"")</f>
        <v/>
      </c>
      <c r="Q58" s="91" t="str">
        <f>IFERROR(IF(INDEX(Cal!$Y$5:$Y$20,MATCH(Sitemap!P58,Cal!$AP$5:$AP$20,0))&gt;0,"*x1*",""),IF(COUNTIFS(Cal!$AU$5:$AU$20,Sitemap!P$6,Cal!$AV$5:$AV$20,"&lt;="&amp;Sitemap!$B58,Cal!$AW$5:$AW$20,"&gt;="&amp;Sitemap!$B58)&gt;0,"*x2*",""))</f>
        <v/>
      </c>
      <c r="R58" s="91" t="str">
        <f>IFERROR(IF(ISNUMBER(MATCH(S$6&amp;"-"&amp;$B58,Cal!$AY$5:$AY$20,0)),"*x6*",IF(INDEX(Cal!$O$5:$O$20,MATCH(Sitemap!S58,Cal!$AP$5:$AP$20,0))&gt;0,"*x1*","")),"")</f>
        <v/>
      </c>
      <c r="S58" s="91" t="str">
        <f>IFERROR(INDEX(Cal!$AP$5:$AP$36,MATCH(Sitemap!S$6&amp;"-"&amp;Sitemap!$B58,Cal!$AQ$5:$AQ$36,0)),"")</f>
        <v/>
      </c>
      <c r="T58" s="91" t="str">
        <f>IFERROR(IF(INDEX(Cal!$Y$5:$Y$20,MATCH(Sitemap!S58,Cal!$AP$5:$AP$20,0))&gt;0,"*x1*",""),IF(COUNTIFS(Cal!$AU$5:$AU$20,Sitemap!S$6,Cal!$AV$5:$AV$20,"&lt;="&amp;Sitemap!$B58,Cal!$AW$5:$AW$20,"&gt;="&amp;Sitemap!$B58)&gt;0,"*x2*",""))</f>
        <v/>
      </c>
      <c r="U58" s="91" t="str">
        <f>IFERROR(IF(ISNUMBER(MATCH(V$6&amp;"-"&amp;$B58,Cal!$AY$5:$AY$20,0)),"*x6*",IF(INDEX(Cal!$O$5:$O$20,MATCH(Sitemap!V58,Cal!$AP$5:$AP$20,0))&gt;0,"*x1*","")),"")</f>
        <v/>
      </c>
      <c r="V58" s="91" t="str">
        <f>IFERROR(INDEX(Cal!$AP$5:$AP$36,MATCH(Sitemap!V$6&amp;"-"&amp;Sitemap!$B58,Cal!$AQ$5:$AQ$36,0)),"")</f>
        <v/>
      </c>
      <c r="W58" s="91" t="str">
        <f>IFERROR(IF(INDEX(Cal!$Y$5:$Y$20,MATCH(Sitemap!V58,Cal!$AP$5:$AP$20,0))&gt;0,"*x1*",""),IF(COUNTIFS(Cal!$AU$5:$AU$20,Sitemap!V$6,Cal!$AV$5:$AV$20,"&lt;="&amp;Sitemap!$B58,Cal!$AW$5:$AW$20,"&gt;="&amp;Sitemap!$B58)&gt;0,"*x2*",""))</f>
        <v/>
      </c>
      <c r="X58" s="91" t="str">
        <f>IFERROR(IF(ISNUMBER(MATCH(Y$6&amp;"-"&amp;$B58,Cal!$AY$5:$AY$20,0)),"*x6*",IF(INDEX(Cal!$O$5:$O$20,MATCH(Sitemap!Y58,Cal!$AP$5:$AP$20,0))&gt;0,"*x1*","")),"")</f>
        <v/>
      </c>
      <c r="Y58" s="91" t="str">
        <f>IFERROR(INDEX(Cal!$AP$5:$AP$36,MATCH(Sitemap!Y$6&amp;"-"&amp;Sitemap!$B58,Cal!$AQ$5:$AQ$36,0)),"")</f>
        <v/>
      </c>
      <c r="Z58" s="91" t="str">
        <f>IFERROR(IF(INDEX(Cal!$Y$5:$Y$20,MATCH(Sitemap!Y58,Cal!$AP$5:$AP$20,0))&gt;0,"*x1*",""),IF(COUNTIFS(Cal!$AU$5:$AU$20,Sitemap!Y$6,Cal!$AV$5:$AV$20,"&lt;="&amp;Sitemap!$B58,Cal!$AW$5:$AW$20,"&gt;="&amp;Sitemap!$B58)&gt;0,"*x2*",""))</f>
        <v/>
      </c>
      <c r="AA58" s="91" t="str">
        <f>IFERROR(IF(ISNUMBER(MATCH(AB$6&amp;"-"&amp;$B58,Cal!$AY$5:$AY$20,0)),"*x6*",IF(INDEX(Cal!$O$5:$O$20,MATCH(Sitemap!AB58,Cal!$AP$5:$AP$20,0))&gt;0,"*x1*","")),"")</f>
        <v/>
      </c>
      <c r="AB58" s="91" t="str">
        <f>IFERROR(INDEX(Cal!$AP$5:$AP$36,MATCH(Sitemap!AB$6&amp;"-"&amp;Sitemap!$B58,Cal!$AQ$5:$AQ$36,0)),"")</f>
        <v/>
      </c>
      <c r="AC58" s="91" t="str">
        <f>IFERROR(IF(INDEX(Cal!$Y$5:$Y$20,MATCH(Sitemap!AB58,Cal!$AP$5:$AP$20,0))&gt;0,"*x1*",""),IF(COUNTIFS(Cal!$AU$5:$AU$20,Sitemap!AB$6,Cal!$AV$5:$AV$20,"&lt;="&amp;Sitemap!$B58,Cal!$AW$5:$AW$20,"&gt;="&amp;Sitemap!$B58)&gt;0,"*x2*",""))</f>
        <v/>
      </c>
      <c r="AD58" s="91" t="str">
        <f>IFERROR(IF(ISNUMBER(MATCH(AE$6&amp;"-"&amp;$B58,Cal!$AY$5:$AY$20,0)),"*x6*",IF(INDEX(Cal!$O$5:$O$20,MATCH(Sitemap!AE58,Cal!$AP$5:$AP$20,0))&gt;0,"*x1*","")),"")</f>
        <v/>
      </c>
      <c r="AE58" s="91" t="str">
        <f>IFERROR(INDEX(Cal!$AP$5:$AP$36,MATCH(Sitemap!AE$6&amp;"-"&amp;Sitemap!$B58,Cal!$AQ$5:$AQ$36,0)),"")</f>
        <v/>
      </c>
      <c r="AF58" s="91" t="str">
        <f>IFERROR(IF(INDEX(Cal!$Y$5:$Y$20,MATCH(Sitemap!AE58,Cal!$AP$5:$AP$20,0))&gt;0,"*x1*",""),IF(COUNTIFS(Cal!$AU$5:$AU$20,Sitemap!AE$6,Cal!$AV$5:$AV$20,"&lt;="&amp;Sitemap!$B58,Cal!$AW$5:$AW$20,"&gt;="&amp;Sitemap!$B58)&gt;0,"*x2*",""))</f>
        <v/>
      </c>
      <c r="AG58" s="91" t="str">
        <f>IFERROR(IF(ISNUMBER(MATCH(AH$6&amp;"-"&amp;$B58,Cal!$AY$5:$AY$20,0)),"*x6*",IF(INDEX(Cal!$O$5:$O$20,MATCH(Sitemap!AH58,Cal!$AP$5:$AP$20,0))&gt;0,"*x1*","")),"")</f>
        <v/>
      </c>
      <c r="AH58" s="91" t="str">
        <f>IFERROR(INDEX(Cal!$AP$5:$AP$36,MATCH(Sitemap!AH$6&amp;"-"&amp;Sitemap!$B58,Cal!$AQ$5:$AQ$36,0)),"")</f>
        <v/>
      </c>
      <c r="AI58" s="91" t="str">
        <f>IFERROR(IF(INDEX(Cal!$Y$5:$Y$20,MATCH(Sitemap!AH58,Cal!$AP$5:$AP$20,0))&gt;0,"*x1*",""),IF(COUNTIFS(Cal!$AU$5:$AU$20,Sitemap!AH$6,Cal!$AV$5:$AV$20,"&lt;="&amp;Sitemap!$B58,Cal!$AW$5:$AW$20,"&gt;="&amp;Sitemap!$B58)&gt;0,"*x2*",""))</f>
        <v/>
      </c>
      <c r="AJ58" s="91" t="str">
        <f>IFERROR(IF(ISNUMBER(MATCH(AK$6&amp;"-"&amp;$B58,Cal!$AY$5:$AY$20,0)),"*x6*",IF(INDEX(Cal!$O$5:$O$20,MATCH(Sitemap!AK58,Cal!$AP$5:$AP$20,0))&gt;0,"*x1*","")),"")</f>
        <v/>
      </c>
      <c r="AK58" s="91" t="str">
        <f>IFERROR(INDEX(Cal!$AP$5:$AP$36,MATCH(Sitemap!AK$6&amp;"-"&amp;Sitemap!$B58,Cal!$AQ$5:$AQ$36,0)),"")</f>
        <v/>
      </c>
      <c r="AL58" s="91" t="str">
        <f>IFERROR(IF(INDEX(Cal!$Y$5:$Y$20,MATCH(Sitemap!AK58,Cal!$AP$5:$AP$20,0))&gt;0,"*x1*",""),IF(COUNTIFS(Cal!$AU$5:$AU$20,Sitemap!AK$6,Cal!$AV$5:$AV$20,"&lt;="&amp;Sitemap!$B58,Cal!$AW$5:$AW$20,"&gt;="&amp;Sitemap!$B58)&gt;0,"*x2*",""))</f>
        <v/>
      </c>
      <c r="AM58" s="91" t="str">
        <f>IFERROR(IF(ISNUMBER(MATCH(AN$6&amp;"-"&amp;$B58,Cal!$AY$5:$AY$20,0)),"*x6*",IF(INDEX(Cal!$O$5:$O$20,MATCH(Sitemap!AN58,Cal!$AP$5:$AP$20,0))&gt;0,"*x1*","")),"")</f>
        <v/>
      </c>
      <c r="AN58" s="91" t="str">
        <f>IFERROR(INDEX(Cal!$AP$5:$AP$36,MATCH(Sitemap!AN$6&amp;"-"&amp;Sitemap!$B58,Cal!$AQ$5:$AQ$36,0)),"")</f>
        <v/>
      </c>
      <c r="AO58" s="91" t="str">
        <f>IFERROR(IF(INDEX(Cal!$Y$5:$Y$20,MATCH(Sitemap!AN58,Cal!$AP$5:$AP$20,0))&gt;0,"*x1*",""),IF(COUNTIFS(Cal!$AU$5:$AU$20,Sitemap!AN$6,Cal!$AV$5:$AV$20,"&lt;="&amp;Sitemap!$B58,Cal!$AW$5:$AW$20,"&gt;="&amp;Sitemap!$B58)&gt;0,"*x2*",""))</f>
        <v/>
      </c>
      <c r="AP58" s="91" t="str">
        <f>IFERROR(IF(ISNUMBER(MATCH(AQ$6&amp;"-"&amp;$B58,Cal!$AY$5:$AY$20,0)),"*x6*",IF(INDEX(Cal!$O$5:$O$20,MATCH(Sitemap!AQ58,Cal!$AP$5:$AP$20,0))&gt;0,"*x1*","")),"")</f>
        <v/>
      </c>
      <c r="AQ58" s="91" t="str">
        <f>IFERROR(INDEX(Cal!$AP$5:$AP$36,MATCH(Sitemap!AQ$6&amp;"-"&amp;Sitemap!$B58,Cal!$AQ$5:$AQ$36,0)),"")</f>
        <v/>
      </c>
      <c r="AR58" s="91" t="str">
        <f>IFERROR(IF(INDEX(Cal!$Y$5:$Y$20,MATCH(Sitemap!AQ58,Cal!$AP$5:$AP$20,0))&gt;0,"*x1*",""),IF(COUNTIFS(Cal!$AU$5:$AU$20,Sitemap!AQ$6,Cal!$AV$5:$AV$20,"&lt;="&amp;Sitemap!$B58,Cal!$AW$5:$AW$20,"&gt;="&amp;Sitemap!$B58)&gt;0,"*x2*",""))</f>
        <v/>
      </c>
      <c r="AS58" s="91" t="str">
        <f>IFERROR(IF(ISNUMBER(MATCH(AT$6&amp;"-"&amp;$B58,Cal!$AY$5:$AY$20,0)),"*x6*",IF(INDEX(Cal!$O$5:$O$20,MATCH(Sitemap!AT58,Cal!$AP$5:$AP$20,0))&gt;0,"*x1*","")),"")</f>
        <v/>
      </c>
      <c r="AT58" s="91" t="str">
        <f>IFERROR(INDEX(Cal!$AP$5:$AP$36,MATCH(Sitemap!AT$6&amp;"-"&amp;Sitemap!$B58,Cal!$AQ$5:$AQ$36,0)),"")</f>
        <v/>
      </c>
      <c r="AU58" s="91" t="str">
        <f>IFERROR(IF(INDEX(Cal!$Y$5:$Y$20,MATCH(Sitemap!AT58,Cal!$AP$5:$AP$20,0))&gt;0,"*x1*",""),IF(COUNTIFS(Cal!$AU$5:$AU$20,Sitemap!AT$6,Cal!$AV$5:$AV$20,"&lt;="&amp;Sitemap!$B58,Cal!$AW$5:$AW$20,"&gt;="&amp;Sitemap!$B58)&gt;0,"*x2*",""))</f>
        <v/>
      </c>
      <c r="AV58" s="91" t="str">
        <f>IFERROR(IF(ISNUMBER(MATCH(#REF!&amp;"-"&amp;$B58,Cal!$AY$5:$AY$20,0)),"*x6*",IF(INDEX(Cal!$O$5:$O$20,MATCH(Sitemap!#REF!,Cal!$AP$5:$AP$20,0))&gt;0,"*x1*","")),"")</f>
        <v/>
      </c>
    </row>
  </sheetData>
  <sheetProtection algorithmName="SHA-512" hashValue="n9P/NzSoUHWzw39zw8gjGoHnipZ6l4D8l3h/ry0NZmOXlzAQUzlAnVPNuaKO9JOycVOaDMtTw+hNHphY/slxig==" saltValue="S4IMuIf7rxFc1Bmf2ds0Sg==" spinCount="100000" sheet="1" objects="1" scenarios="1"/>
  <conditionalFormatting sqref="E11:F58">
    <cfRule type="expression" dxfId="22" priority="22">
      <formula>E11="*x1*"</formula>
    </cfRule>
  </conditionalFormatting>
  <conditionalFormatting sqref="D11:D58 G11:G58 J11:J58 M11:M58 P11:P58 S11:S58 V11:V58 Y11:Y58 AB11:AB58 AE11:AE58 AH11:AH58 AK11:AK58 AN11:AN58 AQ11:AQ58 AT11:AT58">
    <cfRule type="expression" dxfId="21" priority="11">
      <formula>AND(LEN(D11)&gt;0,D$5="Yellow")</formula>
    </cfRule>
    <cfRule type="expression" dxfId="20" priority="12">
      <formula>AND(LEN(D11)&gt;0,D$5="Red")</formula>
    </cfRule>
    <cfRule type="expression" dxfId="19" priority="13">
      <formula>AND(LEN(D11)&gt;0,D$5="pink")</formula>
    </cfRule>
    <cfRule type="expression" dxfId="18" priority="14">
      <formula>AND(LEN(D11)&gt;0,D$5="Green")</formula>
    </cfRule>
    <cfRule type="expression" dxfId="17" priority="15">
      <formula>AND(LEN(D11)&gt;0,D$5="Gray")</formula>
    </cfRule>
    <cfRule type="expression" dxfId="16" priority="23">
      <formula>AND(LEN(D11)&gt;0,D$5="Blue")</formula>
    </cfRule>
  </conditionalFormatting>
  <conditionalFormatting sqref="D10:AV10">
    <cfRule type="expression" dxfId="15" priority="9">
      <formula>D10="*x4*"</formula>
    </cfRule>
    <cfRule type="expression" dxfId="14" priority="19">
      <formula>D10="*x3*"</formula>
    </cfRule>
  </conditionalFormatting>
  <conditionalFormatting sqref="D9:AV9">
    <cfRule type="expression" dxfId="13" priority="17">
      <formula>D9="*x4*"</formula>
    </cfRule>
  </conditionalFormatting>
  <conditionalFormatting sqref="D8:AV8">
    <cfRule type="expression" dxfId="12" priority="7">
      <formula>LEN(D8)&gt;0</formula>
    </cfRule>
  </conditionalFormatting>
  <conditionalFormatting sqref="F11:F58">
    <cfRule type="expression" dxfId="11" priority="8">
      <formula>F11="*x6*"</formula>
    </cfRule>
  </conditionalFormatting>
  <conditionalFormatting sqref="E11:E58">
    <cfRule type="expression" dxfId="10" priority="21">
      <formula>E11="*x2*"</formula>
    </cfRule>
  </conditionalFormatting>
  <conditionalFormatting sqref="H11:I58 K11:L58 N11:O58 Q11:R58 T11:U58 W11:X58 Z11:AA58 AC11:AD58 AF11:AG58 AI11:AJ58 AL11:AM58 AO11:AP58 AR11:AS58 AU11:AV58">
    <cfRule type="expression" dxfId="9" priority="3">
      <formula>H11="*x1*"</formula>
    </cfRule>
  </conditionalFormatting>
  <conditionalFormatting sqref="I11:I58 L11:L58 O11:O58 R11:R58 U11:U58 X11:X58 AA11:AA58 AD11:AD58 AG11:AG58 AJ11:AJ58 AM11:AM58 AP11:AP58 AS11:AS58 AV11:AV58">
    <cfRule type="expression" dxfId="8" priority="1">
      <formula>I11="*x6*"</formula>
    </cfRule>
  </conditionalFormatting>
  <conditionalFormatting sqref="H11:H58 K11:K58 N11:N58 Q11:Q58 T11:T58 W11:W58 Z11:Z58 AC11:AC58 AF11:AF58 AI11:AI58 AL11:AL58 AO11:AO58 AR11:AR58 AU11:AU58">
    <cfRule type="expression" dxfId="7" priority="2">
      <formula>H11="*x2*"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1B364-82DE-4ADC-A7DD-A359738E02B3}">
  <sheetPr>
    <pageSetUpPr autoPageBreaks="0" fitToPage="1"/>
  </sheetPr>
  <dimension ref="A1:H209"/>
  <sheetViews>
    <sheetView showGridLines="0" showRowColHeaders="0" workbookViewId="0">
      <pane ySplit="8" topLeftCell="A9" activePane="bottomLeft" state="frozen"/>
      <selection activeCell="A4" sqref="A4"/>
      <selection pane="bottomLeft" activeCell="A9" sqref="A9"/>
    </sheetView>
  </sheetViews>
  <sheetFormatPr defaultRowHeight="15" x14ac:dyDescent="0.25"/>
  <cols>
    <col min="1" max="1" width="3.7109375" style="25" customWidth="1"/>
    <col min="2" max="2" width="2.7109375" style="13" customWidth="1"/>
    <col min="3" max="3" width="60.7109375" style="75" customWidth="1"/>
    <col min="4" max="4" width="12.7109375" style="75" customWidth="1"/>
    <col min="5" max="5" width="10" style="75" customWidth="1"/>
    <col min="6" max="6" width="37" style="75" customWidth="1"/>
    <col min="7" max="7" width="12.28515625" style="75" customWidth="1"/>
    <col min="8" max="9" width="2.7109375" style="13" customWidth="1"/>
    <col min="10" max="16384" width="9.140625" style="13"/>
  </cols>
  <sheetData>
    <row r="1" spans="1:8" s="25" customFormat="1" ht="6.75" customHeight="1" x14ac:dyDescent="0.25">
      <c r="H1" s="27"/>
    </row>
    <row r="2" spans="1:8" s="26" customFormat="1" ht="20.100000000000001" customHeight="1" x14ac:dyDescent="0.25">
      <c r="B2" s="58"/>
      <c r="C2" s="62" t="s">
        <v>76</v>
      </c>
      <c r="D2" s="58"/>
      <c r="E2" s="58"/>
      <c r="F2" s="58"/>
      <c r="G2" s="58"/>
      <c r="H2" s="58"/>
    </row>
    <row r="3" spans="1:8" s="61" customFormat="1" ht="24" customHeight="1" x14ac:dyDescent="0.25">
      <c r="B3" s="6"/>
      <c r="C3" s="31" t="s">
        <v>73</v>
      </c>
      <c r="D3" s="6"/>
      <c r="E3" s="6"/>
      <c r="F3" s="6"/>
      <c r="G3" s="6"/>
      <c r="H3" s="6"/>
    </row>
    <row r="4" spans="1:8" s="27" customFormat="1" ht="4.9000000000000004" customHeight="1" x14ac:dyDescent="0.25">
      <c r="A4" s="25"/>
      <c r="B4" s="25"/>
      <c r="C4" s="25"/>
      <c r="D4" s="25"/>
      <c r="E4" s="25"/>
      <c r="F4" s="25"/>
      <c r="G4" s="25"/>
    </row>
    <row r="5" spans="1:8" s="27" customFormat="1" x14ac:dyDescent="0.25">
      <c r="A5" s="25"/>
      <c r="B5" s="107"/>
      <c r="C5" s="108"/>
      <c r="D5" s="108"/>
      <c r="E5" s="108"/>
      <c r="F5" s="108"/>
      <c r="G5" s="108"/>
      <c r="H5" s="109"/>
    </row>
    <row r="6" spans="1:8" s="27" customFormat="1" ht="24.95" customHeight="1" x14ac:dyDescent="0.25">
      <c r="A6" s="25"/>
      <c r="B6" s="110"/>
      <c r="C6" s="111" t="s">
        <v>38</v>
      </c>
      <c r="D6" s="158"/>
      <c r="E6" s="112" t="s">
        <v>72</v>
      </c>
      <c r="F6" s="112"/>
      <c r="G6" s="113"/>
      <c r="H6" s="114"/>
    </row>
    <row r="7" spans="1:8" s="27" customFormat="1" ht="4.9000000000000004" customHeight="1" x14ac:dyDescent="0.25">
      <c r="A7" s="25"/>
      <c r="B7" s="110"/>
      <c r="C7" s="115"/>
      <c r="D7" s="158"/>
      <c r="E7" s="115"/>
      <c r="F7" s="115"/>
      <c r="G7" s="115"/>
      <c r="H7" s="114"/>
    </row>
    <row r="8" spans="1:8" ht="30" customHeight="1" x14ac:dyDescent="0.25">
      <c r="B8" s="116"/>
      <c r="C8" s="72" t="s">
        <v>3</v>
      </c>
      <c r="D8" s="158"/>
      <c r="E8" s="72" t="s">
        <v>0</v>
      </c>
      <c r="F8" s="117" t="s">
        <v>1</v>
      </c>
      <c r="G8" s="117" t="s">
        <v>2</v>
      </c>
      <c r="H8" s="118"/>
    </row>
    <row r="9" spans="1:8" x14ac:dyDescent="0.25">
      <c r="B9" s="116"/>
      <c r="C9" s="119" t="s">
        <v>46</v>
      </c>
      <c r="D9" s="120"/>
      <c r="E9" s="105">
        <f>IFERROR(IF(LEN(INDEX(Cal!$BB$5:$BB$20,Cal!$BA5))=0,"",INDEX(Cal!BJ$5:BJ$20,Cal!$BA5)),"-")</f>
        <v>1</v>
      </c>
      <c r="F9" s="106" t="str">
        <f>IFERROR(IF(LEN(INDEX(Cal!$BB$5:$BB$20,Cal!$BA5))=0,"",INDEX(Cal!BK$5:BK$20,Cal!$BA5)),"-")</f>
        <v>home</v>
      </c>
      <c r="G9" s="106" t="str">
        <f>IFERROR(IF(LEN(INDEX(Cal!$BB$5:$BB$20,Cal!$BA5))=0,"",INDEX(Cal!BL$5:BL$20,Cal!$BA5)),"-")</f>
        <v>Main Page</v>
      </c>
      <c r="H9" s="118"/>
    </row>
    <row r="10" spans="1:8" x14ac:dyDescent="0.25">
      <c r="B10" s="116"/>
      <c r="C10" s="119" t="s">
        <v>47</v>
      </c>
      <c r="D10" s="120"/>
      <c r="E10" s="105">
        <f>IFERROR(IF(LEN(INDEX(Cal!$BB$5:$BB$20,Cal!$BA6))=0,"",INDEX(Cal!BJ$5:BJ$20,Cal!$BA6)),"-")</f>
        <v>2</v>
      </c>
      <c r="F10" s="106" t="str">
        <f>IFERROR(IF(LEN(INDEX(Cal!$BB$5:$BB$20,Cal!$BA6))=0,"",INDEX(Cal!BK$5:BK$20,Cal!$BA6)),"-")</f>
        <v>services</v>
      </c>
      <c r="G10" s="106" t="str">
        <f>IFERROR(IF(LEN(INDEX(Cal!$BB$5:$BB$20,Cal!$BA6))=0,"",INDEX(Cal!BL$5:BL$20,Cal!$BA6)),"-")</f>
        <v>Main Page</v>
      </c>
      <c r="H10" s="118"/>
    </row>
    <row r="11" spans="1:8" x14ac:dyDescent="0.25">
      <c r="B11" s="116"/>
      <c r="C11" s="119" t="s">
        <v>59</v>
      </c>
      <c r="D11" s="120"/>
      <c r="E11" s="105">
        <f>IFERROR(IF(LEN(INDEX(Cal!$BB$5:$BB$20,Cal!$BA7))=0,"",INDEX(Cal!BJ$5:BJ$20,Cal!$BA7)),"-")</f>
        <v>3</v>
      </c>
      <c r="F11" s="106" t="str">
        <f>IFERROR(IF(LEN(INDEX(Cal!$BB$5:$BB$20,Cal!$BA7))=0,"",INDEX(Cal!BK$5:BK$20,Cal!$BA7)),"-")</f>
        <v>marketing</v>
      </c>
      <c r="G11" s="106">
        <f>IFERROR(IF(LEN(INDEX(Cal!$BB$5:$BB$20,Cal!$BA7))=0,"",INDEX(Cal!BL$5:BL$20,Cal!$BA7)),"-")</f>
        <v>2</v>
      </c>
      <c r="H11" s="118"/>
    </row>
    <row r="12" spans="1:8" x14ac:dyDescent="0.25">
      <c r="B12" s="116"/>
      <c r="C12" s="119" t="s">
        <v>48</v>
      </c>
      <c r="D12" s="120"/>
      <c r="E12" s="105">
        <f>IFERROR(IF(LEN(INDEX(Cal!$BB$5:$BB$20,Cal!$BA8))=0,"",INDEX(Cal!BJ$5:BJ$20,Cal!$BA8)),"-")</f>
        <v>4</v>
      </c>
      <c r="F12" s="106" t="str">
        <f>IFERROR(IF(LEN(INDEX(Cal!$BB$5:$BB$20,Cal!$BA8))=0,"",INDEX(Cal!BK$5:BK$20,Cal!$BA8)),"-")</f>
        <v>seo</v>
      </c>
      <c r="G12" s="106">
        <f>IFERROR(IF(LEN(INDEX(Cal!$BB$5:$BB$20,Cal!$BA8))=0,"",INDEX(Cal!BL$5:BL$20,Cal!$BA8)),"-")</f>
        <v>2</v>
      </c>
      <c r="H12" s="118"/>
    </row>
    <row r="13" spans="1:8" x14ac:dyDescent="0.25">
      <c r="B13" s="116"/>
      <c r="C13" s="119" t="s">
        <v>49</v>
      </c>
      <c r="D13" s="120"/>
      <c r="E13" s="105">
        <f>IFERROR(IF(LEN(INDEX(Cal!$BB$5:$BB$20,Cal!$BA9))=0,"",INDEX(Cal!BJ$5:BJ$20,Cal!$BA9)),"-")</f>
        <v>5</v>
      </c>
      <c r="F13" s="106" t="str">
        <f>IFERROR(IF(LEN(INDEX(Cal!$BB$5:$BB$20,Cal!$BA9))=0,"",INDEX(Cal!BK$5:BK$20,Cal!$BA9)),"-")</f>
        <v>ppc</v>
      </c>
      <c r="G13" s="106">
        <f>IFERROR(IF(LEN(INDEX(Cal!$BB$5:$BB$20,Cal!$BA9))=0,"",INDEX(Cal!BL$5:BL$20,Cal!$BA9)),"-")</f>
        <v>3</v>
      </c>
      <c r="H13" s="118"/>
    </row>
    <row r="14" spans="1:8" x14ac:dyDescent="0.25">
      <c r="B14" s="116"/>
      <c r="C14" s="119" t="s">
        <v>50</v>
      </c>
      <c r="D14" s="120"/>
      <c r="E14" s="105">
        <f>IFERROR(IF(LEN(INDEX(Cal!$BB$5:$BB$20,Cal!$BA10))=0,"",INDEX(Cal!BJ$5:BJ$20,Cal!$BA10)),"-")</f>
        <v>6</v>
      </c>
      <c r="F14" s="106" t="str">
        <f>IFERROR(IF(LEN(INDEX(Cal!$BB$5:$BB$20,Cal!$BA10))=0,"",INDEX(Cal!BK$5:BK$20,Cal!$BA10)),"-")</f>
        <v>social-media</v>
      </c>
      <c r="G14" s="106">
        <f>IFERROR(IF(LEN(INDEX(Cal!$BB$5:$BB$20,Cal!$BA10))=0,"",INDEX(Cal!BL$5:BL$20,Cal!$BA10)),"-")</f>
        <v>3</v>
      </c>
      <c r="H14" s="118"/>
    </row>
    <row r="15" spans="1:8" x14ac:dyDescent="0.25">
      <c r="B15" s="116"/>
      <c r="C15" s="119" t="s">
        <v>51</v>
      </c>
      <c r="D15" s="120"/>
      <c r="E15" s="105">
        <f>IFERROR(IF(LEN(INDEX(Cal!$BB$5:$BB$20,Cal!$BA11))=0,"",INDEX(Cal!BJ$5:BJ$20,Cal!$BA11)),"-")</f>
        <v>7</v>
      </c>
      <c r="F15" s="106" t="str">
        <f>IFERROR(IF(LEN(INDEX(Cal!$BB$5:$BB$20,Cal!$BA11))=0,"",INDEX(Cal!BK$5:BK$20,Cal!$BA11)),"-")</f>
        <v>content</v>
      </c>
      <c r="G15" s="106">
        <f>IFERROR(IF(LEN(INDEX(Cal!$BB$5:$BB$20,Cal!$BA11))=0,"",INDEX(Cal!BL$5:BL$20,Cal!$BA11)),"-")</f>
        <v>3</v>
      </c>
      <c r="H15" s="118"/>
    </row>
    <row r="16" spans="1:8" x14ac:dyDescent="0.25">
      <c r="B16" s="116"/>
      <c r="C16" s="119" t="s">
        <v>52</v>
      </c>
      <c r="D16" s="120"/>
      <c r="E16" s="105">
        <f>IFERROR(IF(LEN(INDEX(Cal!$BB$5:$BB$20,Cal!$BA12))=0,"",INDEX(Cal!BJ$5:BJ$20,Cal!$BA12)),"-")</f>
        <v>8</v>
      </c>
      <c r="F16" s="106" t="str">
        <f>IFERROR(IF(LEN(INDEX(Cal!$BB$5:$BB$20,Cal!$BA12))=0,"",INDEX(Cal!BK$5:BK$20,Cal!$BA12)),"-")</f>
        <v>emailing</v>
      </c>
      <c r="G16" s="106">
        <f>IFERROR(IF(LEN(INDEX(Cal!$BB$5:$BB$20,Cal!$BA12))=0,"",INDEX(Cal!BL$5:BL$20,Cal!$BA12)),"-")</f>
        <v>2</v>
      </c>
      <c r="H16" s="118"/>
    </row>
    <row r="17" spans="2:8" x14ac:dyDescent="0.25">
      <c r="B17" s="116"/>
      <c r="C17" s="119" t="s">
        <v>53</v>
      </c>
      <c r="D17" s="120"/>
      <c r="E17" s="105">
        <f>IFERROR(IF(LEN(INDEX(Cal!$BB$5:$BB$20,Cal!$BA13))=0,"",INDEX(Cal!BJ$5:BJ$20,Cal!$BA13)),"-")</f>
        <v>9</v>
      </c>
      <c r="F17" s="106" t="str">
        <f>IFERROR(IF(LEN(INDEX(Cal!$BB$5:$BB$20,Cal!$BA13))=0,"",INDEX(Cal!BK$5:BK$20,Cal!$BA13)),"-")</f>
        <v>affiliate</v>
      </c>
      <c r="G17" s="106">
        <f>IFERROR(IF(LEN(INDEX(Cal!$BB$5:$BB$20,Cal!$BA13))=0,"",INDEX(Cal!BL$5:BL$20,Cal!$BA13)),"-")</f>
        <v>2</v>
      </c>
      <c r="H17" s="118"/>
    </row>
    <row r="18" spans="2:8" x14ac:dyDescent="0.25">
      <c r="B18" s="116"/>
      <c r="C18" s="119" t="s">
        <v>54</v>
      </c>
      <c r="D18" s="120"/>
      <c r="E18" s="105">
        <f>IFERROR(IF(LEN(INDEX(Cal!$BB$5:$BB$20,Cal!$BA14))=0,"",INDEX(Cal!BJ$5:BJ$20,Cal!$BA14)),"-")</f>
        <v>10</v>
      </c>
      <c r="F18" s="106" t="str">
        <f>IFERROR(IF(LEN(INDEX(Cal!$BB$5:$BB$20,Cal!$BA14))=0,"",INDEX(Cal!BK$5:BK$20,Cal!$BA14)),"-")</f>
        <v>influencer</v>
      </c>
      <c r="G18" s="106">
        <f>IFERROR(IF(LEN(INDEX(Cal!$BB$5:$BB$20,Cal!$BA14))=0,"",INDEX(Cal!BL$5:BL$20,Cal!$BA14)),"-")</f>
        <v>3</v>
      </c>
      <c r="H18" s="118"/>
    </row>
    <row r="19" spans="2:8" x14ac:dyDescent="0.25">
      <c r="B19" s="116"/>
      <c r="C19" s="119" t="s">
        <v>55</v>
      </c>
      <c r="D19" s="120"/>
      <c r="E19" s="105">
        <f>IFERROR(IF(LEN(INDEX(Cal!$BB$5:$BB$20,Cal!$BA15))=0,"",INDEX(Cal!BJ$5:BJ$20,Cal!$BA15)),"-")</f>
        <v>11</v>
      </c>
      <c r="F19" s="106" t="str">
        <f>IFERROR(IF(LEN(INDEX(Cal!$BB$5:$BB$20,Cal!$BA15))=0,"",INDEX(Cal!BK$5:BK$20,Cal!$BA15)),"-")</f>
        <v>blog</v>
      </c>
      <c r="G19" s="106" t="str">
        <f>IFERROR(IF(LEN(INDEX(Cal!$BB$5:$BB$20,Cal!$BA15))=0,"",INDEX(Cal!BL$5:BL$20,Cal!$BA15)),"-")</f>
        <v>Main Page</v>
      </c>
      <c r="H19" s="118"/>
    </row>
    <row r="20" spans="2:8" x14ac:dyDescent="0.25">
      <c r="B20" s="116"/>
      <c r="C20" s="119" t="s">
        <v>56</v>
      </c>
      <c r="D20" s="120"/>
      <c r="E20" s="105">
        <f>IFERROR(IF(LEN(INDEX(Cal!$BB$5:$BB$20,Cal!$BA16))=0,"",INDEX(Cal!BJ$5:BJ$20,Cal!$BA16)),"-")</f>
        <v>12</v>
      </c>
      <c r="F20" s="106" t="str">
        <f>IFERROR(IF(LEN(INDEX(Cal!$BB$5:$BB$20,Cal!$BA16))=0,"",INDEX(Cal!BK$5:BK$20,Cal!$BA16)),"-")</f>
        <v>seo-tips</v>
      </c>
      <c r="G20" s="106">
        <f>IFERROR(IF(LEN(INDEX(Cal!$BB$5:$BB$20,Cal!$BA16))=0,"",INDEX(Cal!BL$5:BL$20,Cal!$BA16)),"-")</f>
        <v>11</v>
      </c>
      <c r="H20" s="118"/>
    </row>
    <row r="21" spans="2:8" x14ac:dyDescent="0.25">
      <c r="B21" s="116"/>
      <c r="C21" s="119" t="s">
        <v>57</v>
      </c>
      <c r="D21" s="120"/>
      <c r="E21" s="105">
        <f>IFERROR(IF(LEN(INDEX(Cal!$BB$5:$BB$20,Cal!$BA17))=0,"",INDEX(Cal!BJ$5:BJ$20,Cal!$BA17)),"-")</f>
        <v>13</v>
      </c>
      <c r="F21" s="106" t="str">
        <f>IFERROR(IF(LEN(INDEX(Cal!$BB$5:$BB$20,Cal!$BA17))=0,"",INDEX(Cal!BK$5:BK$20,Cal!$BA17)),"-")</f>
        <v>ppc-tips</v>
      </c>
      <c r="G21" s="106">
        <f>IFERROR(IF(LEN(INDEX(Cal!$BB$5:$BB$20,Cal!$BA17))=0,"",INDEX(Cal!BL$5:BL$20,Cal!$BA17)),"-")</f>
        <v>11</v>
      </c>
      <c r="H21" s="118"/>
    </row>
    <row r="22" spans="2:8" x14ac:dyDescent="0.25">
      <c r="B22" s="116"/>
      <c r="C22" s="119" t="s">
        <v>58</v>
      </c>
      <c r="D22" s="120"/>
      <c r="E22" s="105">
        <f>IFERROR(IF(LEN(INDEX(Cal!$BB$5:$BB$20,Cal!$BA18))=0,"",INDEX(Cal!BJ$5:BJ$20,Cal!$BA18)),"-")</f>
        <v>14</v>
      </c>
      <c r="F22" s="106" t="str">
        <f>IFERROR(IF(LEN(INDEX(Cal!$BB$5:$BB$20,Cal!$BA18))=0,"",INDEX(Cal!BK$5:BK$20,Cal!$BA18)),"-")</f>
        <v>social-media-tips</v>
      </c>
      <c r="G22" s="106">
        <f>IFERROR(IF(LEN(INDEX(Cal!$BB$5:$BB$20,Cal!$BA18))=0,"",INDEX(Cal!BL$5:BL$20,Cal!$BA18)),"-")</f>
        <v>11</v>
      </c>
      <c r="H22" s="118"/>
    </row>
    <row r="23" spans="2:8" x14ac:dyDescent="0.25">
      <c r="B23" s="116"/>
      <c r="C23" s="119"/>
      <c r="D23" s="120"/>
      <c r="E23" s="105" t="str">
        <f>IFERROR(IF(LEN(INDEX(Cal!$BB$5:$BB$20,Cal!$BA19))=0,"",INDEX(Cal!BJ$5:BJ$20,Cal!$BA19)),"-")</f>
        <v/>
      </c>
      <c r="F23" s="106" t="str">
        <f>IFERROR(IF(LEN(INDEX(Cal!$BB$5:$BB$20,Cal!$BA19))=0,"",INDEX(Cal!BK$5:BK$20,Cal!$BA19)),"-")</f>
        <v/>
      </c>
      <c r="G23" s="106" t="str">
        <f>IFERROR(IF(LEN(INDEX(Cal!$BB$5:$BB$20,Cal!$BA19))=0,"",INDEX(Cal!BL$5:BL$20,Cal!$BA19)),"-")</f>
        <v/>
      </c>
      <c r="H23" s="118"/>
    </row>
    <row r="24" spans="2:8" x14ac:dyDescent="0.25">
      <c r="B24" s="116"/>
      <c r="C24" s="119"/>
      <c r="D24" s="120"/>
      <c r="E24" s="105" t="str">
        <f>IFERROR(IF(LEN(INDEX(Cal!$BB$5:$BB$20,Cal!$BA20))=0,"",INDEX(Cal!BJ$5:BJ$20,Cal!$BA20)),"-")</f>
        <v/>
      </c>
      <c r="F24" s="106" t="str">
        <f>IFERROR(IF(LEN(INDEX(Cal!$BB$5:$BB$20,Cal!$BA20))=0,"",INDEX(Cal!BK$5:BK$20,Cal!$BA20)),"-")</f>
        <v/>
      </c>
      <c r="G24" s="106" t="str">
        <f>IFERROR(IF(LEN(INDEX(Cal!$BB$5:$BB$20,Cal!$BA20))=0,"",INDEX(Cal!BL$5:BL$20,Cal!$BA20)),"-")</f>
        <v/>
      </c>
      <c r="H24" s="118"/>
    </row>
    <row r="25" spans="2:8" x14ac:dyDescent="0.25">
      <c r="B25" s="116"/>
      <c r="C25" s="135"/>
      <c r="D25" s="120"/>
      <c r="E25" s="135"/>
      <c r="F25" s="135"/>
      <c r="G25" s="135"/>
      <c r="H25" s="118"/>
    </row>
    <row r="26" spans="2:8" x14ac:dyDescent="0.25">
      <c r="B26" s="116"/>
      <c r="C26" s="135"/>
      <c r="D26" s="120"/>
      <c r="E26" s="135"/>
      <c r="F26" s="135"/>
      <c r="G26" s="135"/>
      <c r="H26" s="118"/>
    </row>
    <row r="27" spans="2:8" x14ac:dyDescent="0.25">
      <c r="B27" s="116"/>
      <c r="C27" s="135"/>
      <c r="D27" s="120"/>
      <c r="E27" s="135"/>
      <c r="F27" s="135"/>
      <c r="G27" s="135"/>
      <c r="H27" s="118"/>
    </row>
    <row r="28" spans="2:8" x14ac:dyDescent="0.25">
      <c r="B28" s="116"/>
      <c r="C28" s="135"/>
      <c r="D28" s="120"/>
      <c r="E28" s="135"/>
      <c r="F28" s="135"/>
      <c r="G28" s="135"/>
      <c r="H28" s="118"/>
    </row>
    <row r="29" spans="2:8" x14ac:dyDescent="0.25">
      <c r="B29" s="116"/>
      <c r="C29" s="135"/>
      <c r="D29" s="120"/>
      <c r="E29" s="135"/>
      <c r="F29" s="135"/>
      <c r="G29" s="135"/>
      <c r="H29" s="118"/>
    </row>
    <row r="30" spans="2:8" x14ac:dyDescent="0.25">
      <c r="B30" s="116"/>
      <c r="C30" s="135"/>
      <c r="D30" s="120"/>
      <c r="E30" s="135"/>
      <c r="F30" s="135"/>
      <c r="G30" s="135"/>
      <c r="H30" s="118"/>
    </row>
    <row r="31" spans="2:8" x14ac:dyDescent="0.25">
      <c r="B31" s="116"/>
      <c r="C31" s="135"/>
      <c r="D31" s="120"/>
      <c r="E31" s="135"/>
      <c r="F31" s="135"/>
      <c r="G31" s="135"/>
      <c r="H31" s="118"/>
    </row>
    <row r="32" spans="2:8" x14ac:dyDescent="0.25">
      <c r="B32" s="116"/>
      <c r="C32" s="135"/>
      <c r="D32" s="120"/>
      <c r="E32" s="135"/>
      <c r="F32" s="135"/>
      <c r="G32" s="135"/>
      <c r="H32" s="118"/>
    </row>
    <row r="33" spans="2:8" x14ac:dyDescent="0.25">
      <c r="B33" s="116"/>
      <c r="C33" s="135"/>
      <c r="D33" s="120"/>
      <c r="E33" s="135"/>
      <c r="F33" s="135"/>
      <c r="G33" s="135"/>
      <c r="H33" s="118"/>
    </row>
    <row r="34" spans="2:8" x14ac:dyDescent="0.25">
      <c r="B34" s="116"/>
      <c r="C34" s="135"/>
      <c r="D34" s="120"/>
      <c r="E34" s="135"/>
      <c r="F34" s="135"/>
      <c r="G34" s="135"/>
      <c r="H34" s="118"/>
    </row>
    <row r="35" spans="2:8" x14ac:dyDescent="0.25">
      <c r="B35" s="116"/>
      <c r="C35" s="135"/>
      <c r="D35" s="120"/>
      <c r="E35" s="135"/>
      <c r="F35" s="135"/>
      <c r="G35" s="135"/>
      <c r="H35" s="118"/>
    </row>
    <row r="36" spans="2:8" x14ac:dyDescent="0.25">
      <c r="B36" s="116"/>
      <c r="C36" s="135"/>
      <c r="D36" s="120"/>
      <c r="E36" s="135"/>
      <c r="F36" s="135"/>
      <c r="G36" s="135"/>
      <c r="H36" s="118"/>
    </row>
    <row r="37" spans="2:8" x14ac:dyDescent="0.25">
      <c r="B37" s="116"/>
      <c r="C37" s="135"/>
      <c r="D37" s="120"/>
      <c r="E37" s="135"/>
      <c r="F37" s="135"/>
      <c r="G37" s="135"/>
      <c r="H37" s="118"/>
    </row>
    <row r="38" spans="2:8" x14ac:dyDescent="0.25">
      <c r="B38" s="116"/>
      <c r="C38" s="135"/>
      <c r="D38" s="120"/>
      <c r="E38" s="135"/>
      <c r="F38" s="135"/>
      <c r="G38" s="135"/>
      <c r="H38" s="118"/>
    </row>
    <row r="39" spans="2:8" x14ac:dyDescent="0.25">
      <c r="B39" s="116"/>
      <c r="C39" s="135"/>
      <c r="D39" s="120"/>
      <c r="E39" s="135"/>
      <c r="F39" s="135"/>
      <c r="G39" s="135"/>
      <c r="H39" s="118"/>
    </row>
    <row r="40" spans="2:8" x14ac:dyDescent="0.25">
      <c r="B40" s="116"/>
      <c r="C40" s="135"/>
      <c r="D40" s="120"/>
      <c r="E40" s="135"/>
      <c r="F40" s="135"/>
      <c r="G40" s="135"/>
      <c r="H40" s="118"/>
    </row>
    <row r="41" spans="2:8" x14ac:dyDescent="0.25">
      <c r="B41" s="116"/>
      <c r="C41" s="135"/>
      <c r="D41" s="120"/>
      <c r="E41" s="135"/>
      <c r="F41" s="135"/>
      <c r="G41" s="135"/>
      <c r="H41" s="118"/>
    </row>
    <row r="42" spans="2:8" x14ac:dyDescent="0.25">
      <c r="B42" s="116"/>
      <c r="C42" s="135"/>
      <c r="D42" s="120"/>
      <c r="E42" s="135"/>
      <c r="F42" s="135"/>
      <c r="G42" s="135"/>
      <c r="H42" s="118"/>
    </row>
    <row r="43" spans="2:8" x14ac:dyDescent="0.25">
      <c r="B43" s="116"/>
      <c r="C43" s="135"/>
      <c r="D43" s="120"/>
      <c r="E43" s="135"/>
      <c r="F43" s="135"/>
      <c r="G43" s="135"/>
      <c r="H43" s="118"/>
    </row>
    <row r="44" spans="2:8" x14ac:dyDescent="0.25">
      <c r="B44" s="116"/>
      <c r="C44" s="135"/>
      <c r="D44" s="120"/>
      <c r="E44" s="135"/>
      <c r="F44" s="135"/>
      <c r="G44" s="135"/>
      <c r="H44" s="118"/>
    </row>
    <row r="45" spans="2:8" x14ac:dyDescent="0.25">
      <c r="B45" s="116"/>
      <c r="C45" s="135"/>
      <c r="D45" s="120"/>
      <c r="E45" s="135"/>
      <c r="F45" s="135"/>
      <c r="G45" s="135"/>
      <c r="H45" s="118"/>
    </row>
    <row r="46" spans="2:8" x14ac:dyDescent="0.25">
      <c r="B46" s="116"/>
      <c r="C46" s="135"/>
      <c r="D46" s="120"/>
      <c r="E46" s="135"/>
      <c r="F46" s="135"/>
      <c r="G46" s="135"/>
      <c r="H46" s="118"/>
    </row>
    <row r="47" spans="2:8" x14ac:dyDescent="0.25">
      <c r="B47" s="116"/>
      <c r="C47" s="135"/>
      <c r="D47" s="120"/>
      <c r="E47" s="135"/>
      <c r="F47" s="135"/>
      <c r="G47" s="135"/>
      <c r="H47" s="118"/>
    </row>
    <row r="48" spans="2:8" x14ac:dyDescent="0.25">
      <c r="B48" s="116"/>
      <c r="C48" s="135"/>
      <c r="D48" s="120"/>
      <c r="E48" s="135"/>
      <c r="F48" s="135"/>
      <c r="G48" s="135"/>
      <c r="H48" s="118"/>
    </row>
    <row r="49" spans="2:8" x14ac:dyDescent="0.25">
      <c r="B49" s="116"/>
      <c r="C49" s="135"/>
      <c r="D49" s="120"/>
      <c r="E49" s="135"/>
      <c r="F49" s="135"/>
      <c r="G49" s="135"/>
      <c r="H49" s="118"/>
    </row>
    <row r="50" spans="2:8" x14ac:dyDescent="0.25">
      <c r="B50" s="116"/>
      <c r="C50" s="135"/>
      <c r="D50" s="120"/>
      <c r="E50" s="135"/>
      <c r="F50" s="135"/>
      <c r="G50" s="135"/>
      <c r="H50" s="118"/>
    </row>
    <row r="51" spans="2:8" x14ac:dyDescent="0.25">
      <c r="B51" s="116"/>
      <c r="C51" s="135"/>
      <c r="D51" s="120"/>
      <c r="E51" s="135"/>
      <c r="F51" s="135"/>
      <c r="G51" s="135"/>
      <c r="H51" s="118"/>
    </row>
    <row r="52" spans="2:8" x14ac:dyDescent="0.25">
      <c r="B52" s="116"/>
      <c r="C52" s="135"/>
      <c r="D52" s="120"/>
      <c r="E52" s="135"/>
      <c r="F52" s="135"/>
      <c r="G52" s="135"/>
      <c r="H52" s="118"/>
    </row>
    <row r="53" spans="2:8" x14ac:dyDescent="0.25">
      <c r="B53" s="116"/>
      <c r="C53" s="135"/>
      <c r="D53" s="120"/>
      <c r="E53" s="135"/>
      <c r="F53" s="135"/>
      <c r="G53" s="135"/>
      <c r="H53" s="118"/>
    </row>
    <row r="54" spans="2:8" x14ac:dyDescent="0.25">
      <c r="B54" s="116"/>
      <c r="C54" s="135"/>
      <c r="D54" s="120"/>
      <c r="E54" s="135"/>
      <c r="F54" s="135"/>
      <c r="G54" s="135"/>
      <c r="H54" s="118"/>
    </row>
    <row r="55" spans="2:8" x14ac:dyDescent="0.25">
      <c r="B55" s="116"/>
      <c r="C55" s="135"/>
      <c r="D55" s="120"/>
      <c r="E55" s="135"/>
      <c r="F55" s="135"/>
      <c r="G55" s="135"/>
      <c r="H55" s="118"/>
    </row>
    <row r="56" spans="2:8" x14ac:dyDescent="0.25">
      <c r="B56" s="116"/>
      <c r="C56" s="135"/>
      <c r="D56" s="120"/>
      <c r="E56" s="135"/>
      <c r="F56" s="135"/>
      <c r="G56" s="135"/>
      <c r="H56" s="118"/>
    </row>
    <row r="57" spans="2:8" x14ac:dyDescent="0.25">
      <c r="B57" s="116"/>
      <c r="C57" s="135"/>
      <c r="D57" s="120"/>
      <c r="E57" s="135"/>
      <c r="F57" s="135"/>
      <c r="G57" s="135"/>
      <c r="H57" s="118"/>
    </row>
    <row r="58" spans="2:8" x14ac:dyDescent="0.25">
      <c r="B58" s="116"/>
      <c r="C58" s="135"/>
      <c r="D58" s="120"/>
      <c r="E58" s="135"/>
      <c r="F58" s="135"/>
      <c r="G58" s="135"/>
      <c r="H58" s="118"/>
    </row>
    <row r="59" spans="2:8" x14ac:dyDescent="0.25">
      <c r="B59" s="116"/>
      <c r="C59" s="135"/>
      <c r="D59" s="120"/>
      <c r="E59" s="135"/>
      <c r="F59" s="135"/>
      <c r="G59" s="135"/>
      <c r="H59" s="118"/>
    </row>
    <row r="60" spans="2:8" x14ac:dyDescent="0.25">
      <c r="B60" s="116"/>
      <c r="C60" s="135"/>
      <c r="D60" s="120"/>
      <c r="E60" s="135"/>
      <c r="F60" s="135"/>
      <c r="G60" s="135"/>
      <c r="H60" s="118"/>
    </row>
    <row r="61" spans="2:8" x14ac:dyDescent="0.25">
      <c r="B61" s="116"/>
      <c r="C61" s="135"/>
      <c r="D61" s="120"/>
      <c r="E61" s="135"/>
      <c r="F61" s="135"/>
      <c r="G61" s="135"/>
      <c r="H61" s="118"/>
    </row>
    <row r="62" spans="2:8" x14ac:dyDescent="0.25">
      <c r="B62" s="116"/>
      <c r="C62" s="135"/>
      <c r="D62" s="120"/>
      <c r="E62" s="135"/>
      <c r="F62" s="135"/>
      <c r="G62" s="135"/>
      <c r="H62" s="118"/>
    </row>
    <row r="63" spans="2:8" x14ac:dyDescent="0.25">
      <c r="B63" s="116"/>
      <c r="C63" s="135"/>
      <c r="D63" s="120"/>
      <c r="E63" s="135"/>
      <c r="F63" s="135"/>
      <c r="G63" s="135"/>
      <c r="H63" s="118"/>
    </row>
    <row r="64" spans="2:8" x14ac:dyDescent="0.25">
      <c r="B64" s="116"/>
      <c r="C64" s="135"/>
      <c r="D64" s="120"/>
      <c r="E64" s="135"/>
      <c r="F64" s="135"/>
      <c r="G64" s="135"/>
      <c r="H64" s="118"/>
    </row>
    <row r="65" spans="2:8" x14ac:dyDescent="0.25">
      <c r="B65" s="116"/>
      <c r="C65" s="135"/>
      <c r="D65" s="120"/>
      <c r="E65" s="135"/>
      <c r="F65" s="135"/>
      <c r="G65" s="135"/>
      <c r="H65" s="118"/>
    </row>
    <row r="66" spans="2:8" x14ac:dyDescent="0.25">
      <c r="B66" s="116"/>
      <c r="C66" s="135"/>
      <c r="D66" s="120"/>
      <c r="E66" s="135"/>
      <c r="F66" s="135"/>
      <c r="G66" s="135"/>
      <c r="H66" s="118"/>
    </row>
    <row r="67" spans="2:8" x14ac:dyDescent="0.25">
      <c r="B67" s="116"/>
      <c r="C67" s="135"/>
      <c r="D67" s="120"/>
      <c r="E67" s="135"/>
      <c r="F67" s="135"/>
      <c r="G67" s="135"/>
      <c r="H67" s="118"/>
    </row>
    <row r="68" spans="2:8" x14ac:dyDescent="0.25">
      <c r="B68" s="116"/>
      <c r="C68" s="135"/>
      <c r="D68" s="120"/>
      <c r="E68" s="135"/>
      <c r="F68" s="135"/>
      <c r="G68" s="135"/>
      <c r="H68" s="118"/>
    </row>
    <row r="69" spans="2:8" x14ac:dyDescent="0.25">
      <c r="B69" s="116"/>
      <c r="C69" s="135"/>
      <c r="D69" s="120"/>
      <c r="E69" s="135"/>
      <c r="F69" s="135"/>
      <c r="G69" s="135"/>
      <c r="H69" s="118"/>
    </row>
    <row r="70" spans="2:8" x14ac:dyDescent="0.25">
      <c r="B70" s="116"/>
      <c r="C70" s="135"/>
      <c r="D70" s="120"/>
      <c r="E70" s="135"/>
      <c r="F70" s="135"/>
      <c r="G70" s="135"/>
      <c r="H70" s="118"/>
    </row>
    <row r="71" spans="2:8" x14ac:dyDescent="0.25">
      <c r="B71" s="116"/>
      <c r="C71" s="135"/>
      <c r="D71" s="120"/>
      <c r="E71" s="135"/>
      <c r="F71" s="135"/>
      <c r="G71" s="135"/>
      <c r="H71" s="118"/>
    </row>
    <row r="72" spans="2:8" x14ac:dyDescent="0.25">
      <c r="B72" s="116"/>
      <c r="C72" s="135"/>
      <c r="D72" s="120"/>
      <c r="E72" s="135"/>
      <c r="F72" s="135"/>
      <c r="G72" s="135"/>
      <c r="H72" s="118"/>
    </row>
    <row r="73" spans="2:8" x14ac:dyDescent="0.25">
      <c r="B73" s="116"/>
      <c r="C73" s="135"/>
      <c r="D73" s="120"/>
      <c r="E73" s="135"/>
      <c r="F73" s="135"/>
      <c r="G73" s="135"/>
      <c r="H73" s="118"/>
    </row>
    <row r="74" spans="2:8" x14ac:dyDescent="0.25">
      <c r="B74" s="116"/>
      <c r="C74" s="135"/>
      <c r="D74" s="120"/>
      <c r="E74" s="135"/>
      <c r="F74" s="135"/>
      <c r="G74" s="135"/>
      <c r="H74" s="118"/>
    </row>
    <row r="75" spans="2:8" x14ac:dyDescent="0.25">
      <c r="B75" s="116"/>
      <c r="C75" s="135"/>
      <c r="D75" s="120"/>
      <c r="E75" s="135"/>
      <c r="F75" s="135"/>
      <c r="G75" s="135"/>
      <c r="H75" s="118"/>
    </row>
    <row r="76" spans="2:8" x14ac:dyDescent="0.25">
      <c r="B76" s="116"/>
      <c r="C76" s="135"/>
      <c r="D76" s="120"/>
      <c r="E76" s="135"/>
      <c r="F76" s="135"/>
      <c r="G76" s="135"/>
      <c r="H76" s="118"/>
    </row>
    <row r="77" spans="2:8" x14ac:dyDescent="0.25">
      <c r="B77" s="116"/>
      <c r="C77" s="135"/>
      <c r="D77" s="120"/>
      <c r="E77" s="135"/>
      <c r="F77" s="135"/>
      <c r="G77" s="135"/>
      <c r="H77" s="118"/>
    </row>
    <row r="78" spans="2:8" x14ac:dyDescent="0.25">
      <c r="B78" s="116"/>
      <c r="C78" s="135"/>
      <c r="D78" s="120"/>
      <c r="E78" s="135"/>
      <c r="F78" s="135"/>
      <c r="G78" s="135"/>
      <c r="H78" s="118"/>
    </row>
    <row r="79" spans="2:8" x14ac:dyDescent="0.25">
      <c r="B79" s="116"/>
      <c r="C79" s="135"/>
      <c r="D79" s="120"/>
      <c r="E79" s="135"/>
      <c r="F79" s="135"/>
      <c r="G79" s="135"/>
      <c r="H79" s="118"/>
    </row>
    <row r="80" spans="2:8" x14ac:dyDescent="0.25">
      <c r="B80" s="116"/>
      <c r="C80" s="135"/>
      <c r="D80" s="120"/>
      <c r="E80" s="135"/>
      <c r="F80" s="135"/>
      <c r="G80" s="135"/>
      <c r="H80" s="118"/>
    </row>
    <row r="81" spans="2:8" x14ac:dyDescent="0.25">
      <c r="B81" s="116"/>
      <c r="C81" s="135"/>
      <c r="D81" s="120"/>
      <c r="E81" s="135"/>
      <c r="F81" s="135"/>
      <c r="G81" s="135"/>
      <c r="H81" s="118"/>
    </row>
    <row r="82" spans="2:8" x14ac:dyDescent="0.25">
      <c r="B82" s="116"/>
      <c r="C82" s="135"/>
      <c r="D82" s="120"/>
      <c r="E82" s="135"/>
      <c r="F82" s="135"/>
      <c r="G82" s="135"/>
      <c r="H82" s="118"/>
    </row>
    <row r="83" spans="2:8" x14ac:dyDescent="0.25">
      <c r="B83" s="116"/>
      <c r="C83" s="135"/>
      <c r="D83" s="120"/>
      <c r="E83" s="135"/>
      <c r="F83" s="135"/>
      <c r="G83" s="135"/>
      <c r="H83" s="118"/>
    </row>
    <row r="84" spans="2:8" x14ac:dyDescent="0.25">
      <c r="B84" s="116"/>
      <c r="C84" s="135"/>
      <c r="D84" s="120"/>
      <c r="E84" s="135"/>
      <c r="F84" s="135"/>
      <c r="G84" s="135"/>
      <c r="H84" s="118"/>
    </row>
    <row r="85" spans="2:8" x14ac:dyDescent="0.25">
      <c r="B85" s="116"/>
      <c r="C85" s="135"/>
      <c r="D85" s="120"/>
      <c r="E85" s="135"/>
      <c r="F85" s="135"/>
      <c r="G85" s="135"/>
      <c r="H85" s="118"/>
    </row>
    <row r="86" spans="2:8" x14ac:dyDescent="0.25">
      <c r="B86" s="116"/>
      <c r="C86" s="135"/>
      <c r="D86" s="120"/>
      <c r="E86" s="135"/>
      <c r="F86" s="135"/>
      <c r="G86" s="135"/>
      <c r="H86" s="118"/>
    </row>
    <row r="87" spans="2:8" x14ac:dyDescent="0.25">
      <c r="B87" s="116"/>
      <c r="C87" s="135"/>
      <c r="D87" s="120"/>
      <c r="E87" s="135"/>
      <c r="F87" s="135"/>
      <c r="G87" s="135"/>
      <c r="H87" s="118"/>
    </row>
    <row r="88" spans="2:8" x14ac:dyDescent="0.25">
      <c r="B88" s="116"/>
      <c r="C88" s="135"/>
      <c r="D88" s="120"/>
      <c r="E88" s="135"/>
      <c r="F88" s="135"/>
      <c r="G88" s="135"/>
      <c r="H88" s="118"/>
    </row>
    <row r="89" spans="2:8" x14ac:dyDescent="0.25">
      <c r="B89" s="116"/>
      <c r="C89" s="135"/>
      <c r="D89" s="120"/>
      <c r="E89" s="135"/>
      <c r="F89" s="135"/>
      <c r="G89" s="135"/>
      <c r="H89" s="118"/>
    </row>
    <row r="90" spans="2:8" x14ac:dyDescent="0.25">
      <c r="B90" s="116"/>
      <c r="C90" s="135"/>
      <c r="D90" s="120"/>
      <c r="E90" s="135"/>
      <c r="F90" s="135"/>
      <c r="G90" s="135"/>
      <c r="H90" s="118"/>
    </row>
    <row r="91" spans="2:8" x14ac:dyDescent="0.25">
      <c r="B91" s="116"/>
      <c r="C91" s="135"/>
      <c r="D91" s="120"/>
      <c r="E91" s="135"/>
      <c r="F91" s="135"/>
      <c r="G91" s="135"/>
      <c r="H91" s="118"/>
    </row>
    <row r="92" spans="2:8" x14ac:dyDescent="0.25">
      <c r="B92" s="116"/>
      <c r="C92" s="135"/>
      <c r="D92" s="120"/>
      <c r="E92" s="135"/>
      <c r="F92" s="135"/>
      <c r="G92" s="135"/>
      <c r="H92" s="118"/>
    </row>
    <row r="93" spans="2:8" x14ac:dyDescent="0.25">
      <c r="B93" s="116"/>
      <c r="C93" s="135"/>
      <c r="D93" s="120"/>
      <c r="E93" s="135"/>
      <c r="F93" s="135"/>
      <c r="G93" s="135"/>
      <c r="H93" s="118"/>
    </row>
    <row r="94" spans="2:8" x14ac:dyDescent="0.25">
      <c r="B94" s="116"/>
      <c r="C94" s="135"/>
      <c r="D94" s="120"/>
      <c r="E94" s="135"/>
      <c r="F94" s="135"/>
      <c r="G94" s="135"/>
      <c r="H94" s="118"/>
    </row>
    <row r="95" spans="2:8" x14ac:dyDescent="0.25">
      <c r="B95" s="116"/>
      <c r="C95" s="135"/>
      <c r="D95" s="120"/>
      <c r="E95" s="135"/>
      <c r="F95" s="135"/>
      <c r="G95" s="135"/>
      <c r="H95" s="118"/>
    </row>
    <row r="96" spans="2:8" x14ac:dyDescent="0.25">
      <c r="B96" s="116"/>
      <c r="C96" s="135"/>
      <c r="D96" s="120"/>
      <c r="E96" s="135"/>
      <c r="F96" s="135"/>
      <c r="G96" s="135"/>
      <c r="H96" s="118"/>
    </row>
    <row r="97" spans="2:8" x14ac:dyDescent="0.25">
      <c r="B97" s="116"/>
      <c r="C97" s="135"/>
      <c r="D97" s="120"/>
      <c r="E97" s="135"/>
      <c r="F97" s="135"/>
      <c r="G97" s="135"/>
      <c r="H97" s="118"/>
    </row>
    <row r="98" spans="2:8" x14ac:dyDescent="0.25">
      <c r="B98" s="116"/>
      <c r="C98" s="135"/>
      <c r="D98" s="120"/>
      <c r="E98" s="135"/>
      <c r="F98" s="135"/>
      <c r="G98" s="135"/>
      <c r="H98" s="118"/>
    </row>
    <row r="99" spans="2:8" x14ac:dyDescent="0.25">
      <c r="B99" s="116"/>
      <c r="C99" s="135"/>
      <c r="D99" s="120"/>
      <c r="E99" s="135"/>
      <c r="F99" s="135"/>
      <c r="G99" s="135"/>
      <c r="H99" s="118"/>
    </row>
    <row r="100" spans="2:8" x14ac:dyDescent="0.25">
      <c r="B100" s="116"/>
      <c r="C100" s="135"/>
      <c r="D100" s="120"/>
      <c r="E100" s="135"/>
      <c r="F100" s="135"/>
      <c r="G100" s="135"/>
      <c r="H100" s="118"/>
    </row>
    <row r="101" spans="2:8" x14ac:dyDescent="0.25">
      <c r="B101" s="116"/>
      <c r="C101" s="135"/>
      <c r="D101" s="120"/>
      <c r="E101" s="135"/>
      <c r="F101" s="135"/>
      <c r="G101" s="135"/>
      <c r="H101" s="118"/>
    </row>
    <row r="102" spans="2:8" x14ac:dyDescent="0.25">
      <c r="B102" s="116"/>
      <c r="C102" s="135"/>
      <c r="D102" s="120"/>
      <c r="E102" s="135"/>
      <c r="F102" s="135"/>
      <c r="G102" s="135"/>
      <c r="H102" s="118"/>
    </row>
    <row r="103" spans="2:8" x14ac:dyDescent="0.25">
      <c r="B103" s="116"/>
      <c r="C103" s="135"/>
      <c r="D103" s="120"/>
      <c r="E103" s="135"/>
      <c r="F103" s="135"/>
      <c r="G103" s="135"/>
      <c r="H103" s="118"/>
    </row>
    <row r="104" spans="2:8" x14ac:dyDescent="0.25">
      <c r="B104" s="116"/>
      <c r="C104" s="135"/>
      <c r="D104" s="120"/>
      <c r="E104" s="135"/>
      <c r="F104" s="135"/>
      <c r="G104" s="135"/>
      <c r="H104" s="118"/>
    </row>
    <row r="105" spans="2:8" x14ac:dyDescent="0.25">
      <c r="B105" s="116"/>
      <c r="C105" s="135"/>
      <c r="D105" s="120"/>
      <c r="E105" s="135"/>
      <c r="F105" s="135"/>
      <c r="G105" s="135"/>
      <c r="H105" s="118"/>
    </row>
    <row r="106" spans="2:8" x14ac:dyDescent="0.25">
      <c r="B106" s="116"/>
      <c r="C106" s="135"/>
      <c r="D106" s="120"/>
      <c r="E106" s="135"/>
      <c r="F106" s="135"/>
      <c r="G106" s="135"/>
      <c r="H106" s="118"/>
    </row>
    <row r="107" spans="2:8" x14ac:dyDescent="0.25">
      <c r="B107" s="116"/>
      <c r="C107" s="135"/>
      <c r="D107" s="120"/>
      <c r="E107" s="135"/>
      <c r="F107" s="135"/>
      <c r="G107" s="135"/>
      <c r="H107" s="118"/>
    </row>
    <row r="108" spans="2:8" x14ac:dyDescent="0.25">
      <c r="B108" s="116"/>
      <c r="C108" s="135"/>
      <c r="D108" s="120"/>
      <c r="E108" s="135"/>
      <c r="F108" s="135"/>
      <c r="G108" s="135"/>
      <c r="H108" s="118"/>
    </row>
    <row r="109" spans="2:8" x14ac:dyDescent="0.25">
      <c r="B109" s="116"/>
      <c r="C109" s="135"/>
      <c r="D109" s="120"/>
      <c r="E109" s="135"/>
      <c r="F109" s="135"/>
      <c r="G109" s="135"/>
      <c r="H109" s="118"/>
    </row>
    <row r="110" spans="2:8" x14ac:dyDescent="0.25">
      <c r="B110" s="116"/>
      <c r="C110" s="135"/>
      <c r="D110" s="120"/>
      <c r="E110" s="135"/>
      <c r="F110" s="135"/>
      <c r="G110" s="135"/>
      <c r="H110" s="118"/>
    </row>
    <row r="111" spans="2:8" x14ac:dyDescent="0.25">
      <c r="B111" s="116"/>
      <c r="C111" s="135"/>
      <c r="D111" s="120"/>
      <c r="E111" s="135"/>
      <c r="F111" s="135"/>
      <c r="G111" s="135"/>
      <c r="H111" s="118"/>
    </row>
    <row r="112" spans="2:8" x14ac:dyDescent="0.25">
      <c r="B112" s="116"/>
      <c r="C112" s="135"/>
      <c r="D112" s="120"/>
      <c r="E112" s="135"/>
      <c r="F112" s="135"/>
      <c r="G112" s="135"/>
      <c r="H112" s="118"/>
    </row>
    <row r="113" spans="2:8" x14ac:dyDescent="0.25">
      <c r="B113" s="116"/>
      <c r="C113" s="135"/>
      <c r="D113" s="120"/>
      <c r="E113" s="135"/>
      <c r="F113" s="135"/>
      <c r="G113" s="135"/>
      <c r="H113" s="118"/>
    </row>
    <row r="114" spans="2:8" x14ac:dyDescent="0.25">
      <c r="B114" s="116"/>
      <c r="C114" s="135"/>
      <c r="D114" s="120"/>
      <c r="E114" s="135"/>
      <c r="F114" s="135"/>
      <c r="G114" s="135"/>
      <c r="H114" s="118"/>
    </row>
    <row r="115" spans="2:8" x14ac:dyDescent="0.25">
      <c r="B115" s="116"/>
      <c r="C115" s="135"/>
      <c r="D115" s="120"/>
      <c r="E115" s="135"/>
      <c r="F115" s="135"/>
      <c r="G115" s="135"/>
      <c r="H115" s="118"/>
    </row>
    <row r="116" spans="2:8" x14ac:dyDescent="0.25">
      <c r="B116" s="116"/>
      <c r="C116" s="135"/>
      <c r="D116" s="120"/>
      <c r="E116" s="135"/>
      <c r="F116" s="135"/>
      <c r="G116" s="135"/>
      <c r="H116" s="118"/>
    </row>
    <row r="117" spans="2:8" x14ac:dyDescent="0.25">
      <c r="B117" s="116"/>
      <c r="C117" s="135"/>
      <c r="D117" s="120"/>
      <c r="E117" s="135"/>
      <c r="F117" s="135"/>
      <c r="G117" s="135"/>
      <c r="H117" s="118"/>
    </row>
    <row r="118" spans="2:8" x14ac:dyDescent="0.25">
      <c r="B118" s="116"/>
      <c r="C118" s="135"/>
      <c r="D118" s="120"/>
      <c r="E118" s="135"/>
      <c r="F118" s="135"/>
      <c r="G118" s="135"/>
      <c r="H118" s="118"/>
    </row>
    <row r="119" spans="2:8" x14ac:dyDescent="0.25">
      <c r="B119" s="116"/>
      <c r="C119" s="135"/>
      <c r="D119" s="120"/>
      <c r="E119" s="135"/>
      <c r="F119" s="135"/>
      <c r="G119" s="135"/>
      <c r="H119" s="118"/>
    </row>
    <row r="120" spans="2:8" x14ac:dyDescent="0.25">
      <c r="B120" s="116"/>
      <c r="C120" s="135"/>
      <c r="D120" s="120"/>
      <c r="E120" s="135"/>
      <c r="F120" s="135"/>
      <c r="G120" s="135"/>
      <c r="H120" s="118"/>
    </row>
    <row r="121" spans="2:8" x14ac:dyDescent="0.25">
      <c r="B121" s="116"/>
      <c r="C121" s="135"/>
      <c r="D121" s="120"/>
      <c r="E121" s="135"/>
      <c r="F121" s="135"/>
      <c r="G121" s="135"/>
      <c r="H121" s="118"/>
    </row>
    <row r="122" spans="2:8" x14ac:dyDescent="0.25">
      <c r="B122" s="116"/>
      <c r="C122" s="135"/>
      <c r="D122" s="120"/>
      <c r="E122" s="135"/>
      <c r="F122" s="135"/>
      <c r="G122" s="135"/>
      <c r="H122" s="118"/>
    </row>
    <row r="123" spans="2:8" x14ac:dyDescent="0.25">
      <c r="B123" s="116"/>
      <c r="C123" s="135"/>
      <c r="D123" s="120"/>
      <c r="E123" s="135"/>
      <c r="F123" s="135"/>
      <c r="G123" s="135"/>
      <c r="H123" s="118"/>
    </row>
    <row r="124" spans="2:8" x14ac:dyDescent="0.25">
      <c r="B124" s="116"/>
      <c r="C124" s="135"/>
      <c r="D124" s="120"/>
      <c r="E124" s="135"/>
      <c r="F124" s="135"/>
      <c r="G124" s="135"/>
      <c r="H124" s="118"/>
    </row>
    <row r="125" spans="2:8" x14ac:dyDescent="0.25">
      <c r="B125" s="116"/>
      <c r="C125" s="135"/>
      <c r="D125" s="120"/>
      <c r="E125" s="135"/>
      <c r="F125" s="135"/>
      <c r="G125" s="135"/>
      <c r="H125" s="118"/>
    </row>
    <row r="126" spans="2:8" x14ac:dyDescent="0.25">
      <c r="B126" s="116"/>
      <c r="C126" s="135"/>
      <c r="D126" s="120"/>
      <c r="E126" s="135"/>
      <c r="F126" s="135"/>
      <c r="G126" s="135"/>
      <c r="H126" s="118"/>
    </row>
    <row r="127" spans="2:8" x14ac:dyDescent="0.25">
      <c r="B127" s="116"/>
      <c r="C127" s="135"/>
      <c r="D127" s="120"/>
      <c r="E127" s="135"/>
      <c r="F127" s="135"/>
      <c r="G127" s="135"/>
      <c r="H127" s="118"/>
    </row>
    <row r="128" spans="2:8" x14ac:dyDescent="0.25">
      <c r="B128" s="116"/>
      <c r="C128" s="135"/>
      <c r="D128" s="120"/>
      <c r="E128" s="135"/>
      <c r="F128" s="135"/>
      <c r="G128" s="135"/>
      <c r="H128" s="118"/>
    </row>
    <row r="129" spans="2:8" x14ac:dyDescent="0.25">
      <c r="B129" s="116"/>
      <c r="C129" s="135"/>
      <c r="D129" s="120"/>
      <c r="E129" s="135"/>
      <c r="F129" s="135"/>
      <c r="G129" s="135"/>
      <c r="H129" s="118"/>
    </row>
    <row r="130" spans="2:8" x14ac:dyDescent="0.25">
      <c r="B130" s="116"/>
      <c r="C130" s="135"/>
      <c r="D130" s="120"/>
      <c r="E130" s="135"/>
      <c r="F130" s="135"/>
      <c r="G130" s="135"/>
      <c r="H130" s="118"/>
    </row>
    <row r="131" spans="2:8" x14ac:dyDescent="0.25">
      <c r="B131" s="116"/>
      <c r="C131" s="135"/>
      <c r="D131" s="120"/>
      <c r="E131" s="135"/>
      <c r="F131" s="135"/>
      <c r="G131" s="135"/>
      <c r="H131" s="118"/>
    </row>
    <row r="132" spans="2:8" x14ac:dyDescent="0.25">
      <c r="B132" s="116"/>
      <c r="C132" s="135"/>
      <c r="D132" s="120"/>
      <c r="E132" s="135"/>
      <c r="F132" s="135"/>
      <c r="G132" s="135"/>
      <c r="H132" s="118"/>
    </row>
    <row r="133" spans="2:8" x14ac:dyDescent="0.25">
      <c r="B133" s="116"/>
      <c r="C133" s="135"/>
      <c r="D133" s="120"/>
      <c r="E133" s="135"/>
      <c r="F133" s="135"/>
      <c r="G133" s="135"/>
      <c r="H133" s="118"/>
    </row>
    <row r="134" spans="2:8" x14ac:dyDescent="0.25">
      <c r="B134" s="116"/>
      <c r="C134" s="135"/>
      <c r="D134" s="120"/>
      <c r="E134" s="135"/>
      <c r="F134" s="135"/>
      <c r="G134" s="135"/>
      <c r="H134" s="118"/>
    </row>
    <row r="135" spans="2:8" x14ac:dyDescent="0.25">
      <c r="B135" s="116"/>
      <c r="C135" s="135"/>
      <c r="D135" s="120"/>
      <c r="E135" s="135"/>
      <c r="F135" s="135"/>
      <c r="G135" s="135"/>
      <c r="H135" s="118"/>
    </row>
    <row r="136" spans="2:8" x14ac:dyDescent="0.25">
      <c r="B136" s="116"/>
      <c r="C136" s="135"/>
      <c r="D136" s="120"/>
      <c r="E136" s="135"/>
      <c r="F136" s="135"/>
      <c r="G136" s="135"/>
      <c r="H136" s="118"/>
    </row>
    <row r="137" spans="2:8" x14ac:dyDescent="0.25">
      <c r="B137" s="116"/>
      <c r="C137" s="135"/>
      <c r="D137" s="120"/>
      <c r="E137" s="135"/>
      <c r="F137" s="135"/>
      <c r="G137" s="135"/>
      <c r="H137" s="118"/>
    </row>
    <row r="138" spans="2:8" x14ac:dyDescent="0.25">
      <c r="B138" s="116"/>
      <c r="C138" s="135"/>
      <c r="D138" s="120"/>
      <c r="E138" s="135"/>
      <c r="F138" s="135"/>
      <c r="G138" s="135"/>
      <c r="H138" s="118"/>
    </row>
    <row r="139" spans="2:8" x14ac:dyDescent="0.25">
      <c r="B139" s="116"/>
      <c r="C139" s="135"/>
      <c r="D139" s="120"/>
      <c r="E139" s="135"/>
      <c r="F139" s="135"/>
      <c r="G139" s="135"/>
      <c r="H139" s="118"/>
    </row>
    <row r="140" spans="2:8" x14ac:dyDescent="0.25">
      <c r="B140" s="116"/>
      <c r="C140" s="135"/>
      <c r="D140" s="120"/>
      <c r="E140" s="135"/>
      <c r="F140" s="135"/>
      <c r="G140" s="135"/>
      <c r="H140" s="118"/>
    </row>
    <row r="141" spans="2:8" x14ac:dyDescent="0.25">
      <c r="B141" s="116"/>
      <c r="C141" s="135"/>
      <c r="D141" s="120"/>
      <c r="E141" s="135"/>
      <c r="F141" s="135"/>
      <c r="G141" s="135"/>
      <c r="H141" s="118"/>
    </row>
    <row r="142" spans="2:8" x14ac:dyDescent="0.25">
      <c r="B142" s="116"/>
      <c r="C142" s="135"/>
      <c r="D142" s="120"/>
      <c r="E142" s="135"/>
      <c r="F142" s="135"/>
      <c r="G142" s="135"/>
      <c r="H142" s="118"/>
    </row>
    <row r="143" spans="2:8" x14ac:dyDescent="0.25">
      <c r="B143" s="116"/>
      <c r="C143" s="135"/>
      <c r="D143" s="120"/>
      <c r="E143" s="135"/>
      <c r="F143" s="135"/>
      <c r="G143" s="135"/>
      <c r="H143" s="118"/>
    </row>
    <row r="144" spans="2:8" x14ac:dyDescent="0.25">
      <c r="B144" s="116"/>
      <c r="C144" s="135"/>
      <c r="D144" s="120"/>
      <c r="E144" s="135"/>
      <c r="F144" s="135"/>
      <c r="G144" s="135"/>
      <c r="H144" s="118"/>
    </row>
    <row r="145" spans="2:8" x14ac:dyDescent="0.25">
      <c r="B145" s="116"/>
      <c r="C145" s="135"/>
      <c r="D145" s="120"/>
      <c r="E145" s="135"/>
      <c r="F145" s="135"/>
      <c r="G145" s="135"/>
      <c r="H145" s="118"/>
    </row>
    <row r="146" spans="2:8" x14ac:dyDescent="0.25">
      <c r="B146" s="116"/>
      <c r="C146" s="135"/>
      <c r="D146" s="120"/>
      <c r="E146" s="135"/>
      <c r="F146" s="135"/>
      <c r="G146" s="135"/>
      <c r="H146" s="118"/>
    </row>
    <row r="147" spans="2:8" x14ac:dyDescent="0.25">
      <c r="B147" s="116"/>
      <c r="C147" s="135"/>
      <c r="D147" s="120"/>
      <c r="E147" s="135"/>
      <c r="F147" s="135"/>
      <c r="G147" s="135"/>
      <c r="H147" s="118"/>
    </row>
    <row r="148" spans="2:8" x14ac:dyDescent="0.25">
      <c r="B148" s="116"/>
      <c r="C148" s="135"/>
      <c r="D148" s="120"/>
      <c r="E148" s="135"/>
      <c r="F148" s="135"/>
      <c r="G148" s="135"/>
      <c r="H148" s="118"/>
    </row>
    <row r="149" spans="2:8" x14ac:dyDescent="0.25">
      <c r="B149" s="116"/>
      <c r="C149" s="135"/>
      <c r="D149" s="120"/>
      <c r="E149" s="135"/>
      <c r="F149" s="135"/>
      <c r="G149" s="135"/>
      <c r="H149" s="118"/>
    </row>
    <row r="150" spans="2:8" x14ac:dyDescent="0.25">
      <c r="B150" s="116"/>
      <c r="C150" s="135"/>
      <c r="D150" s="120"/>
      <c r="E150" s="135"/>
      <c r="F150" s="135"/>
      <c r="G150" s="135"/>
      <c r="H150" s="118"/>
    </row>
    <row r="151" spans="2:8" x14ac:dyDescent="0.25">
      <c r="B151" s="116"/>
      <c r="C151" s="135"/>
      <c r="D151" s="120"/>
      <c r="E151" s="135"/>
      <c r="F151" s="135"/>
      <c r="G151" s="135"/>
      <c r="H151" s="118"/>
    </row>
    <row r="152" spans="2:8" x14ac:dyDescent="0.25">
      <c r="B152" s="116"/>
      <c r="C152" s="135"/>
      <c r="D152" s="120"/>
      <c r="E152" s="135"/>
      <c r="F152" s="135"/>
      <c r="G152" s="135"/>
      <c r="H152" s="118"/>
    </row>
    <row r="153" spans="2:8" x14ac:dyDescent="0.25">
      <c r="B153" s="116"/>
      <c r="C153" s="135"/>
      <c r="D153" s="120"/>
      <c r="E153" s="135"/>
      <c r="F153" s="135"/>
      <c r="G153" s="135"/>
      <c r="H153" s="118"/>
    </row>
    <row r="154" spans="2:8" x14ac:dyDescent="0.25">
      <c r="B154" s="116"/>
      <c r="C154" s="135"/>
      <c r="D154" s="120"/>
      <c r="E154" s="135"/>
      <c r="F154" s="135"/>
      <c r="G154" s="135"/>
      <c r="H154" s="118"/>
    </row>
    <row r="155" spans="2:8" x14ac:dyDescent="0.25">
      <c r="B155" s="116"/>
      <c r="C155" s="135"/>
      <c r="D155" s="120"/>
      <c r="E155" s="135"/>
      <c r="F155" s="135"/>
      <c r="G155" s="135"/>
      <c r="H155" s="118"/>
    </row>
    <row r="156" spans="2:8" x14ac:dyDescent="0.25">
      <c r="B156" s="116"/>
      <c r="C156" s="135"/>
      <c r="D156" s="120"/>
      <c r="E156" s="135"/>
      <c r="F156" s="135"/>
      <c r="G156" s="135"/>
      <c r="H156" s="118"/>
    </row>
    <row r="157" spans="2:8" x14ac:dyDescent="0.25">
      <c r="B157" s="116"/>
      <c r="C157" s="135"/>
      <c r="D157" s="120"/>
      <c r="E157" s="135"/>
      <c r="F157" s="135"/>
      <c r="G157" s="135"/>
      <c r="H157" s="118"/>
    </row>
    <row r="158" spans="2:8" x14ac:dyDescent="0.25">
      <c r="B158" s="116"/>
      <c r="C158" s="135"/>
      <c r="D158" s="120"/>
      <c r="E158" s="135"/>
      <c r="F158" s="135"/>
      <c r="G158" s="135"/>
      <c r="H158" s="118"/>
    </row>
    <row r="159" spans="2:8" x14ac:dyDescent="0.25">
      <c r="B159" s="116"/>
      <c r="C159" s="135"/>
      <c r="D159" s="120"/>
      <c r="E159" s="135"/>
      <c r="F159" s="135"/>
      <c r="G159" s="135"/>
      <c r="H159" s="118"/>
    </row>
    <row r="160" spans="2:8" x14ac:dyDescent="0.25">
      <c r="B160" s="116"/>
      <c r="C160" s="135"/>
      <c r="D160" s="120"/>
      <c r="E160" s="135"/>
      <c r="F160" s="135"/>
      <c r="G160" s="135"/>
      <c r="H160" s="118"/>
    </row>
    <row r="161" spans="2:8" x14ac:dyDescent="0.25">
      <c r="B161" s="116"/>
      <c r="C161" s="135"/>
      <c r="D161" s="120"/>
      <c r="E161" s="135"/>
      <c r="F161" s="135"/>
      <c r="G161" s="135"/>
      <c r="H161" s="118"/>
    </row>
    <row r="162" spans="2:8" x14ac:dyDescent="0.25">
      <c r="B162" s="116"/>
      <c r="C162" s="135"/>
      <c r="D162" s="120"/>
      <c r="E162" s="135"/>
      <c r="F162" s="135"/>
      <c r="G162" s="135"/>
      <c r="H162" s="118"/>
    </row>
    <row r="163" spans="2:8" x14ac:dyDescent="0.25">
      <c r="B163" s="116"/>
      <c r="C163" s="135"/>
      <c r="D163" s="120"/>
      <c r="E163" s="135"/>
      <c r="F163" s="135"/>
      <c r="G163" s="135"/>
      <c r="H163" s="118"/>
    </row>
    <row r="164" spans="2:8" x14ac:dyDescent="0.25">
      <c r="B164" s="116"/>
      <c r="C164" s="135"/>
      <c r="D164" s="120"/>
      <c r="E164" s="135"/>
      <c r="F164" s="135"/>
      <c r="G164" s="135"/>
      <c r="H164" s="118"/>
    </row>
    <row r="165" spans="2:8" x14ac:dyDescent="0.25">
      <c r="B165" s="116"/>
      <c r="C165" s="135"/>
      <c r="D165" s="120"/>
      <c r="E165" s="135"/>
      <c r="F165" s="135"/>
      <c r="G165" s="135"/>
      <c r="H165" s="118"/>
    </row>
    <row r="166" spans="2:8" x14ac:dyDescent="0.25">
      <c r="B166" s="116"/>
      <c r="C166" s="135"/>
      <c r="D166" s="120"/>
      <c r="E166" s="135"/>
      <c r="F166" s="135"/>
      <c r="G166" s="135"/>
      <c r="H166" s="118"/>
    </row>
    <row r="167" spans="2:8" x14ac:dyDescent="0.25">
      <c r="B167" s="116"/>
      <c r="C167" s="135"/>
      <c r="D167" s="120"/>
      <c r="E167" s="135"/>
      <c r="F167" s="135"/>
      <c r="G167" s="135"/>
      <c r="H167" s="118"/>
    </row>
    <row r="168" spans="2:8" x14ac:dyDescent="0.25">
      <c r="B168" s="116"/>
      <c r="C168" s="135"/>
      <c r="D168" s="120"/>
      <c r="E168" s="135"/>
      <c r="F168" s="135"/>
      <c r="G168" s="135"/>
      <c r="H168" s="118"/>
    </row>
    <row r="169" spans="2:8" x14ac:dyDescent="0.25">
      <c r="B169" s="116"/>
      <c r="C169" s="135"/>
      <c r="D169" s="120"/>
      <c r="E169" s="135"/>
      <c r="F169" s="135"/>
      <c r="G169" s="135"/>
      <c r="H169" s="118"/>
    </row>
    <row r="170" spans="2:8" x14ac:dyDescent="0.25">
      <c r="B170" s="116"/>
      <c r="C170" s="135"/>
      <c r="D170" s="120"/>
      <c r="E170" s="135"/>
      <c r="F170" s="135"/>
      <c r="G170" s="135"/>
      <c r="H170" s="118"/>
    </row>
    <row r="171" spans="2:8" x14ac:dyDescent="0.25">
      <c r="B171" s="116"/>
      <c r="C171" s="135"/>
      <c r="D171" s="120"/>
      <c r="E171" s="135"/>
      <c r="F171" s="135"/>
      <c r="G171" s="135"/>
      <c r="H171" s="118"/>
    </row>
    <row r="172" spans="2:8" x14ac:dyDescent="0.25">
      <c r="B172" s="116"/>
      <c r="C172" s="135"/>
      <c r="D172" s="120"/>
      <c r="E172" s="135"/>
      <c r="F172" s="135"/>
      <c r="G172" s="135"/>
      <c r="H172" s="118"/>
    </row>
    <row r="173" spans="2:8" x14ac:dyDescent="0.25">
      <c r="B173" s="116"/>
      <c r="C173" s="135"/>
      <c r="D173" s="120"/>
      <c r="E173" s="135"/>
      <c r="F173" s="135"/>
      <c r="G173" s="135"/>
      <c r="H173" s="118"/>
    </row>
    <row r="174" spans="2:8" x14ac:dyDescent="0.25">
      <c r="B174" s="116"/>
      <c r="C174" s="135"/>
      <c r="D174" s="120"/>
      <c r="E174" s="135"/>
      <c r="F174" s="135"/>
      <c r="G174" s="135"/>
      <c r="H174" s="118"/>
    </row>
    <row r="175" spans="2:8" x14ac:dyDescent="0.25">
      <c r="B175" s="116"/>
      <c r="C175" s="135"/>
      <c r="D175" s="120"/>
      <c r="E175" s="135"/>
      <c r="F175" s="135"/>
      <c r="G175" s="135"/>
      <c r="H175" s="118"/>
    </row>
    <row r="176" spans="2:8" x14ac:dyDescent="0.25">
      <c r="B176" s="116"/>
      <c r="C176" s="135"/>
      <c r="D176" s="120"/>
      <c r="E176" s="135"/>
      <c r="F176" s="135"/>
      <c r="G176" s="135"/>
      <c r="H176" s="118"/>
    </row>
    <row r="177" spans="2:8" x14ac:dyDescent="0.25">
      <c r="B177" s="116"/>
      <c r="C177" s="135"/>
      <c r="D177" s="120"/>
      <c r="E177" s="135"/>
      <c r="F177" s="135"/>
      <c r="G177" s="135"/>
      <c r="H177" s="118"/>
    </row>
    <row r="178" spans="2:8" x14ac:dyDescent="0.25">
      <c r="B178" s="116"/>
      <c r="C178" s="135"/>
      <c r="D178" s="120"/>
      <c r="E178" s="135"/>
      <c r="F178" s="135"/>
      <c r="G178" s="135"/>
      <c r="H178" s="118"/>
    </row>
    <row r="179" spans="2:8" x14ac:dyDescent="0.25">
      <c r="B179" s="116"/>
      <c r="C179" s="135"/>
      <c r="D179" s="120"/>
      <c r="E179" s="135"/>
      <c r="F179" s="135"/>
      <c r="G179" s="135"/>
      <c r="H179" s="118"/>
    </row>
    <row r="180" spans="2:8" x14ac:dyDescent="0.25">
      <c r="B180" s="116"/>
      <c r="C180" s="135"/>
      <c r="D180" s="120"/>
      <c r="E180" s="135"/>
      <c r="F180" s="135"/>
      <c r="G180" s="135"/>
      <c r="H180" s="118"/>
    </row>
    <row r="181" spans="2:8" x14ac:dyDescent="0.25">
      <c r="B181" s="116"/>
      <c r="C181" s="135"/>
      <c r="D181" s="120"/>
      <c r="E181" s="135"/>
      <c r="F181" s="135"/>
      <c r="G181" s="135"/>
      <c r="H181" s="118"/>
    </row>
    <row r="182" spans="2:8" x14ac:dyDescent="0.25">
      <c r="B182" s="116"/>
      <c r="C182" s="135"/>
      <c r="D182" s="120"/>
      <c r="E182" s="135"/>
      <c r="F182" s="135"/>
      <c r="G182" s="135"/>
      <c r="H182" s="118"/>
    </row>
    <row r="183" spans="2:8" x14ac:dyDescent="0.25">
      <c r="B183" s="116"/>
      <c r="C183" s="135"/>
      <c r="D183" s="120"/>
      <c r="E183" s="135"/>
      <c r="F183" s="135"/>
      <c r="G183" s="135"/>
      <c r="H183" s="118"/>
    </row>
    <row r="184" spans="2:8" x14ac:dyDescent="0.25">
      <c r="B184" s="116"/>
      <c r="C184" s="135"/>
      <c r="D184" s="120"/>
      <c r="E184" s="135"/>
      <c r="F184" s="135"/>
      <c r="G184" s="135"/>
      <c r="H184" s="118"/>
    </row>
    <row r="185" spans="2:8" x14ac:dyDescent="0.25">
      <c r="B185" s="116"/>
      <c r="C185" s="135"/>
      <c r="D185" s="120"/>
      <c r="E185" s="135"/>
      <c r="F185" s="135"/>
      <c r="G185" s="135"/>
      <c r="H185" s="118"/>
    </row>
    <row r="186" spans="2:8" x14ac:dyDescent="0.25">
      <c r="B186" s="116"/>
      <c r="C186" s="135"/>
      <c r="D186" s="120"/>
      <c r="E186" s="135"/>
      <c r="F186" s="135"/>
      <c r="G186" s="135"/>
      <c r="H186" s="118"/>
    </row>
    <row r="187" spans="2:8" x14ac:dyDescent="0.25">
      <c r="B187" s="116"/>
      <c r="C187" s="135"/>
      <c r="D187" s="120"/>
      <c r="E187" s="135"/>
      <c r="F187" s="135"/>
      <c r="G187" s="135"/>
      <c r="H187" s="118"/>
    </row>
    <row r="188" spans="2:8" x14ac:dyDescent="0.25">
      <c r="B188" s="116"/>
      <c r="C188" s="135"/>
      <c r="D188" s="120"/>
      <c r="E188" s="135"/>
      <c r="F188" s="135"/>
      <c r="G188" s="135"/>
      <c r="H188" s="118"/>
    </row>
    <row r="189" spans="2:8" x14ac:dyDescent="0.25">
      <c r="B189" s="116"/>
      <c r="C189" s="135"/>
      <c r="D189" s="120"/>
      <c r="E189" s="135"/>
      <c r="F189" s="135"/>
      <c r="G189" s="135"/>
      <c r="H189" s="118"/>
    </row>
    <row r="190" spans="2:8" x14ac:dyDescent="0.25">
      <c r="B190" s="116"/>
      <c r="C190" s="135"/>
      <c r="D190" s="120"/>
      <c r="E190" s="135"/>
      <c r="F190" s="135"/>
      <c r="G190" s="135"/>
      <c r="H190" s="118"/>
    </row>
    <row r="191" spans="2:8" x14ac:dyDescent="0.25">
      <c r="B191" s="116"/>
      <c r="C191" s="135"/>
      <c r="D191" s="120"/>
      <c r="E191" s="135"/>
      <c r="F191" s="135"/>
      <c r="G191" s="135"/>
      <c r="H191" s="118"/>
    </row>
    <row r="192" spans="2:8" x14ac:dyDescent="0.25">
      <c r="B192" s="116"/>
      <c r="C192" s="135"/>
      <c r="D192" s="120"/>
      <c r="E192" s="135"/>
      <c r="F192" s="135"/>
      <c r="G192" s="135"/>
      <c r="H192" s="118"/>
    </row>
    <row r="193" spans="2:8" x14ac:dyDescent="0.25">
      <c r="B193" s="116"/>
      <c r="C193" s="135"/>
      <c r="D193" s="120"/>
      <c r="E193" s="135"/>
      <c r="F193" s="135"/>
      <c r="G193" s="135"/>
      <c r="H193" s="118"/>
    </row>
    <row r="194" spans="2:8" x14ac:dyDescent="0.25">
      <c r="B194" s="116"/>
      <c r="C194" s="135"/>
      <c r="D194" s="120"/>
      <c r="E194" s="135"/>
      <c r="F194" s="135"/>
      <c r="G194" s="135"/>
      <c r="H194" s="118"/>
    </row>
    <row r="195" spans="2:8" x14ac:dyDescent="0.25">
      <c r="B195" s="116"/>
      <c r="C195" s="135"/>
      <c r="D195" s="120"/>
      <c r="E195" s="135"/>
      <c r="F195" s="135"/>
      <c r="G195" s="135"/>
      <c r="H195" s="118"/>
    </row>
    <row r="196" spans="2:8" x14ac:dyDescent="0.25">
      <c r="B196" s="116"/>
      <c r="C196" s="135"/>
      <c r="D196" s="120"/>
      <c r="E196" s="135"/>
      <c r="F196" s="135"/>
      <c r="G196" s="135"/>
      <c r="H196" s="118"/>
    </row>
    <row r="197" spans="2:8" x14ac:dyDescent="0.25">
      <c r="B197" s="116"/>
      <c r="C197" s="135"/>
      <c r="D197" s="120"/>
      <c r="E197" s="135"/>
      <c r="F197" s="135"/>
      <c r="G197" s="135"/>
      <c r="H197" s="118"/>
    </row>
    <row r="198" spans="2:8" x14ac:dyDescent="0.25">
      <c r="B198" s="116"/>
      <c r="C198" s="135"/>
      <c r="D198" s="120"/>
      <c r="E198" s="135"/>
      <c r="F198" s="135"/>
      <c r="G198" s="135"/>
      <c r="H198" s="118"/>
    </row>
    <row r="199" spans="2:8" x14ac:dyDescent="0.25">
      <c r="B199" s="116"/>
      <c r="C199" s="135"/>
      <c r="D199" s="120"/>
      <c r="E199" s="135"/>
      <c r="F199" s="135"/>
      <c r="G199" s="135"/>
      <c r="H199" s="118"/>
    </row>
    <row r="200" spans="2:8" x14ac:dyDescent="0.25">
      <c r="B200" s="116"/>
      <c r="C200" s="135"/>
      <c r="D200" s="120"/>
      <c r="E200" s="135"/>
      <c r="F200" s="135"/>
      <c r="G200" s="135"/>
      <c r="H200" s="118"/>
    </row>
    <row r="201" spans="2:8" x14ac:dyDescent="0.25">
      <c r="B201" s="116"/>
      <c r="C201" s="135"/>
      <c r="D201" s="120"/>
      <c r="E201" s="135"/>
      <c r="F201" s="135"/>
      <c r="G201" s="135"/>
      <c r="H201" s="118"/>
    </row>
    <row r="202" spans="2:8" x14ac:dyDescent="0.25">
      <c r="B202" s="116"/>
      <c r="C202" s="135"/>
      <c r="D202" s="120"/>
      <c r="E202" s="135"/>
      <c r="F202" s="135"/>
      <c r="G202" s="135"/>
      <c r="H202" s="118"/>
    </row>
    <row r="203" spans="2:8" x14ac:dyDescent="0.25">
      <c r="B203" s="116"/>
      <c r="C203" s="135"/>
      <c r="D203" s="120"/>
      <c r="E203" s="135"/>
      <c r="F203" s="135"/>
      <c r="G203" s="135"/>
      <c r="H203" s="118"/>
    </row>
    <row r="204" spans="2:8" x14ac:dyDescent="0.25">
      <c r="B204" s="116"/>
      <c r="C204" s="135"/>
      <c r="D204" s="120"/>
      <c r="E204" s="135"/>
      <c r="F204" s="135"/>
      <c r="G204" s="135"/>
      <c r="H204" s="118"/>
    </row>
    <row r="205" spans="2:8" x14ac:dyDescent="0.25">
      <c r="B205" s="116"/>
      <c r="C205" s="135"/>
      <c r="D205" s="120"/>
      <c r="E205" s="135"/>
      <c r="F205" s="135"/>
      <c r="G205" s="135"/>
      <c r="H205" s="118"/>
    </row>
    <row r="206" spans="2:8" x14ac:dyDescent="0.25">
      <c r="B206" s="116"/>
      <c r="C206" s="135"/>
      <c r="D206" s="120"/>
      <c r="E206" s="135"/>
      <c r="F206" s="135"/>
      <c r="G206" s="135"/>
      <c r="H206" s="118"/>
    </row>
    <row r="207" spans="2:8" x14ac:dyDescent="0.25">
      <c r="B207" s="116"/>
      <c r="C207" s="135"/>
      <c r="D207" s="120"/>
      <c r="E207" s="135"/>
      <c r="F207" s="135"/>
      <c r="G207" s="135"/>
      <c r="H207" s="118"/>
    </row>
    <row r="208" spans="2:8" x14ac:dyDescent="0.25">
      <c r="B208" s="116"/>
      <c r="C208" s="135"/>
      <c r="D208" s="120"/>
      <c r="E208" s="135"/>
      <c r="F208" s="135"/>
      <c r="G208" s="135"/>
      <c r="H208" s="118"/>
    </row>
    <row r="209" spans="2:8" x14ac:dyDescent="0.25">
      <c r="B209" s="121"/>
      <c r="C209" s="122"/>
      <c r="D209" s="122"/>
      <c r="E209" s="122"/>
      <c r="F209" s="122"/>
      <c r="G209" s="122"/>
      <c r="H209" s="123"/>
    </row>
  </sheetData>
  <sheetProtection algorithmName="SHA-512" hashValue="+3EdGtmnkoM2SCFtLf/pri/zrQkE4HiwYOXO3MhKyucDo29JhnZxDNet1JzmzXFephhZYj2gLJmt2a+nRO6/7Q==" saltValue="cslWNhNmwuh4PDwO+Ekc/g==" spinCount="100000" sheet="1" objects="1" scenarios="1"/>
  <mergeCells count="1">
    <mergeCell ref="D6:D8"/>
  </mergeCells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74C75-E6C0-45EA-91DA-07288D471CE6}">
  <sheetPr codeName="Sheet3"/>
  <dimension ref="B1:BT170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15" customWidth="1"/>
    <col min="2" max="2" width="14.7109375" style="15" bestFit="1" customWidth="1"/>
    <col min="3" max="3" width="10.140625" style="15" bestFit="1" customWidth="1"/>
    <col min="4" max="4" width="6" style="15" customWidth="1"/>
    <col min="5" max="5" width="17.28515625" style="15" bestFit="1" customWidth="1"/>
    <col min="6" max="6" width="11" style="15" customWidth="1"/>
    <col min="7" max="7" width="11.7109375" style="15" customWidth="1"/>
    <col min="8" max="8" width="6.7109375" style="15" customWidth="1"/>
    <col min="9" max="9" width="9.140625" style="15"/>
    <col min="10" max="10" width="7.28515625" style="15" customWidth="1"/>
    <col min="11" max="11" width="23.42578125" style="15" customWidth="1"/>
    <col min="12" max="12" width="13.140625" style="15" customWidth="1"/>
    <col min="13" max="13" width="12.5703125" style="15" bestFit="1" customWidth="1"/>
    <col min="14" max="14" width="22" style="15" customWidth="1"/>
    <col min="15" max="15" width="11.7109375" style="15" customWidth="1"/>
    <col min="16" max="38" width="14.140625" style="15" customWidth="1"/>
    <col min="39" max="40" width="9" style="15" customWidth="1"/>
    <col min="41" max="41" width="9.140625" style="15"/>
    <col min="42" max="42" width="33.5703125" style="15" bestFit="1" customWidth="1"/>
    <col min="43" max="46" width="9.140625" style="15"/>
    <col min="47" max="49" width="14.140625" style="15" customWidth="1"/>
    <col min="50" max="52" width="9.140625" style="15"/>
    <col min="53" max="53" width="9.85546875" style="15" customWidth="1"/>
    <col min="54" max="54" width="25.5703125" style="15" customWidth="1"/>
    <col min="55" max="62" width="9.140625" style="15"/>
    <col min="63" max="63" width="22" style="15" customWidth="1"/>
    <col min="64" max="64" width="10.5703125" style="15" customWidth="1"/>
    <col min="65" max="65" width="21.28515625" style="15" customWidth="1"/>
    <col min="66" max="66" width="9.140625" style="15"/>
    <col min="67" max="67" width="11.7109375" style="15" bestFit="1" customWidth="1"/>
    <col min="68" max="68" width="16" style="15" bestFit="1" customWidth="1"/>
    <col min="69" max="69" width="11.140625" style="15" bestFit="1" customWidth="1"/>
    <col min="70" max="70" width="11.42578125" style="15" bestFit="1" customWidth="1"/>
    <col min="71" max="71" width="9.140625" style="15"/>
    <col min="72" max="72" width="45.85546875" style="15" customWidth="1"/>
    <col min="73" max="16384" width="9.140625" style="15"/>
  </cols>
  <sheetData>
    <row r="1" spans="2:72" ht="6.75" customHeight="1" x14ac:dyDescent="0.25"/>
    <row r="2" spans="2:72" s="64" customFormat="1" ht="20.100000000000001" customHeight="1" x14ac:dyDescent="0.25">
      <c r="B2" s="63">
        <f>IFERROR(MAX(B4:B20,1)+1,1)</f>
        <v>13</v>
      </c>
    </row>
    <row r="3" spans="2:72" s="66" customFormat="1" ht="24" customHeight="1" x14ac:dyDescent="0.25">
      <c r="B3" s="65" t="s">
        <v>7</v>
      </c>
      <c r="E3" s="67" t="s">
        <v>9</v>
      </c>
      <c r="F3" s="67"/>
      <c r="G3" s="67"/>
      <c r="T3" s="68" t="s">
        <v>13</v>
      </c>
      <c r="U3" s="69"/>
      <c r="V3" s="70"/>
      <c r="W3" s="69"/>
      <c r="X3" s="70"/>
      <c r="Z3" s="68" t="s">
        <v>14</v>
      </c>
      <c r="AA3" s="69"/>
      <c r="AB3" s="70"/>
      <c r="AC3" s="73"/>
      <c r="AD3" s="73"/>
      <c r="AE3" s="17" t="s">
        <v>41</v>
      </c>
      <c r="AF3" s="17" t="s">
        <v>42</v>
      </c>
      <c r="AG3" s="17" t="s">
        <v>93</v>
      </c>
      <c r="AH3" s="17" t="s">
        <v>94</v>
      </c>
      <c r="AI3" s="17" t="s">
        <v>95</v>
      </c>
      <c r="BA3" s="66" t="s">
        <v>60</v>
      </c>
      <c r="BB3" s="71">
        <f t="array" ref="BB3">IFERROR(MAX(BA5:BA20*(LEN(BB5:BB20)&gt;0)),1)</f>
        <v>14</v>
      </c>
      <c r="BO3" s="71">
        <f>IFERROR(SUM(BO5:BO20),0)</f>
        <v>0</v>
      </c>
      <c r="BP3" s="71">
        <f>IFERROR(SUM(BP5:BP20),0)</f>
        <v>0</v>
      </c>
      <c r="BQ3" s="71">
        <f>IFERROR(SUM(BQ5:BQ20),0)</f>
        <v>0</v>
      </c>
      <c r="BR3" s="71">
        <f>IFERROR(SUM(BR5:BR20),0)</f>
        <v>0</v>
      </c>
    </row>
    <row r="4" spans="2:72" ht="21" x14ac:dyDescent="0.25">
      <c r="B4" s="14"/>
      <c r="C4" s="14" t="s">
        <v>8</v>
      </c>
      <c r="I4" s="16" t="s">
        <v>39</v>
      </c>
      <c r="J4" s="16" t="s">
        <v>0</v>
      </c>
      <c r="K4" s="16" t="s">
        <v>1</v>
      </c>
      <c r="L4" s="16" t="s">
        <v>2</v>
      </c>
      <c r="M4" s="16" t="s">
        <v>45</v>
      </c>
      <c r="N4" s="16" t="s">
        <v>3</v>
      </c>
      <c r="O4" s="16" t="s">
        <v>15</v>
      </c>
      <c r="P4" s="16" t="s">
        <v>16</v>
      </c>
      <c r="Q4" s="16" t="s">
        <v>96</v>
      </c>
      <c r="R4" s="17" t="s">
        <v>40</v>
      </c>
      <c r="S4" s="17"/>
      <c r="T4" s="17">
        <v>1</v>
      </c>
      <c r="U4" s="17">
        <v>2</v>
      </c>
      <c r="V4" s="17">
        <v>3</v>
      </c>
      <c r="W4" s="17">
        <v>4</v>
      </c>
      <c r="X4" s="17">
        <v>5</v>
      </c>
      <c r="Y4" s="17" t="s">
        <v>19</v>
      </c>
      <c r="Z4" s="17">
        <v>1</v>
      </c>
      <c r="AA4" s="17">
        <v>2</v>
      </c>
      <c r="AB4" s="17">
        <v>3</v>
      </c>
      <c r="AC4" s="17">
        <v>4</v>
      </c>
      <c r="AD4" s="17">
        <v>5</v>
      </c>
      <c r="AE4" s="17">
        <v>1</v>
      </c>
      <c r="AF4" s="17">
        <v>2</v>
      </c>
      <c r="AG4" s="17">
        <v>3</v>
      </c>
      <c r="AH4" s="17">
        <v>4</v>
      </c>
      <c r="AI4" s="17">
        <v>5</v>
      </c>
      <c r="AJ4" s="17" t="s">
        <v>43</v>
      </c>
      <c r="AK4" s="17" t="s">
        <v>13</v>
      </c>
      <c r="AL4" s="17" t="s">
        <v>14</v>
      </c>
      <c r="AM4" s="18">
        <v>0</v>
      </c>
      <c r="AN4" s="22">
        <f>MAX($AM$4:AM4)+F16</f>
        <v>1</v>
      </c>
      <c r="AO4" s="19" t="s">
        <v>44</v>
      </c>
      <c r="AP4" s="19"/>
      <c r="AQ4" s="20"/>
      <c r="AS4" s="15" t="s">
        <v>39</v>
      </c>
      <c r="AU4" s="78" t="s">
        <v>22</v>
      </c>
      <c r="AV4" s="78" t="s">
        <v>20</v>
      </c>
      <c r="AW4" s="78" t="s">
        <v>21</v>
      </c>
      <c r="AX4" s="66"/>
      <c r="AY4" s="78"/>
      <c r="BA4" s="32" t="s">
        <v>39</v>
      </c>
      <c r="BB4" s="32" t="s">
        <v>3</v>
      </c>
      <c r="BJ4" s="32" t="s">
        <v>0</v>
      </c>
      <c r="BK4" s="32" t="s">
        <v>1</v>
      </c>
      <c r="BL4" s="32" t="s">
        <v>2</v>
      </c>
      <c r="BM4" s="32" t="s">
        <v>3</v>
      </c>
      <c r="BO4" s="32" t="s">
        <v>104</v>
      </c>
      <c r="BP4" s="32" t="s">
        <v>105</v>
      </c>
      <c r="BQ4" s="32" t="s">
        <v>106</v>
      </c>
      <c r="BR4" s="77" t="s">
        <v>111</v>
      </c>
      <c r="BT4" s="32" t="s">
        <v>114</v>
      </c>
    </row>
    <row r="5" spans="2:72" x14ac:dyDescent="0.25">
      <c r="B5" s="21">
        <f t="shared" ref="B5:B20" si="0">IF(LEN(K5)=0,"",I5)</f>
        <v>1</v>
      </c>
      <c r="C5" s="21">
        <f t="shared" ref="C5:C20" si="1">IFERROR(INDEX($J$5:$J$20,SMALL($B$5:$B$20,$I5)),"")</f>
        <v>1</v>
      </c>
      <c r="E5" s="16" t="s">
        <v>96</v>
      </c>
      <c r="F5" s="16" t="s">
        <v>34</v>
      </c>
      <c r="I5" s="14">
        <v>1</v>
      </c>
      <c r="J5" s="21">
        <f>IF(LEN(INDEX(Menu!C$7:C$22,Cal!$I5))=0,"",INDEX(Menu!C$7:C$22,Cal!$I5))</f>
        <v>1</v>
      </c>
      <c r="K5" s="21" t="str">
        <f>IFERROR(IF(LEN(INDEX(Menu!D$7:D$22,Cal!$I5))=0,"",INDEX(Menu!D$7:D$22,Cal!$I5)),"")</f>
        <v>home</v>
      </c>
      <c r="L5" s="21" t="str">
        <f>IFERROR(IF(LEN($K5)=0,"",IF(INDEX(Menu!E$7:E$22,Cal!$I5)=J5,"Main Page",IF(LEN(INDEX(Menu!E$7:E$22,Cal!$I5))=0,"Main Page",INDEX(Menu!E$7:E$22,Cal!$I5)))),"Main Page")</f>
        <v>Main Page</v>
      </c>
      <c r="M5" s="21" t="str">
        <f>IFERROR(IF(LEN(INDEX(Menu!F$7:F$22,Cal!$I5))=0,"",INDEX(Menu!F$7:F$22,Cal!$I5)),"")</f>
        <v/>
      </c>
      <c r="N5" s="21" t="str">
        <f t="shared" ref="N5:N20" si="2">IFERROR(IF(LEN(K5)=0,"",INDEX($N$5:$N$20,MATCH($O5,$J$5:$J$20,0))),"")&amp;IFERROR(IF(LEN(K5)=0,"","/"&amp;K5),"")</f>
        <v>/home</v>
      </c>
      <c r="O5" s="21">
        <f t="shared" ref="O5:O20" si="3">IFERROR(IF(L5="Main Page",0,L5),"")</f>
        <v>0</v>
      </c>
      <c r="P5" s="21">
        <f>IFERROR(IF(LEN(K5)=0,"",COUNTIF($L$5:L5,L5)),"")</f>
        <v>1</v>
      </c>
      <c r="Q5" s="21">
        <f t="shared" ref="Q5:Q20" si="4">IFERROR(IF(LEN(K5)=0,"",IF(L5="Main Page",1,INDEX($Q$5:$Q$20,MATCH(L5,$J$5:$J$20,0))+1)),"")</f>
        <v>1</v>
      </c>
      <c r="R5" s="21" t="str">
        <f>O5&amp;"-"&amp;P5</f>
        <v>0-1</v>
      </c>
      <c r="S5" s="21"/>
      <c r="T5" s="21">
        <f t="shared" ref="T5:T20" si="5">IFERROR(IF($Q5=T$4,IF(P5=1,0,INDEX($T$5:$T$20,MATCH(O5&amp;"-"&amp;P5-1,$R$5:$R$20,0),0)+INDEX($AJ$5:$AJ$20,MATCH(O5&amp;"-"&amp;P5-1,$R$5:$R$20,0))*3+3),""),"")</f>
        <v>0</v>
      </c>
      <c r="U5" s="21" t="str">
        <f t="shared" ref="U5:U20" si="6">IFERROR(IF($Q5=U$4,INDEX($T$5:$T$20,MATCH($L5,$J$5:$J$20,0))+3,""),"")</f>
        <v/>
      </c>
      <c r="V5" s="21" t="str">
        <f t="shared" ref="V5:V20" si="7">IFERROR(IF($Q5=V$4,INDEX($U$5:$U$20,MATCH($L5,$J$5:$J$20,0))+3,""),"")</f>
        <v/>
      </c>
      <c r="W5" s="21" t="str">
        <f t="shared" ref="W5:W20" si="8">IFERROR(IF($Q5=W$4,INDEX($V$5:$V$20,MATCH($L5,$J$5:$J$20,0))+3,""),"")</f>
        <v/>
      </c>
      <c r="X5" s="21" t="str">
        <f t="shared" ref="X5:X20" si="9">IFERROR(IF($Q5=X$4,INDEX($W$5:$W$20,MATCH($L5,$J$5:$J$20,0))+3,""),"")</f>
        <v/>
      </c>
      <c r="Y5" s="21">
        <f t="shared" ref="Y5:Y20" si="10">IFERROR(IF(LEN(K5)=0,"",COUNTIF($O$5:$O$20,J5)+SUMIF($O$5:$O$20,J5,$Y$5:$Y$20)),"")</f>
        <v>0</v>
      </c>
      <c r="Z5" s="21">
        <f>IFERROR(IF($Q5=Z$4,3,""),"")</f>
        <v>3</v>
      </c>
      <c r="AA5" s="21" t="str">
        <f t="shared" ref="AA5:AD20" si="11">IFERROR(IF($Q5=AA$4,IF($P5=1,sumadj+1+INDEX(Z$5:Z$20,MATCH($L5,$J$5:$J$20,0)),INDEX(AA$5:AA$20,MATCH($O5&amp;"-"&amp;$P5-1,$R$5:$R$20,0),0)+sumadj+1)+IFERROR(INDEX($Y$5:$Y$20,MATCH($O5&amp;"-"&amp;$P5-1,$R$5:$R$20,0))*(sumadj+1),0),""),"")</f>
        <v/>
      </c>
      <c r="AB5" s="21" t="str">
        <f t="shared" si="11"/>
        <v/>
      </c>
      <c r="AC5" s="21" t="str">
        <f t="shared" si="11"/>
        <v/>
      </c>
      <c r="AD5" s="21" t="str">
        <f t="shared" si="11"/>
        <v/>
      </c>
      <c r="AE5" s="21">
        <f t="shared" ref="AE5:AH20" si="12">IFERROR(IF(LEN($K5)=0,"",IF($Q5=AE$4,IF(COUNTIF($O$5:$O$20,$J5)&gt;0,1,0)+SUMIF($O$5:$O$20,$J5,AF$5:AF$20),"")),"")</f>
        <v>0</v>
      </c>
      <c r="AF5" s="21" t="str">
        <f t="shared" si="12"/>
        <v/>
      </c>
      <c r="AG5" s="21" t="str">
        <f t="shared" si="12"/>
        <v/>
      </c>
      <c r="AH5" s="21" t="str">
        <f t="shared" si="12"/>
        <v/>
      </c>
      <c r="AI5" s="21" t="str">
        <f t="shared" ref="AI5:AI20" si="13">IFERROR(IF(LEN($K5)=0,"",IF($Q5=AI$4,IF(COUNTIF($O$5:$O$20,$J5)&gt;0,1,0),"")),"")</f>
        <v/>
      </c>
      <c r="AJ5" s="21">
        <f t="shared" ref="AJ5:AJ20" si="14">IFERROR(IF(LEN(K5)=0,"",SUM(AE5:AI5)),"")</f>
        <v>0</v>
      </c>
      <c r="AK5" s="21">
        <f t="shared" ref="AK5:AK20" si="15">IFERROR(IF(LEN(K5)=0,"",SUM(T5:X5)),"")</f>
        <v>0</v>
      </c>
      <c r="AL5" s="21">
        <f t="shared" ref="AL5:AL20" si="16">IFERROR(IF(LEN(K5)=0,"",IF(SUM(Z5:AD5)=0,"",SUM(Z5:AD5))),"")</f>
        <v>3</v>
      </c>
      <c r="AM5" s="21" t="str">
        <f t="shared" ref="AM5:AM20" si="17">IFERROR($AK5&amp;"-"&amp;$AL5+AM$4,"")</f>
        <v>0-3</v>
      </c>
      <c r="AN5" s="24" t="str">
        <f t="shared" ref="AN5:AN20" si="18">IFERROR($AK5&amp;"-"&amp;$AL5+AN$4,"")</f>
        <v>0-4</v>
      </c>
      <c r="AO5" s="14"/>
      <c r="AP5" s="23" t="str">
        <f t="shared" ref="AP5:AP20" si="19">IF(LEN(K5)=0,"*Nodata*!!",IF($F$15=1,J5&amp;"-","")&amp;K5)</f>
        <v>1-home</v>
      </c>
      <c r="AQ5" s="21" t="str">
        <f t="shared" ref="AQ5:AQ20" si="20">AM5</f>
        <v>0-3</v>
      </c>
      <c r="AS5" s="14">
        <v>1</v>
      </c>
      <c r="AT5" s="21">
        <f t="shared" ref="AT5:AT20" si="21">IF(LEN(T5)=0,"",T5)</f>
        <v>0</v>
      </c>
      <c r="AU5" s="21" t="str">
        <f t="shared" ref="AU5:AU20" si="22">IFERROR(IF(LEN(AV5)=0,"",AK5),"")</f>
        <v/>
      </c>
      <c r="AV5" s="21" t="str">
        <f t="shared" ref="AV5:AV20" si="23">IFERROR(IF(LEN(AW5)=0,"",AL5+1),"")</f>
        <v/>
      </c>
      <c r="AW5" s="21" t="str">
        <f t="array" ref="AW5">IFERROR(IF(LEN(K5)=0,"",IF($Y5&gt;0,MAX(IF($O$5:$O$20=$J5,$AL$5:$AL$20,"")),"")),"")</f>
        <v/>
      </c>
      <c r="AX5" s="21" t="str">
        <f t="shared" ref="AX5:AX20" si="24">IFERROR(IF(AND(M5="no",O5=0),AK5,""),"")</f>
        <v/>
      </c>
      <c r="AY5" s="21" t="str">
        <f t="shared" ref="AY5:AY20" si="25">IFERROR(IF(AND(M5="No",O5&gt;0),AK5&amp;"-"&amp;AL5,""),"")</f>
        <v/>
      </c>
      <c r="BA5" s="14">
        <v>1</v>
      </c>
      <c r="BB5" s="21" t="str">
        <f>IFERROR(IF(LEN(INDEX(Converter!C$9:C$24,Cal!$BA5))=0,"",INDEX(Converter!C$9:C$24,Cal!$BA5)),"")</f>
        <v>https://www.example.com/home</v>
      </c>
      <c r="BC5" s="21">
        <f>IFERROR(FIND(" ",SUBSTITUTE($BB5,"/"," ",3)),"")</f>
        <v>24</v>
      </c>
      <c r="BD5" s="21" t="str">
        <f>IFERROR(FIND(" ",SUBSTITUTE($BB5,"/"," ",4)),"")</f>
        <v/>
      </c>
      <c r="BE5" s="21" t="str">
        <f>IFERROR(FIND(" ",SUBSTITUTE($BB5,"/"," ",5)),"")</f>
        <v/>
      </c>
      <c r="BF5" s="21" t="str">
        <f>IFERROR(MID($BB5,BC5+1,IF(ISNUMBER(BD5),BD5-1,LEN($BB5))-BC5),"")</f>
        <v>home</v>
      </c>
      <c r="BG5" s="21" t="str">
        <f>IFERROR(MID($BB5,BD5+1,IF(ISNUMBER(BE5),BE5-1,LEN($BB5))-BD5),"")</f>
        <v/>
      </c>
      <c r="BH5" s="21" t="str">
        <f>IFERROR(MID($BB5,BE5+1,IF(ISNUMBER(BF5),BF5-1,LEN($BB5))-BE5),"")</f>
        <v/>
      </c>
      <c r="BI5" s="21">
        <f t="shared" ref="BI5:BI20" si="26">IFERROR(IF(LEN(BB5)=0,"",COUNT(BC5:BE5)),"")</f>
        <v>1</v>
      </c>
      <c r="BJ5" s="21">
        <f>IF(LEN(BB5)=0,"",BA5)</f>
        <v>1</v>
      </c>
      <c r="BK5" s="21" t="str">
        <f t="shared" ref="BK5:BK20" si="27">IFERROR(IF(LEN(BB5)=0,"",INDEX(BF5:BH5,BI5)),"")</f>
        <v>home</v>
      </c>
      <c r="BL5" s="21" t="str">
        <f t="shared" ref="BL5:BL20" si="28">IFERROR(IF(LEN(BB5)=0,"",IF(BI5&lt;2,"Main Page",MATCH(INDEX(BF5:BH5,BI5-1),$BK$5:$BK$20,0))),"")</f>
        <v>Main Page</v>
      </c>
      <c r="BM5" s="21" t="str">
        <f t="shared" ref="BM5:BM20" si="29">IFERROR(IF(LEN(BB5)=0,"",RIGHT(BB5,LEN(BB5)+1-BC5)),"")</f>
        <v>/home</v>
      </c>
      <c r="BO5" s="21">
        <f t="shared" ref="BO5:BO20" si="30">IF(LEN(J5)=0,"",IF(COUNTIF($J$5:$J$20,J5)=1,0,1))</f>
        <v>0</v>
      </c>
      <c r="BP5" s="21">
        <f t="shared" ref="BP5:BP20" si="31">IF(LEN(L5)=0,"",IF(OR(L5="Main Page",COUNTIF($J$5:$J$20,L5)&gt;0),0,1))</f>
        <v>0</v>
      </c>
      <c r="BQ5" s="21">
        <f>IF(LEN(K5)=0,"",IF(OR(LEN(AK5)=0,LEN(AL5)=0),0,IF(AND(AK5&lt;150,AL5&lt;450),0,1)))</f>
        <v>0</v>
      </c>
      <c r="BR5" s="21">
        <f t="shared" ref="BR5:BR8" si="32">IF(LEN(Q5)=0,"",IF(Q5&gt;5,1,0))</f>
        <v>0</v>
      </c>
      <c r="BT5" s="21" t="str">
        <f>IF(BO3&gt;0,BT6&amp;CHAR(10),"")&amp;
IF(BP3&gt;0,BT7&amp;CHAR(10),"")&amp;
IF(BR3&gt;0,BT9&amp;CHAR(10),"")&amp;
IF(BQ3&gt;0,BT8,"")&amp;
IF(SUM(BO3:BR3)=0,"All is ok!"&amp;CHAR(10)&amp;"You can check the sitemap","")</f>
        <v>All is ok!
You can check the sitemap</v>
      </c>
    </row>
    <row r="6" spans="2:72" x14ac:dyDescent="0.25">
      <c r="B6" s="21">
        <f t="shared" si="0"/>
        <v>2</v>
      </c>
      <c r="C6" s="21">
        <f t="shared" si="1"/>
        <v>2</v>
      </c>
      <c r="E6" s="21" t="str">
        <f>IFERROR(IF(LEN(Menu!O12)=0,"",Menu!O12),"")</f>
        <v>1.Level</v>
      </c>
      <c r="F6" s="21" t="str">
        <f>IFERROR(IF(LEN(Menu!P12)=0,"Blue",Menu!P12),"Blue")</f>
        <v>Blue</v>
      </c>
      <c r="I6" s="14">
        <v>2</v>
      </c>
      <c r="J6" s="21">
        <f>IF(LEN(INDEX(Menu!C$7:C$22,Cal!$I6))=0,"",INDEX(Menu!C$7:C$22,Cal!$I6))</f>
        <v>2</v>
      </c>
      <c r="K6" s="21" t="str">
        <f>IFERROR(IF(LEN(INDEX(Menu!D$7:D$22,Cal!$I6))=0,"",INDEX(Menu!D$7:D$22,Cal!$I6)),"")</f>
        <v>services</v>
      </c>
      <c r="L6" s="21" t="str">
        <f>IFERROR(IF(LEN($K6)=0,"",IF(INDEX(Menu!E$7:E$22,Cal!$I6)=J6,"Main Page",IF(LEN(INDEX(Menu!E$7:E$22,Cal!$I6))=0,"Main Page",INDEX(Menu!E$7:E$22,Cal!$I6)))),"Main Page")</f>
        <v>Main Page</v>
      </c>
      <c r="M6" s="21" t="str">
        <f>IFERROR(IF(LEN(INDEX(Menu!F$7:F$22,Cal!$I6))=0,"",INDEX(Menu!F$7:F$22,Cal!$I6)),"")</f>
        <v>No</v>
      </c>
      <c r="N6" s="21" t="str">
        <f t="shared" si="2"/>
        <v>/services</v>
      </c>
      <c r="O6" s="21">
        <f t="shared" si="3"/>
        <v>0</v>
      </c>
      <c r="P6" s="21">
        <f>IFERROR(IF(LEN(K6)=0,"",COUNTIF($L$5:L6,L6)),"")</f>
        <v>2</v>
      </c>
      <c r="Q6" s="21">
        <f t="shared" si="4"/>
        <v>1</v>
      </c>
      <c r="R6" s="21" t="str">
        <f t="shared" ref="R6:R20" si="33">O6&amp;"-"&amp;P6</f>
        <v>0-2</v>
      </c>
      <c r="S6" s="21"/>
      <c r="T6" s="21">
        <f t="shared" si="5"/>
        <v>3</v>
      </c>
      <c r="U6" s="21" t="str">
        <f t="shared" si="6"/>
        <v/>
      </c>
      <c r="V6" s="21" t="str">
        <f t="shared" si="7"/>
        <v/>
      </c>
      <c r="W6" s="21" t="str">
        <f t="shared" si="8"/>
        <v/>
      </c>
      <c r="X6" s="21" t="str">
        <f t="shared" si="9"/>
        <v/>
      </c>
      <c r="Y6" s="21">
        <f t="shared" si="10"/>
        <v>6</v>
      </c>
      <c r="Z6" s="21">
        <f>IFERROR(IF($Q6=Z$4,3,""),"")</f>
        <v>3</v>
      </c>
      <c r="AA6" s="21" t="str">
        <f t="shared" si="11"/>
        <v/>
      </c>
      <c r="AB6" s="21" t="str">
        <f t="shared" si="11"/>
        <v/>
      </c>
      <c r="AC6" s="21" t="str">
        <f t="shared" si="11"/>
        <v/>
      </c>
      <c r="AD6" s="21" t="str">
        <f t="shared" si="11"/>
        <v/>
      </c>
      <c r="AE6" s="21">
        <f t="shared" si="12"/>
        <v>2</v>
      </c>
      <c r="AF6" s="21" t="str">
        <f t="shared" si="12"/>
        <v/>
      </c>
      <c r="AG6" s="21" t="str">
        <f t="shared" si="12"/>
        <v/>
      </c>
      <c r="AH6" s="21" t="str">
        <f t="shared" si="12"/>
        <v/>
      </c>
      <c r="AI6" s="21" t="str">
        <f t="shared" si="13"/>
        <v/>
      </c>
      <c r="AJ6" s="21">
        <f t="shared" si="14"/>
        <v>2</v>
      </c>
      <c r="AK6" s="21">
        <f t="shared" si="15"/>
        <v>3</v>
      </c>
      <c r="AL6" s="21">
        <f t="shared" si="16"/>
        <v>3</v>
      </c>
      <c r="AM6" s="21" t="str">
        <f t="shared" si="17"/>
        <v>3-3</v>
      </c>
      <c r="AN6" s="24" t="str">
        <f t="shared" si="18"/>
        <v>3-4</v>
      </c>
      <c r="AO6" s="14"/>
      <c r="AP6" s="23" t="str">
        <f t="shared" si="19"/>
        <v>2-services</v>
      </c>
      <c r="AQ6" s="21" t="str">
        <f t="shared" si="20"/>
        <v>3-3</v>
      </c>
      <c r="AS6" s="14">
        <v>2</v>
      </c>
      <c r="AT6" s="21">
        <f t="shared" si="21"/>
        <v>3</v>
      </c>
      <c r="AU6" s="21">
        <f t="shared" si="22"/>
        <v>3</v>
      </c>
      <c r="AV6" s="21">
        <f t="shared" si="23"/>
        <v>4</v>
      </c>
      <c r="AW6" s="21">
        <f t="array" ref="AW6">IFERROR(IF(LEN(K6)=0,"",IF($Y6&gt;0,MAX(IF($O$5:$O$20=$J6,$AL$5:$AL$20,"")),"")),"")</f>
        <v>21</v>
      </c>
      <c r="AX6" s="21">
        <f t="shared" si="24"/>
        <v>3</v>
      </c>
      <c r="AY6" s="21" t="str">
        <f t="shared" si="25"/>
        <v/>
      </c>
      <c r="BA6" s="14">
        <v>2</v>
      </c>
      <c r="BB6" s="21" t="str">
        <f>IFERROR(IF(LEN(INDEX(Converter!C$9:C$24,Cal!$BA6))=0,"",INDEX(Converter!C$9:C$24,Cal!$BA6)),"")</f>
        <v>https://www.example.com/services</v>
      </c>
      <c r="BC6" s="21">
        <f t="shared" ref="BC6:BC20" si="34">IFERROR(FIND(" ",SUBSTITUTE($BB6,"/"," ",3)),"")</f>
        <v>24</v>
      </c>
      <c r="BD6" s="21" t="str">
        <f t="shared" ref="BD6:BD20" si="35">IFERROR(FIND(" ",SUBSTITUTE($BB6,"/"," ",4)),"")</f>
        <v/>
      </c>
      <c r="BE6" s="21" t="str">
        <f t="shared" ref="BE6:BE20" si="36">IFERROR(FIND(" ",SUBSTITUTE($BB6,"/"," ",5)),"")</f>
        <v/>
      </c>
      <c r="BF6" s="21" t="str">
        <f t="shared" ref="BF6:BF20" si="37">IFERROR(MID($BB6,BC6+1,IF(ISNUMBER(BD6),BD6-1,LEN($BB6))-BC6),"")</f>
        <v>services</v>
      </c>
      <c r="BG6" s="21" t="str">
        <f t="shared" ref="BG6:BG20" si="38">IFERROR(MID($BB6,BD6+1,IF(ISNUMBER(BE6),BE6-1,LEN($BB6))-BD6),"")</f>
        <v/>
      </c>
      <c r="BH6" s="21" t="str">
        <f t="shared" ref="BH6:BH20" si="39">IFERROR(MID($BB6,BE6+1,IF(ISNUMBER(BF6),BF6-1,LEN($BB6))-BE6),"")</f>
        <v/>
      </c>
      <c r="BI6" s="21">
        <f t="shared" si="26"/>
        <v>1</v>
      </c>
      <c r="BJ6" s="21">
        <f t="shared" ref="BJ6:BJ20" si="40">IF(LEN(BB6)=0,"",BA6)</f>
        <v>2</v>
      </c>
      <c r="BK6" s="21" t="str">
        <f t="shared" si="27"/>
        <v>services</v>
      </c>
      <c r="BL6" s="21" t="str">
        <f t="shared" si="28"/>
        <v>Main Page</v>
      </c>
      <c r="BM6" s="21" t="str">
        <f t="shared" si="29"/>
        <v>/services</v>
      </c>
      <c r="BO6" s="21">
        <f t="shared" si="30"/>
        <v>0</v>
      </c>
      <c r="BP6" s="21">
        <f t="shared" si="31"/>
        <v>0</v>
      </c>
      <c r="BQ6" s="21">
        <f t="shared" ref="BQ6:BQ8" si="41">IF(LEN(K6)=0,"",IF(OR(LEN(AK6)=0,LEN(AL6)=0),0,IF(AND(AK6&lt;150,AL6&lt;450),0,1)))</f>
        <v>0</v>
      </c>
      <c r="BR6" s="21">
        <f t="shared" si="32"/>
        <v>0</v>
      </c>
      <c r="BT6" s="14" t="s">
        <v>107</v>
      </c>
    </row>
    <row r="7" spans="2:72" x14ac:dyDescent="0.25">
      <c r="B7" s="21">
        <f t="shared" si="0"/>
        <v>3</v>
      </c>
      <c r="C7" s="21">
        <f t="shared" si="1"/>
        <v>3</v>
      </c>
      <c r="E7" s="21" t="str">
        <f>IFERROR(IF(LEN(Menu!O13)=0,"",Menu!O13),"")</f>
        <v>2.Level</v>
      </c>
      <c r="F7" s="21" t="str">
        <f>IFERROR(IF(LEN(Menu!P13)=0,"Blue",Menu!P13),"Blue")</f>
        <v>Red</v>
      </c>
      <c r="I7" s="14">
        <v>3</v>
      </c>
      <c r="J7" s="21">
        <f>IF(LEN(INDEX(Menu!C$7:C$22,Cal!$I7))=0,"",INDEX(Menu!C$7:C$22,Cal!$I7))</f>
        <v>3</v>
      </c>
      <c r="K7" s="21" t="str">
        <f>IFERROR(IF(LEN(INDEX(Menu!D$7:D$22,Cal!$I7))=0,"",INDEX(Menu!D$7:D$22,Cal!$I7)),"")</f>
        <v>marketing</v>
      </c>
      <c r="L7" s="21">
        <f>IFERROR(IF(LEN($K7)=0,"",IF(INDEX(Menu!E$7:E$22,Cal!$I7)=J7,"Main Page",IF(LEN(INDEX(Menu!E$7:E$22,Cal!$I7))=0,"Main Page",INDEX(Menu!E$7:E$22,Cal!$I7)))),"Main Page")</f>
        <v>2</v>
      </c>
      <c r="M7" s="21" t="str">
        <f>IFERROR(IF(LEN(INDEX(Menu!F$7:F$22,Cal!$I7))=0,"",INDEX(Menu!F$7:F$22,Cal!$I7)),"")</f>
        <v/>
      </c>
      <c r="N7" s="21" t="str">
        <f t="shared" si="2"/>
        <v>/services/marketing</v>
      </c>
      <c r="O7" s="21">
        <f t="shared" si="3"/>
        <v>2</v>
      </c>
      <c r="P7" s="21">
        <f>IFERROR(IF(LEN(K7)=0,"",COUNTIF($L$5:L7,L7)),"")</f>
        <v>1</v>
      </c>
      <c r="Q7" s="21">
        <f t="shared" si="4"/>
        <v>2</v>
      </c>
      <c r="R7" s="21" t="str">
        <f t="shared" si="33"/>
        <v>2-1</v>
      </c>
      <c r="S7" s="21"/>
      <c r="T7" s="21" t="str">
        <f t="shared" si="5"/>
        <v/>
      </c>
      <c r="U7" s="21">
        <f t="shared" si="6"/>
        <v>6</v>
      </c>
      <c r="V7" s="21" t="str">
        <f t="shared" si="7"/>
        <v/>
      </c>
      <c r="W7" s="21" t="str">
        <f t="shared" si="8"/>
        <v/>
      </c>
      <c r="X7" s="21" t="str">
        <f t="shared" si="9"/>
        <v/>
      </c>
      <c r="Y7" s="21">
        <f t="shared" si="10"/>
        <v>3</v>
      </c>
      <c r="Z7" s="21" t="str">
        <f>IFERROR(IF($Q7=Z$4,3,""),"")</f>
        <v/>
      </c>
      <c r="AA7" s="21">
        <f t="shared" si="11"/>
        <v>6</v>
      </c>
      <c r="AB7" s="21" t="str">
        <f t="shared" si="11"/>
        <v/>
      </c>
      <c r="AC7" s="21" t="str">
        <f t="shared" si="11"/>
        <v/>
      </c>
      <c r="AD7" s="21" t="str">
        <f t="shared" si="11"/>
        <v/>
      </c>
      <c r="AE7" s="21" t="str">
        <f t="shared" si="12"/>
        <v/>
      </c>
      <c r="AF7" s="21">
        <f t="shared" si="12"/>
        <v>1</v>
      </c>
      <c r="AG7" s="21" t="str">
        <f t="shared" si="12"/>
        <v/>
      </c>
      <c r="AH7" s="21" t="str">
        <f t="shared" si="12"/>
        <v/>
      </c>
      <c r="AI7" s="21" t="str">
        <f t="shared" si="13"/>
        <v/>
      </c>
      <c r="AJ7" s="21">
        <f t="shared" si="14"/>
        <v>1</v>
      </c>
      <c r="AK7" s="21">
        <f t="shared" si="15"/>
        <v>6</v>
      </c>
      <c r="AL7" s="21">
        <f t="shared" si="16"/>
        <v>6</v>
      </c>
      <c r="AM7" s="21" t="str">
        <f t="shared" si="17"/>
        <v>6-6</v>
      </c>
      <c r="AN7" s="24" t="str">
        <f t="shared" si="18"/>
        <v>6-7</v>
      </c>
      <c r="AO7" s="14"/>
      <c r="AP7" s="23" t="str">
        <f t="shared" si="19"/>
        <v>3-marketing</v>
      </c>
      <c r="AQ7" s="21" t="str">
        <f t="shared" si="20"/>
        <v>6-6</v>
      </c>
      <c r="AS7" s="14">
        <v>3</v>
      </c>
      <c r="AT7" s="21" t="str">
        <f t="shared" si="21"/>
        <v/>
      </c>
      <c r="AU7" s="21">
        <f t="shared" si="22"/>
        <v>6</v>
      </c>
      <c r="AV7" s="21">
        <f t="shared" si="23"/>
        <v>7</v>
      </c>
      <c r="AW7" s="21">
        <f t="array" ref="AW7">IFERROR(IF(LEN(K7)=0,"",IF($Y7&gt;0,MAX(IF($O$5:$O$20=$J7,$AL$5:$AL$20,"")),"")),"")</f>
        <v>15</v>
      </c>
      <c r="AX7" s="21" t="str">
        <f t="shared" si="24"/>
        <v/>
      </c>
      <c r="AY7" s="21" t="str">
        <f t="shared" si="25"/>
        <v/>
      </c>
      <c r="BA7" s="14">
        <v>3</v>
      </c>
      <c r="BB7" s="21" t="str">
        <f>IFERROR(IF(LEN(INDEX(Converter!C$9:C$24,Cal!$BA7))=0,"",INDEX(Converter!C$9:C$24,Cal!$BA7)),"")</f>
        <v>https://www.example.com/services/marketing</v>
      </c>
      <c r="BC7" s="21">
        <f t="shared" si="34"/>
        <v>24</v>
      </c>
      <c r="BD7" s="21">
        <f t="shared" si="35"/>
        <v>33</v>
      </c>
      <c r="BE7" s="21" t="str">
        <f t="shared" si="36"/>
        <v/>
      </c>
      <c r="BF7" s="21" t="str">
        <f t="shared" si="37"/>
        <v>services</v>
      </c>
      <c r="BG7" s="21" t="str">
        <f t="shared" si="38"/>
        <v>marketing</v>
      </c>
      <c r="BH7" s="21" t="str">
        <f t="shared" si="39"/>
        <v/>
      </c>
      <c r="BI7" s="21">
        <f t="shared" si="26"/>
        <v>2</v>
      </c>
      <c r="BJ7" s="21">
        <f t="shared" si="40"/>
        <v>3</v>
      </c>
      <c r="BK7" s="21" t="str">
        <f t="shared" si="27"/>
        <v>marketing</v>
      </c>
      <c r="BL7" s="21">
        <f t="shared" si="28"/>
        <v>2</v>
      </c>
      <c r="BM7" s="21" t="str">
        <f t="shared" si="29"/>
        <v>/services/marketing</v>
      </c>
      <c r="BO7" s="21">
        <f t="shared" si="30"/>
        <v>0</v>
      </c>
      <c r="BP7" s="21">
        <f t="shared" si="31"/>
        <v>0</v>
      </c>
      <c r="BQ7" s="21">
        <f t="shared" si="41"/>
        <v>0</v>
      </c>
      <c r="BR7" s="21">
        <f t="shared" si="32"/>
        <v>0</v>
      </c>
      <c r="BT7" s="14" t="s">
        <v>112</v>
      </c>
    </row>
    <row r="8" spans="2:72" x14ac:dyDescent="0.25">
      <c r="B8" s="21">
        <f t="shared" si="0"/>
        <v>4</v>
      </c>
      <c r="C8" s="21">
        <f t="shared" si="1"/>
        <v>4</v>
      </c>
      <c r="E8" s="21" t="str">
        <f>IFERROR(IF(LEN(Menu!O14)=0,"",Menu!O14),"")</f>
        <v>3.Level</v>
      </c>
      <c r="F8" s="21" t="str">
        <f>IFERROR(IF(LEN(Menu!P14)=0,"Blue",Menu!P14),"Blue")</f>
        <v>Green</v>
      </c>
      <c r="I8" s="14">
        <v>4</v>
      </c>
      <c r="J8" s="21">
        <f>IF(LEN(INDEX(Menu!C$7:C$22,Cal!$I8))=0,"",INDEX(Menu!C$7:C$22,Cal!$I8))</f>
        <v>4</v>
      </c>
      <c r="K8" s="21" t="str">
        <f>IFERROR(IF(LEN(INDEX(Menu!D$7:D$22,Cal!$I8))=0,"",INDEX(Menu!D$7:D$22,Cal!$I8)),"")</f>
        <v>seo</v>
      </c>
      <c r="L8" s="21">
        <f>IFERROR(IF(LEN($K8)=0,"",IF(INDEX(Menu!E$7:E$22,Cal!$I8)=J8,"Main Page",IF(LEN(INDEX(Menu!E$7:E$22,Cal!$I8))=0,"Main Page",INDEX(Menu!E$7:E$22,Cal!$I8)))),"Main Page")</f>
        <v>2</v>
      </c>
      <c r="M8" s="21" t="str">
        <f>IFERROR(IF(LEN(INDEX(Menu!F$7:F$22,Cal!$I8))=0,"",INDEX(Menu!F$7:F$22,Cal!$I8)),"")</f>
        <v/>
      </c>
      <c r="N8" s="21" t="str">
        <f t="shared" si="2"/>
        <v>/services/seo</v>
      </c>
      <c r="O8" s="21">
        <f t="shared" si="3"/>
        <v>2</v>
      </c>
      <c r="P8" s="21">
        <f>IFERROR(IF(LEN(K8)=0,"",COUNTIF($L$5:L8,L8)),"")</f>
        <v>2</v>
      </c>
      <c r="Q8" s="21">
        <f t="shared" si="4"/>
        <v>2</v>
      </c>
      <c r="R8" s="21" t="str">
        <f t="shared" si="33"/>
        <v>2-2</v>
      </c>
      <c r="S8" s="21"/>
      <c r="T8" s="21" t="str">
        <f t="shared" si="5"/>
        <v/>
      </c>
      <c r="U8" s="21">
        <f t="shared" si="6"/>
        <v>6</v>
      </c>
      <c r="V8" s="21" t="str">
        <f t="shared" si="7"/>
        <v/>
      </c>
      <c r="W8" s="21" t="str">
        <f t="shared" si="8"/>
        <v/>
      </c>
      <c r="X8" s="21" t="str">
        <f t="shared" si="9"/>
        <v/>
      </c>
      <c r="Y8" s="21">
        <f t="shared" si="10"/>
        <v>0</v>
      </c>
      <c r="Z8" s="21" t="str">
        <f t="shared" ref="Z8:Z20" si="42">IFERROR(IF($Q8=Z$4,3,""),"")</f>
        <v/>
      </c>
      <c r="AA8" s="21">
        <f t="shared" si="11"/>
        <v>18</v>
      </c>
      <c r="AB8" s="21" t="str">
        <f t="shared" si="11"/>
        <v/>
      </c>
      <c r="AC8" s="21" t="str">
        <f t="shared" si="11"/>
        <v/>
      </c>
      <c r="AD8" s="21" t="str">
        <f t="shared" si="11"/>
        <v/>
      </c>
      <c r="AE8" s="21" t="str">
        <f t="shared" si="12"/>
        <v/>
      </c>
      <c r="AF8" s="21">
        <f t="shared" si="12"/>
        <v>0</v>
      </c>
      <c r="AG8" s="21" t="str">
        <f t="shared" si="12"/>
        <v/>
      </c>
      <c r="AH8" s="21" t="str">
        <f t="shared" si="12"/>
        <v/>
      </c>
      <c r="AI8" s="21" t="str">
        <f t="shared" si="13"/>
        <v/>
      </c>
      <c r="AJ8" s="21">
        <f t="shared" si="14"/>
        <v>0</v>
      </c>
      <c r="AK8" s="21">
        <f t="shared" si="15"/>
        <v>6</v>
      </c>
      <c r="AL8" s="21">
        <f t="shared" si="16"/>
        <v>18</v>
      </c>
      <c r="AM8" s="21" t="str">
        <f t="shared" si="17"/>
        <v>6-18</v>
      </c>
      <c r="AN8" s="24" t="str">
        <f t="shared" si="18"/>
        <v>6-19</v>
      </c>
      <c r="AO8" s="14"/>
      <c r="AP8" s="23" t="str">
        <f t="shared" si="19"/>
        <v>4-seo</v>
      </c>
      <c r="AQ8" s="21" t="str">
        <f t="shared" si="20"/>
        <v>6-18</v>
      </c>
      <c r="AS8" s="14">
        <v>4</v>
      </c>
      <c r="AT8" s="21" t="str">
        <f t="shared" si="21"/>
        <v/>
      </c>
      <c r="AU8" s="21" t="str">
        <f t="shared" si="22"/>
        <v/>
      </c>
      <c r="AV8" s="21" t="str">
        <f t="shared" si="23"/>
        <v/>
      </c>
      <c r="AW8" s="21" t="str">
        <f t="array" ref="AW8">IFERROR(IF(LEN(K8)=0,"",IF($Y8&gt;0,MAX(IF($O$5:$O$20=$J8,$AL$5:$AL$20,"")),"")),"")</f>
        <v/>
      </c>
      <c r="AX8" s="21" t="str">
        <f t="shared" si="24"/>
        <v/>
      </c>
      <c r="AY8" s="21" t="str">
        <f t="shared" si="25"/>
        <v/>
      </c>
      <c r="BA8" s="14">
        <v>4</v>
      </c>
      <c r="BB8" s="21" t="str">
        <f>IFERROR(IF(LEN(INDEX(Converter!C$9:C$24,Cal!$BA8))=0,"",INDEX(Converter!C$9:C$24,Cal!$BA8)),"")</f>
        <v>https://www.example.com/services/seo</v>
      </c>
      <c r="BC8" s="21">
        <f t="shared" si="34"/>
        <v>24</v>
      </c>
      <c r="BD8" s="21">
        <f t="shared" si="35"/>
        <v>33</v>
      </c>
      <c r="BE8" s="21" t="str">
        <f t="shared" si="36"/>
        <v/>
      </c>
      <c r="BF8" s="21" t="str">
        <f t="shared" si="37"/>
        <v>services</v>
      </c>
      <c r="BG8" s="21" t="str">
        <f t="shared" si="38"/>
        <v>seo</v>
      </c>
      <c r="BH8" s="21" t="str">
        <f t="shared" si="39"/>
        <v/>
      </c>
      <c r="BI8" s="21">
        <f t="shared" si="26"/>
        <v>2</v>
      </c>
      <c r="BJ8" s="21">
        <f t="shared" si="40"/>
        <v>4</v>
      </c>
      <c r="BK8" s="21" t="str">
        <f t="shared" si="27"/>
        <v>seo</v>
      </c>
      <c r="BL8" s="21">
        <f t="shared" si="28"/>
        <v>2</v>
      </c>
      <c r="BM8" s="21" t="str">
        <f t="shared" si="29"/>
        <v>/services/seo</v>
      </c>
      <c r="BO8" s="21">
        <f t="shared" si="30"/>
        <v>0</v>
      </c>
      <c r="BP8" s="21">
        <f t="shared" si="31"/>
        <v>0</v>
      </c>
      <c r="BQ8" s="21">
        <f t="shared" si="41"/>
        <v>0</v>
      </c>
      <c r="BR8" s="21">
        <f t="shared" si="32"/>
        <v>0</v>
      </c>
      <c r="BT8" s="14" t="s">
        <v>108</v>
      </c>
    </row>
    <row r="9" spans="2:72" x14ac:dyDescent="0.25">
      <c r="B9" s="21">
        <f t="shared" si="0"/>
        <v>5</v>
      </c>
      <c r="C9" s="21">
        <f t="shared" si="1"/>
        <v>5</v>
      </c>
      <c r="E9" s="21" t="str">
        <f>IFERROR(IF(LEN(Menu!O15)=0,"",Menu!O15),"")</f>
        <v>4.Level</v>
      </c>
      <c r="F9" s="21" t="str">
        <f>IFERROR(IF(LEN(Menu!P15)=0,"Blue",Menu!P15),"Blue")</f>
        <v>Gray</v>
      </c>
      <c r="I9" s="14">
        <v>5</v>
      </c>
      <c r="J9" s="21">
        <f>IF(LEN(INDEX(Menu!C$7:C$22,Cal!$I9))=0,"",INDEX(Menu!C$7:C$22,Cal!$I9))</f>
        <v>5</v>
      </c>
      <c r="K9" s="21" t="str">
        <f>IFERROR(IF(LEN(INDEX(Menu!D$7:D$22,Cal!$I9))=0,"",INDEX(Menu!D$7:D$22,Cal!$I9)),"")</f>
        <v>ppc</v>
      </c>
      <c r="L9" s="21">
        <f>IFERROR(IF(LEN($K9)=0,"",IF(INDEX(Menu!E$7:E$22,Cal!$I9)=J9,"Main Page",IF(LEN(INDEX(Menu!E$7:E$22,Cal!$I9))=0,"Main Page",INDEX(Menu!E$7:E$22,Cal!$I9)))),"Main Page")</f>
        <v>3</v>
      </c>
      <c r="M9" s="21" t="str">
        <f>IFERROR(IF(LEN(INDEX(Menu!F$7:F$22,Cal!$I9))=0,"",INDEX(Menu!F$7:F$22,Cal!$I9)),"")</f>
        <v/>
      </c>
      <c r="N9" s="21" t="str">
        <f t="shared" si="2"/>
        <v>/services/marketing/ppc</v>
      </c>
      <c r="O9" s="21">
        <f t="shared" si="3"/>
        <v>3</v>
      </c>
      <c r="P9" s="21">
        <f>IFERROR(IF(LEN(K9)=0,"",COUNTIF($L$5:L9,L9)),"")</f>
        <v>1</v>
      </c>
      <c r="Q9" s="21">
        <f t="shared" si="4"/>
        <v>3</v>
      </c>
      <c r="R9" s="21" t="str">
        <f t="shared" si="33"/>
        <v>3-1</v>
      </c>
      <c r="S9" s="21"/>
      <c r="T9" s="21" t="str">
        <f t="shared" si="5"/>
        <v/>
      </c>
      <c r="U9" s="21" t="str">
        <f t="shared" si="6"/>
        <v/>
      </c>
      <c r="V9" s="21">
        <f t="shared" si="7"/>
        <v>9</v>
      </c>
      <c r="W9" s="21" t="str">
        <f t="shared" si="8"/>
        <v/>
      </c>
      <c r="X9" s="21" t="str">
        <f t="shared" si="9"/>
        <v/>
      </c>
      <c r="Y9" s="21">
        <f t="shared" si="10"/>
        <v>0</v>
      </c>
      <c r="Z9" s="21" t="str">
        <f t="shared" si="42"/>
        <v/>
      </c>
      <c r="AA9" s="21" t="str">
        <f t="shared" si="11"/>
        <v/>
      </c>
      <c r="AB9" s="21">
        <f t="shared" si="11"/>
        <v>9</v>
      </c>
      <c r="AC9" s="21" t="str">
        <f t="shared" si="11"/>
        <v/>
      </c>
      <c r="AD9" s="21" t="str">
        <f t="shared" si="11"/>
        <v/>
      </c>
      <c r="AE9" s="21" t="str">
        <f t="shared" si="12"/>
        <v/>
      </c>
      <c r="AF9" s="21" t="str">
        <f t="shared" si="12"/>
        <v/>
      </c>
      <c r="AG9" s="21">
        <f t="shared" si="12"/>
        <v>0</v>
      </c>
      <c r="AH9" s="21" t="str">
        <f t="shared" si="12"/>
        <v/>
      </c>
      <c r="AI9" s="21" t="str">
        <f t="shared" si="13"/>
        <v/>
      </c>
      <c r="AJ9" s="21">
        <f t="shared" si="14"/>
        <v>0</v>
      </c>
      <c r="AK9" s="21">
        <f t="shared" si="15"/>
        <v>9</v>
      </c>
      <c r="AL9" s="21">
        <f t="shared" si="16"/>
        <v>9</v>
      </c>
      <c r="AM9" s="21" t="str">
        <f t="shared" si="17"/>
        <v>9-9</v>
      </c>
      <c r="AN9" s="24" t="str">
        <f t="shared" si="18"/>
        <v>9-10</v>
      </c>
      <c r="AO9" s="14"/>
      <c r="AP9" s="23" t="str">
        <f t="shared" si="19"/>
        <v>5-ppc</v>
      </c>
      <c r="AQ9" s="21" t="str">
        <f t="shared" si="20"/>
        <v>9-9</v>
      </c>
      <c r="AS9" s="14">
        <v>5</v>
      </c>
      <c r="AT9" s="21" t="str">
        <f t="shared" si="21"/>
        <v/>
      </c>
      <c r="AU9" s="21" t="str">
        <f t="shared" si="22"/>
        <v/>
      </c>
      <c r="AV9" s="21" t="str">
        <f t="shared" si="23"/>
        <v/>
      </c>
      <c r="AW9" s="21" t="str">
        <f t="array" ref="AW9">IFERROR(IF(LEN(K9)=0,"",IF($Y9&gt;0,MAX(IF($O$5:$O$20=$J9,$AL$5:$AL$20,"")),"")),"")</f>
        <v/>
      </c>
      <c r="AX9" s="21" t="str">
        <f t="shared" si="24"/>
        <v/>
      </c>
      <c r="AY9" s="21" t="str">
        <f t="shared" si="25"/>
        <v/>
      </c>
      <c r="BA9" s="14">
        <v>5</v>
      </c>
      <c r="BB9" s="21" t="str">
        <f>IFERROR(IF(LEN(INDEX(Converter!C$9:C$24,Cal!$BA9))=0,"",INDEX(Converter!C$9:C$24,Cal!$BA9)),"")</f>
        <v>https://www.example.com/services/marketing/ppc</v>
      </c>
      <c r="BC9" s="21">
        <f t="shared" si="34"/>
        <v>24</v>
      </c>
      <c r="BD9" s="21">
        <f t="shared" si="35"/>
        <v>33</v>
      </c>
      <c r="BE9" s="21">
        <f t="shared" si="36"/>
        <v>43</v>
      </c>
      <c r="BF9" s="21" t="str">
        <f t="shared" si="37"/>
        <v>services</v>
      </c>
      <c r="BG9" s="21" t="str">
        <f t="shared" si="38"/>
        <v>marketing</v>
      </c>
      <c r="BH9" s="21" t="str">
        <f t="shared" si="39"/>
        <v>ppc</v>
      </c>
      <c r="BI9" s="21">
        <f t="shared" si="26"/>
        <v>3</v>
      </c>
      <c r="BJ9" s="21">
        <f t="shared" si="40"/>
        <v>5</v>
      </c>
      <c r="BK9" s="21" t="str">
        <f t="shared" si="27"/>
        <v>ppc</v>
      </c>
      <c r="BL9" s="21">
        <f t="shared" si="28"/>
        <v>3</v>
      </c>
      <c r="BM9" s="21" t="str">
        <f t="shared" si="29"/>
        <v>/services/marketing/ppc</v>
      </c>
      <c r="BO9" s="21">
        <f t="shared" si="30"/>
        <v>0</v>
      </c>
      <c r="BP9" s="21">
        <f t="shared" si="31"/>
        <v>0</v>
      </c>
      <c r="BQ9" s="21">
        <f t="shared" ref="BQ9:BQ10" si="43">IF(LEN(K9)=0,"",IF(OR(LEN(AK9)=0,LEN(AL9)=0),0,IF(AND(AK9&lt;150,AL9&lt;450),0,1)))</f>
        <v>0</v>
      </c>
      <c r="BR9" s="21">
        <f t="shared" ref="BR9:BR10" si="44">IF(LEN(Q9)=0,"",IF(Q9&gt;5,1,0))</f>
        <v>0</v>
      </c>
      <c r="BT9" s="14" t="s">
        <v>113</v>
      </c>
    </row>
    <row r="10" spans="2:72" x14ac:dyDescent="0.25">
      <c r="B10" s="21">
        <f t="shared" si="0"/>
        <v>6</v>
      </c>
      <c r="C10" s="21">
        <f t="shared" si="1"/>
        <v>6</v>
      </c>
      <c r="E10" s="21" t="str">
        <f>IFERROR(IF(LEN(Menu!O16)=0,"",Menu!O16),"")</f>
        <v>5.Level</v>
      </c>
      <c r="F10" s="21" t="str">
        <f>IFERROR(IF(LEN(Menu!P16)=0,"Blue",Menu!P16),"Blue")</f>
        <v>Yellow</v>
      </c>
      <c r="I10" s="14">
        <v>6</v>
      </c>
      <c r="J10" s="21">
        <f>IF(LEN(INDEX(Menu!C$7:C$22,Cal!$I10))=0,"",INDEX(Menu!C$7:C$22,Cal!$I10))</f>
        <v>6</v>
      </c>
      <c r="K10" s="21" t="str">
        <f>IFERROR(IF(LEN(INDEX(Menu!D$7:D$22,Cal!$I10))=0,"",INDEX(Menu!D$7:D$22,Cal!$I10)),"")</f>
        <v>social-media</v>
      </c>
      <c r="L10" s="21">
        <f>IFERROR(IF(LEN($K10)=0,"",IF(INDEX(Menu!E$7:E$22,Cal!$I10)=J10,"Main Page",IF(LEN(INDEX(Menu!E$7:E$22,Cal!$I10))=0,"Main Page",INDEX(Menu!E$7:E$22,Cal!$I10)))),"Main Page")</f>
        <v>3</v>
      </c>
      <c r="M10" s="21" t="str">
        <f>IFERROR(IF(LEN(INDEX(Menu!F$7:F$22,Cal!$I10))=0,"",INDEX(Menu!F$7:F$22,Cal!$I10)),"")</f>
        <v/>
      </c>
      <c r="N10" s="21" t="str">
        <f t="shared" si="2"/>
        <v>/services/marketing/social-media</v>
      </c>
      <c r="O10" s="21">
        <f t="shared" si="3"/>
        <v>3</v>
      </c>
      <c r="P10" s="21">
        <f>IFERROR(IF(LEN(K10)=0,"",COUNTIF($L$5:L10,L10)),"")</f>
        <v>2</v>
      </c>
      <c r="Q10" s="21">
        <f t="shared" si="4"/>
        <v>3</v>
      </c>
      <c r="R10" s="21" t="str">
        <f t="shared" si="33"/>
        <v>3-2</v>
      </c>
      <c r="S10" s="21"/>
      <c r="T10" s="21" t="str">
        <f t="shared" si="5"/>
        <v/>
      </c>
      <c r="U10" s="21" t="str">
        <f t="shared" si="6"/>
        <v/>
      </c>
      <c r="V10" s="21">
        <f t="shared" si="7"/>
        <v>9</v>
      </c>
      <c r="W10" s="21" t="str">
        <f t="shared" si="8"/>
        <v/>
      </c>
      <c r="X10" s="21" t="str">
        <f t="shared" si="9"/>
        <v/>
      </c>
      <c r="Y10" s="21">
        <f t="shared" si="10"/>
        <v>0</v>
      </c>
      <c r="Z10" s="21" t="str">
        <f t="shared" si="42"/>
        <v/>
      </c>
      <c r="AA10" s="21" t="str">
        <f t="shared" si="11"/>
        <v/>
      </c>
      <c r="AB10" s="21">
        <f t="shared" si="11"/>
        <v>12</v>
      </c>
      <c r="AC10" s="21" t="str">
        <f t="shared" si="11"/>
        <v/>
      </c>
      <c r="AD10" s="21" t="str">
        <f t="shared" si="11"/>
        <v/>
      </c>
      <c r="AE10" s="21" t="str">
        <f t="shared" si="12"/>
        <v/>
      </c>
      <c r="AF10" s="21" t="str">
        <f t="shared" si="12"/>
        <v/>
      </c>
      <c r="AG10" s="21">
        <f t="shared" si="12"/>
        <v>0</v>
      </c>
      <c r="AH10" s="21" t="str">
        <f t="shared" si="12"/>
        <v/>
      </c>
      <c r="AI10" s="21" t="str">
        <f t="shared" si="13"/>
        <v/>
      </c>
      <c r="AJ10" s="21">
        <f t="shared" si="14"/>
        <v>0</v>
      </c>
      <c r="AK10" s="21">
        <f t="shared" si="15"/>
        <v>9</v>
      </c>
      <c r="AL10" s="21">
        <f t="shared" si="16"/>
        <v>12</v>
      </c>
      <c r="AM10" s="21" t="str">
        <f t="shared" si="17"/>
        <v>9-12</v>
      </c>
      <c r="AN10" s="24" t="str">
        <f t="shared" si="18"/>
        <v>9-13</v>
      </c>
      <c r="AO10" s="14"/>
      <c r="AP10" s="23" t="str">
        <f t="shared" si="19"/>
        <v>6-social-media</v>
      </c>
      <c r="AQ10" s="21" t="str">
        <f t="shared" si="20"/>
        <v>9-12</v>
      </c>
      <c r="AS10" s="14">
        <v>6</v>
      </c>
      <c r="AT10" s="21" t="str">
        <f t="shared" si="21"/>
        <v/>
      </c>
      <c r="AU10" s="21" t="str">
        <f t="shared" si="22"/>
        <v/>
      </c>
      <c r="AV10" s="21" t="str">
        <f t="shared" si="23"/>
        <v/>
      </c>
      <c r="AW10" s="21" t="str">
        <f t="array" ref="AW10">IFERROR(IF(LEN(K10)=0,"",IF($Y10&gt;0,MAX(IF($O$5:$O$20=$J10,$AL$5:$AL$20,"")),"")),"")</f>
        <v/>
      </c>
      <c r="AX10" s="21" t="str">
        <f t="shared" si="24"/>
        <v/>
      </c>
      <c r="AY10" s="21" t="str">
        <f t="shared" si="25"/>
        <v/>
      </c>
      <c r="BA10" s="14">
        <v>6</v>
      </c>
      <c r="BB10" s="21" t="str">
        <f>IFERROR(IF(LEN(INDEX(Converter!C$9:C$24,Cal!$BA10))=0,"",INDEX(Converter!C$9:C$24,Cal!$BA10)),"")</f>
        <v>https://www.example.com/services/marketing/social-media</v>
      </c>
      <c r="BC10" s="21">
        <f t="shared" si="34"/>
        <v>24</v>
      </c>
      <c r="BD10" s="21">
        <f t="shared" si="35"/>
        <v>33</v>
      </c>
      <c r="BE10" s="21">
        <f t="shared" si="36"/>
        <v>43</v>
      </c>
      <c r="BF10" s="21" t="str">
        <f t="shared" si="37"/>
        <v>services</v>
      </c>
      <c r="BG10" s="21" t="str">
        <f t="shared" si="38"/>
        <v>marketing</v>
      </c>
      <c r="BH10" s="21" t="str">
        <f t="shared" si="39"/>
        <v>social-media</v>
      </c>
      <c r="BI10" s="21">
        <f t="shared" si="26"/>
        <v>3</v>
      </c>
      <c r="BJ10" s="21">
        <f t="shared" si="40"/>
        <v>6</v>
      </c>
      <c r="BK10" s="21" t="str">
        <f t="shared" si="27"/>
        <v>social-media</v>
      </c>
      <c r="BL10" s="21">
        <f t="shared" si="28"/>
        <v>3</v>
      </c>
      <c r="BM10" s="21" t="str">
        <f t="shared" si="29"/>
        <v>/services/marketing/social-media</v>
      </c>
      <c r="BO10" s="21">
        <f t="shared" si="30"/>
        <v>0</v>
      </c>
      <c r="BP10" s="21">
        <f t="shared" si="31"/>
        <v>0</v>
      </c>
      <c r="BQ10" s="21">
        <f t="shared" si="43"/>
        <v>0</v>
      </c>
      <c r="BR10" s="21">
        <f t="shared" si="44"/>
        <v>0</v>
      </c>
    </row>
    <row r="11" spans="2:72" x14ac:dyDescent="0.25">
      <c r="B11" s="21">
        <f t="shared" si="0"/>
        <v>7</v>
      </c>
      <c r="C11" s="21">
        <f t="shared" si="1"/>
        <v>7</v>
      </c>
      <c r="I11" s="14">
        <v>7</v>
      </c>
      <c r="J11" s="21">
        <f>IF(LEN(INDEX(Menu!C$7:C$22,Cal!$I11))=0,"",INDEX(Menu!C$7:C$22,Cal!$I11))</f>
        <v>7</v>
      </c>
      <c r="K11" s="21" t="str">
        <f>IFERROR(IF(LEN(INDEX(Menu!D$7:D$22,Cal!$I11))=0,"",INDEX(Menu!D$7:D$22,Cal!$I11)),"")</f>
        <v>content</v>
      </c>
      <c r="L11" s="21">
        <f>IFERROR(IF(LEN($K11)=0,"",IF(INDEX(Menu!E$7:E$22,Cal!$I11)=J11,"Main Page",IF(LEN(INDEX(Menu!E$7:E$22,Cal!$I11))=0,"Main Page",INDEX(Menu!E$7:E$22,Cal!$I11)))),"Main Page")</f>
        <v>3</v>
      </c>
      <c r="M11" s="21" t="str">
        <f>IFERROR(IF(LEN(INDEX(Menu!F$7:F$22,Cal!$I11))=0,"",INDEX(Menu!F$7:F$22,Cal!$I11)),"")</f>
        <v/>
      </c>
      <c r="N11" s="21" t="str">
        <f t="shared" si="2"/>
        <v>/services/marketing/content</v>
      </c>
      <c r="O11" s="21">
        <f t="shared" si="3"/>
        <v>3</v>
      </c>
      <c r="P11" s="21">
        <f>IFERROR(IF(LEN(K11)=0,"",COUNTIF($L$5:L11,L11)),"")</f>
        <v>3</v>
      </c>
      <c r="Q11" s="21">
        <f t="shared" si="4"/>
        <v>3</v>
      </c>
      <c r="R11" s="21" t="str">
        <f t="shared" si="33"/>
        <v>3-3</v>
      </c>
      <c r="S11" s="21"/>
      <c r="T11" s="21" t="str">
        <f t="shared" si="5"/>
        <v/>
      </c>
      <c r="U11" s="21" t="str">
        <f t="shared" si="6"/>
        <v/>
      </c>
      <c r="V11" s="21">
        <f t="shared" si="7"/>
        <v>9</v>
      </c>
      <c r="W11" s="21" t="str">
        <f t="shared" si="8"/>
        <v/>
      </c>
      <c r="X11" s="21" t="str">
        <f t="shared" si="9"/>
        <v/>
      </c>
      <c r="Y11" s="21">
        <f t="shared" si="10"/>
        <v>0</v>
      </c>
      <c r="Z11" s="21" t="str">
        <f t="shared" si="42"/>
        <v/>
      </c>
      <c r="AA11" s="21" t="str">
        <f t="shared" si="11"/>
        <v/>
      </c>
      <c r="AB11" s="21">
        <f t="shared" si="11"/>
        <v>15</v>
      </c>
      <c r="AC11" s="21" t="str">
        <f t="shared" si="11"/>
        <v/>
      </c>
      <c r="AD11" s="21" t="str">
        <f t="shared" si="11"/>
        <v/>
      </c>
      <c r="AE11" s="21" t="str">
        <f t="shared" si="12"/>
        <v/>
      </c>
      <c r="AF11" s="21" t="str">
        <f t="shared" si="12"/>
        <v/>
      </c>
      <c r="AG11" s="21">
        <f t="shared" si="12"/>
        <v>0</v>
      </c>
      <c r="AH11" s="21" t="str">
        <f t="shared" si="12"/>
        <v/>
      </c>
      <c r="AI11" s="21" t="str">
        <f t="shared" si="13"/>
        <v/>
      </c>
      <c r="AJ11" s="21">
        <f t="shared" si="14"/>
        <v>0</v>
      </c>
      <c r="AK11" s="21">
        <f t="shared" si="15"/>
        <v>9</v>
      </c>
      <c r="AL11" s="21">
        <f t="shared" si="16"/>
        <v>15</v>
      </c>
      <c r="AM11" s="21" t="str">
        <f t="shared" si="17"/>
        <v>9-15</v>
      </c>
      <c r="AN11" s="24" t="str">
        <f t="shared" si="18"/>
        <v>9-16</v>
      </c>
      <c r="AO11" s="14"/>
      <c r="AP11" s="23" t="str">
        <f t="shared" si="19"/>
        <v>7-content</v>
      </c>
      <c r="AQ11" s="21" t="str">
        <f t="shared" si="20"/>
        <v>9-15</v>
      </c>
      <c r="AS11" s="14">
        <v>7</v>
      </c>
      <c r="AT11" s="21" t="str">
        <f t="shared" si="21"/>
        <v/>
      </c>
      <c r="AU11" s="21" t="str">
        <f t="shared" si="22"/>
        <v/>
      </c>
      <c r="AV11" s="21" t="str">
        <f t="shared" si="23"/>
        <v/>
      </c>
      <c r="AW11" s="21" t="str">
        <f t="array" ref="AW11">IFERROR(IF(LEN(K11)=0,"",IF($Y11&gt;0,MAX(IF($O$5:$O$20=$J11,$AL$5:$AL$20,"")),"")),"")</f>
        <v/>
      </c>
      <c r="AX11" s="21" t="str">
        <f t="shared" si="24"/>
        <v/>
      </c>
      <c r="AY11" s="21" t="str">
        <f t="shared" si="25"/>
        <v/>
      </c>
      <c r="BA11" s="14">
        <v>7</v>
      </c>
      <c r="BB11" s="21" t="str">
        <f>IFERROR(IF(LEN(INDEX(Converter!C$9:C$24,Cal!$BA11))=0,"",INDEX(Converter!C$9:C$24,Cal!$BA11)),"")</f>
        <v>https://www.example.com/services/marketing/content</v>
      </c>
      <c r="BC11" s="21">
        <f t="shared" si="34"/>
        <v>24</v>
      </c>
      <c r="BD11" s="21">
        <f t="shared" si="35"/>
        <v>33</v>
      </c>
      <c r="BE11" s="21">
        <f t="shared" si="36"/>
        <v>43</v>
      </c>
      <c r="BF11" s="21" t="str">
        <f t="shared" si="37"/>
        <v>services</v>
      </c>
      <c r="BG11" s="21" t="str">
        <f t="shared" si="38"/>
        <v>marketing</v>
      </c>
      <c r="BH11" s="21" t="str">
        <f t="shared" si="39"/>
        <v>content</v>
      </c>
      <c r="BI11" s="21">
        <f t="shared" si="26"/>
        <v>3</v>
      </c>
      <c r="BJ11" s="21">
        <f t="shared" si="40"/>
        <v>7</v>
      </c>
      <c r="BK11" s="21" t="str">
        <f t="shared" si="27"/>
        <v>content</v>
      </c>
      <c r="BL11" s="21">
        <f t="shared" si="28"/>
        <v>3</v>
      </c>
      <c r="BM11" s="21" t="str">
        <f t="shared" si="29"/>
        <v>/services/marketing/content</v>
      </c>
      <c r="BO11" s="21">
        <f t="shared" si="30"/>
        <v>0</v>
      </c>
      <c r="BP11" s="21">
        <f t="shared" si="31"/>
        <v>0</v>
      </c>
      <c r="BQ11" s="21">
        <f t="shared" ref="BQ11:BQ20" si="45">IF(LEN(K11)=0,"",IF(OR(LEN(AK11)=0,LEN(AL11)=0),0,IF(AND(AK11&lt;150,AL11&lt;450),0,1)))</f>
        <v>0</v>
      </c>
      <c r="BR11" s="21">
        <f t="shared" ref="BR11:BR20" si="46">IF(LEN(Q11)=0,"",IF(Q11&gt;5,1,0))</f>
        <v>0</v>
      </c>
    </row>
    <row r="12" spans="2:72" x14ac:dyDescent="0.25">
      <c r="B12" s="21">
        <f t="shared" si="0"/>
        <v>8</v>
      </c>
      <c r="C12" s="21">
        <f t="shared" si="1"/>
        <v>8</v>
      </c>
      <c r="E12" s="14" t="s">
        <v>8</v>
      </c>
      <c r="F12" s="14" t="s">
        <v>12</v>
      </c>
      <c r="I12" s="14">
        <v>8</v>
      </c>
      <c r="J12" s="21">
        <f>IF(LEN(INDEX(Menu!C$7:C$22,Cal!$I12))=0,"",INDEX(Menu!C$7:C$22,Cal!$I12))</f>
        <v>8</v>
      </c>
      <c r="K12" s="21" t="str">
        <f>IFERROR(IF(LEN(INDEX(Menu!D$7:D$22,Cal!$I12))=0,"",INDEX(Menu!D$7:D$22,Cal!$I12)),"")</f>
        <v>emailing</v>
      </c>
      <c r="L12" s="21">
        <f>IFERROR(IF(LEN($K12)=0,"",IF(INDEX(Menu!E$7:E$22,Cal!$I12)=J12,"Main Page",IF(LEN(INDEX(Menu!E$7:E$22,Cal!$I12))=0,"Main Page",INDEX(Menu!E$7:E$22,Cal!$I12)))),"Main Page")</f>
        <v>2</v>
      </c>
      <c r="M12" s="21" t="str">
        <f>IFERROR(IF(LEN(INDEX(Menu!F$7:F$22,Cal!$I12))=0,"",INDEX(Menu!F$7:F$22,Cal!$I12)),"")</f>
        <v/>
      </c>
      <c r="N12" s="21" t="str">
        <f t="shared" si="2"/>
        <v>/services/emailing</v>
      </c>
      <c r="O12" s="21">
        <f t="shared" si="3"/>
        <v>2</v>
      </c>
      <c r="P12" s="21">
        <f>IFERROR(IF(LEN(K12)=0,"",COUNTIF($L$5:L12,L12)),"")</f>
        <v>3</v>
      </c>
      <c r="Q12" s="21">
        <f t="shared" si="4"/>
        <v>2</v>
      </c>
      <c r="R12" s="21" t="str">
        <f t="shared" si="33"/>
        <v>2-3</v>
      </c>
      <c r="S12" s="21"/>
      <c r="T12" s="21" t="str">
        <f t="shared" si="5"/>
        <v/>
      </c>
      <c r="U12" s="21">
        <f t="shared" si="6"/>
        <v>6</v>
      </c>
      <c r="V12" s="21" t="str">
        <f t="shared" si="7"/>
        <v/>
      </c>
      <c r="W12" s="21" t="str">
        <f t="shared" si="8"/>
        <v/>
      </c>
      <c r="X12" s="21" t="str">
        <f t="shared" si="9"/>
        <v/>
      </c>
      <c r="Y12" s="21">
        <f t="shared" si="10"/>
        <v>0</v>
      </c>
      <c r="Z12" s="21" t="str">
        <f t="shared" si="42"/>
        <v/>
      </c>
      <c r="AA12" s="21">
        <f t="shared" si="11"/>
        <v>21</v>
      </c>
      <c r="AB12" s="21" t="str">
        <f t="shared" si="11"/>
        <v/>
      </c>
      <c r="AC12" s="21" t="str">
        <f t="shared" si="11"/>
        <v/>
      </c>
      <c r="AD12" s="21" t="str">
        <f t="shared" si="11"/>
        <v/>
      </c>
      <c r="AE12" s="21" t="str">
        <f t="shared" si="12"/>
        <v/>
      </c>
      <c r="AF12" s="21">
        <f t="shared" si="12"/>
        <v>0</v>
      </c>
      <c r="AG12" s="21" t="str">
        <f t="shared" si="12"/>
        <v/>
      </c>
      <c r="AH12" s="21" t="str">
        <f t="shared" si="12"/>
        <v/>
      </c>
      <c r="AI12" s="21" t="str">
        <f t="shared" si="13"/>
        <v/>
      </c>
      <c r="AJ12" s="21">
        <f t="shared" si="14"/>
        <v>0</v>
      </c>
      <c r="AK12" s="21">
        <f t="shared" si="15"/>
        <v>6</v>
      </c>
      <c r="AL12" s="21">
        <f t="shared" si="16"/>
        <v>21</v>
      </c>
      <c r="AM12" s="21" t="str">
        <f t="shared" si="17"/>
        <v>6-21</v>
      </c>
      <c r="AN12" s="24" t="str">
        <f t="shared" si="18"/>
        <v>6-22</v>
      </c>
      <c r="AO12" s="14"/>
      <c r="AP12" s="23" t="str">
        <f t="shared" si="19"/>
        <v>8-emailing</v>
      </c>
      <c r="AQ12" s="21" t="str">
        <f t="shared" si="20"/>
        <v>6-21</v>
      </c>
      <c r="AS12" s="14">
        <v>8</v>
      </c>
      <c r="AT12" s="21" t="str">
        <f t="shared" si="21"/>
        <v/>
      </c>
      <c r="AU12" s="21" t="str">
        <f t="shared" si="22"/>
        <v/>
      </c>
      <c r="AV12" s="21" t="str">
        <f t="shared" si="23"/>
        <v/>
      </c>
      <c r="AW12" s="21" t="str">
        <f t="array" ref="AW12">IFERROR(IF(LEN(K12)=0,"",IF($Y12&gt;0,MAX(IF($O$5:$O$20=$J12,$AL$5:$AL$20,"")),"")),"")</f>
        <v/>
      </c>
      <c r="AX12" s="21" t="str">
        <f t="shared" si="24"/>
        <v/>
      </c>
      <c r="AY12" s="21" t="str">
        <f t="shared" si="25"/>
        <v/>
      </c>
      <c r="BA12" s="14">
        <v>8</v>
      </c>
      <c r="BB12" s="21" t="str">
        <f>IFERROR(IF(LEN(INDEX(Converter!C$9:C$24,Cal!$BA12))=0,"",INDEX(Converter!C$9:C$24,Cal!$BA12)),"")</f>
        <v>https://www.example.com/services/emailing</v>
      </c>
      <c r="BC12" s="21">
        <f t="shared" si="34"/>
        <v>24</v>
      </c>
      <c r="BD12" s="21">
        <f t="shared" si="35"/>
        <v>33</v>
      </c>
      <c r="BE12" s="21" t="str">
        <f t="shared" si="36"/>
        <v/>
      </c>
      <c r="BF12" s="21" t="str">
        <f t="shared" si="37"/>
        <v>services</v>
      </c>
      <c r="BG12" s="21" t="str">
        <f t="shared" si="38"/>
        <v>emailing</v>
      </c>
      <c r="BH12" s="21" t="str">
        <f t="shared" si="39"/>
        <v/>
      </c>
      <c r="BI12" s="21">
        <f t="shared" si="26"/>
        <v>2</v>
      </c>
      <c r="BJ12" s="21">
        <f t="shared" si="40"/>
        <v>8</v>
      </c>
      <c r="BK12" s="21" t="str">
        <f t="shared" si="27"/>
        <v>emailing</v>
      </c>
      <c r="BL12" s="21">
        <f t="shared" si="28"/>
        <v>2</v>
      </c>
      <c r="BM12" s="21" t="str">
        <f t="shared" si="29"/>
        <v>/services/emailing</v>
      </c>
      <c r="BO12" s="21">
        <f t="shared" si="30"/>
        <v>0</v>
      </c>
      <c r="BP12" s="21">
        <f t="shared" si="31"/>
        <v>0</v>
      </c>
      <c r="BQ12" s="21">
        <f t="shared" si="45"/>
        <v>0</v>
      </c>
      <c r="BR12" s="21">
        <f t="shared" si="46"/>
        <v>0</v>
      </c>
    </row>
    <row r="13" spans="2:72" x14ac:dyDescent="0.25">
      <c r="B13" s="21">
        <f t="shared" si="0"/>
        <v>9</v>
      </c>
      <c r="C13" s="21" t="str">
        <f t="shared" si="1"/>
        <v>9</v>
      </c>
      <c r="E13" s="21" t="str">
        <f>IFERROR(IF(LEN(home)=0,"Main Page",home),"")</f>
        <v>https://www.example.com</v>
      </c>
      <c r="F13" s="21">
        <f>ROUNDUP(MAX(T5:T20)/2,0)-MOD(ROUNDUP(MAX(T5:T20)/2,0),3)</f>
        <v>6</v>
      </c>
      <c r="I13" s="14">
        <v>9</v>
      </c>
      <c r="J13" s="21" t="str">
        <f>IF(LEN(INDEX(Menu!C$7:C$22,Cal!$I13))=0,"",INDEX(Menu!C$7:C$22,Cal!$I13))</f>
        <v>9</v>
      </c>
      <c r="K13" s="21" t="str">
        <f>IFERROR(IF(LEN(INDEX(Menu!D$7:D$22,Cal!$I13))=0,"",INDEX(Menu!D$7:D$22,Cal!$I13)),"")</f>
        <v>blog</v>
      </c>
      <c r="L13" s="21" t="str">
        <f>IFERROR(IF(LEN($K13)=0,"",IF(INDEX(Menu!E$7:E$22,Cal!$I13)=J13,"Main Page",IF(LEN(INDEX(Menu!E$7:E$22,Cal!$I13))=0,"Main Page",INDEX(Menu!E$7:E$22,Cal!$I13)))),"Main Page")</f>
        <v>Main Page</v>
      </c>
      <c r="M13" s="21" t="str">
        <f>IFERROR(IF(LEN(INDEX(Menu!F$7:F$22,Cal!$I13))=0,"",INDEX(Menu!F$7:F$22,Cal!$I13)),"")</f>
        <v/>
      </c>
      <c r="N13" s="21" t="str">
        <f t="shared" si="2"/>
        <v>/blog</v>
      </c>
      <c r="O13" s="21">
        <f t="shared" si="3"/>
        <v>0</v>
      </c>
      <c r="P13" s="21">
        <f>IFERROR(IF(LEN(K13)=0,"",COUNTIF($L$5:L13,L13)),"")</f>
        <v>3</v>
      </c>
      <c r="Q13" s="21">
        <f t="shared" si="4"/>
        <v>1</v>
      </c>
      <c r="R13" s="21" t="str">
        <f t="shared" si="33"/>
        <v>0-3</v>
      </c>
      <c r="S13" s="21"/>
      <c r="T13" s="21">
        <f t="shared" si="5"/>
        <v>12</v>
      </c>
      <c r="U13" s="21" t="str">
        <f t="shared" si="6"/>
        <v/>
      </c>
      <c r="V13" s="21" t="str">
        <f t="shared" si="7"/>
        <v/>
      </c>
      <c r="W13" s="21" t="str">
        <f t="shared" si="8"/>
        <v/>
      </c>
      <c r="X13" s="21" t="str">
        <f t="shared" si="9"/>
        <v/>
      </c>
      <c r="Y13" s="21">
        <f t="shared" si="10"/>
        <v>3</v>
      </c>
      <c r="Z13" s="21">
        <f t="shared" si="42"/>
        <v>3</v>
      </c>
      <c r="AA13" s="21" t="str">
        <f t="shared" si="11"/>
        <v/>
      </c>
      <c r="AB13" s="21" t="str">
        <f t="shared" si="11"/>
        <v/>
      </c>
      <c r="AC13" s="21" t="str">
        <f t="shared" si="11"/>
        <v/>
      </c>
      <c r="AD13" s="21" t="str">
        <f t="shared" si="11"/>
        <v/>
      </c>
      <c r="AE13" s="21">
        <f t="shared" si="12"/>
        <v>1</v>
      </c>
      <c r="AF13" s="21" t="str">
        <f t="shared" si="12"/>
        <v/>
      </c>
      <c r="AG13" s="21" t="str">
        <f t="shared" si="12"/>
        <v/>
      </c>
      <c r="AH13" s="21" t="str">
        <f t="shared" si="12"/>
        <v/>
      </c>
      <c r="AI13" s="21" t="str">
        <f t="shared" si="13"/>
        <v/>
      </c>
      <c r="AJ13" s="21">
        <f t="shared" si="14"/>
        <v>1</v>
      </c>
      <c r="AK13" s="21">
        <f t="shared" si="15"/>
        <v>12</v>
      </c>
      <c r="AL13" s="21">
        <f t="shared" si="16"/>
        <v>3</v>
      </c>
      <c r="AM13" s="21" t="str">
        <f t="shared" si="17"/>
        <v>12-3</v>
      </c>
      <c r="AN13" s="24" t="str">
        <f t="shared" si="18"/>
        <v>12-4</v>
      </c>
      <c r="AO13" s="14"/>
      <c r="AP13" s="23" t="str">
        <f t="shared" si="19"/>
        <v>9-blog</v>
      </c>
      <c r="AQ13" s="21" t="str">
        <f t="shared" si="20"/>
        <v>12-3</v>
      </c>
      <c r="AS13" s="14">
        <v>9</v>
      </c>
      <c r="AT13" s="21">
        <f t="shared" si="21"/>
        <v>12</v>
      </c>
      <c r="AU13" s="21">
        <f t="shared" si="22"/>
        <v>12</v>
      </c>
      <c r="AV13" s="21">
        <f t="shared" si="23"/>
        <v>4</v>
      </c>
      <c r="AW13" s="21">
        <f t="array" ref="AW13">IFERROR(IF(LEN(K13)=0,"",IF($Y13&gt;0,MAX(IF($O$5:$O$20=$J13,$AL$5:$AL$20,"")),"")),"")</f>
        <v>12</v>
      </c>
      <c r="AX13" s="21" t="str">
        <f t="shared" si="24"/>
        <v/>
      </c>
      <c r="AY13" s="21" t="str">
        <f t="shared" si="25"/>
        <v/>
      </c>
      <c r="BA13" s="14">
        <v>9</v>
      </c>
      <c r="BB13" s="21" t="str">
        <f>IFERROR(IF(LEN(INDEX(Converter!C$9:C$24,Cal!$BA13))=0,"",INDEX(Converter!C$9:C$24,Cal!$BA13)),"")</f>
        <v>https://www.example.com/services/affiliate</v>
      </c>
      <c r="BC13" s="21">
        <f t="shared" si="34"/>
        <v>24</v>
      </c>
      <c r="BD13" s="21">
        <f t="shared" si="35"/>
        <v>33</v>
      </c>
      <c r="BE13" s="21" t="str">
        <f t="shared" si="36"/>
        <v/>
      </c>
      <c r="BF13" s="21" t="str">
        <f t="shared" si="37"/>
        <v>services</v>
      </c>
      <c r="BG13" s="21" t="str">
        <f t="shared" si="38"/>
        <v>affiliate</v>
      </c>
      <c r="BH13" s="21" t="str">
        <f t="shared" si="39"/>
        <v/>
      </c>
      <c r="BI13" s="21">
        <f t="shared" si="26"/>
        <v>2</v>
      </c>
      <c r="BJ13" s="21">
        <f t="shared" si="40"/>
        <v>9</v>
      </c>
      <c r="BK13" s="21" t="str">
        <f t="shared" si="27"/>
        <v>affiliate</v>
      </c>
      <c r="BL13" s="21">
        <f t="shared" si="28"/>
        <v>2</v>
      </c>
      <c r="BM13" s="21" t="str">
        <f t="shared" si="29"/>
        <v>/services/affiliate</v>
      </c>
      <c r="BO13" s="21">
        <f t="shared" si="30"/>
        <v>0</v>
      </c>
      <c r="BP13" s="21">
        <f t="shared" si="31"/>
        <v>0</v>
      </c>
      <c r="BQ13" s="21">
        <f t="shared" si="45"/>
        <v>0</v>
      </c>
      <c r="BR13" s="21">
        <f t="shared" si="46"/>
        <v>0</v>
      </c>
    </row>
    <row r="14" spans="2:72" x14ac:dyDescent="0.25">
      <c r="B14" s="21">
        <f t="shared" si="0"/>
        <v>10</v>
      </c>
      <c r="C14" s="21" t="str">
        <f t="shared" si="1"/>
        <v>10</v>
      </c>
      <c r="I14" s="14">
        <v>10</v>
      </c>
      <c r="J14" s="21" t="str">
        <f>IF(LEN(INDEX(Menu!C$7:C$22,Cal!$I14))=0,"",INDEX(Menu!C$7:C$22,Cal!$I14))</f>
        <v>10</v>
      </c>
      <c r="K14" s="21" t="str">
        <f>IFERROR(IF(LEN(INDEX(Menu!D$7:D$22,Cal!$I14))=0,"",INDEX(Menu!D$7:D$22,Cal!$I14)),"")</f>
        <v>seo-tips</v>
      </c>
      <c r="L14" s="21" t="str">
        <f>IFERROR(IF(LEN($K14)=0,"",IF(INDEX(Menu!E$7:E$22,Cal!$I14)=J14,"Main Page",IF(LEN(INDEX(Menu!E$7:E$22,Cal!$I14))=0,"Main Page",INDEX(Menu!E$7:E$22,Cal!$I14)))),"Main Page")</f>
        <v>9</v>
      </c>
      <c r="M14" s="21" t="str">
        <f>IFERROR(IF(LEN(INDEX(Menu!F$7:F$22,Cal!$I14))=0,"",INDEX(Menu!F$7:F$22,Cal!$I14)),"")</f>
        <v/>
      </c>
      <c r="N14" s="21" t="str">
        <f t="shared" si="2"/>
        <v>/blog/seo-tips</v>
      </c>
      <c r="O14" s="21" t="str">
        <f t="shared" si="3"/>
        <v>9</v>
      </c>
      <c r="P14" s="21">
        <f>IFERROR(IF(LEN(K14)=0,"",COUNTIF($L$5:L14,L14)),"")</f>
        <v>1</v>
      </c>
      <c r="Q14" s="21">
        <f t="shared" si="4"/>
        <v>2</v>
      </c>
      <c r="R14" s="21" t="str">
        <f t="shared" si="33"/>
        <v>9-1</v>
      </c>
      <c r="S14" s="21"/>
      <c r="T14" s="21" t="str">
        <f t="shared" si="5"/>
        <v/>
      </c>
      <c r="U14" s="21">
        <f t="shared" si="6"/>
        <v>15</v>
      </c>
      <c r="V14" s="21" t="str">
        <f t="shared" si="7"/>
        <v/>
      </c>
      <c r="W14" s="21" t="str">
        <f t="shared" si="8"/>
        <v/>
      </c>
      <c r="X14" s="21" t="str">
        <f t="shared" si="9"/>
        <v/>
      </c>
      <c r="Y14" s="21">
        <f t="shared" si="10"/>
        <v>0</v>
      </c>
      <c r="Z14" s="21" t="str">
        <f t="shared" si="42"/>
        <v/>
      </c>
      <c r="AA14" s="21">
        <f t="shared" si="11"/>
        <v>6</v>
      </c>
      <c r="AB14" s="21" t="str">
        <f t="shared" si="11"/>
        <v/>
      </c>
      <c r="AC14" s="21" t="str">
        <f t="shared" si="11"/>
        <v/>
      </c>
      <c r="AD14" s="21" t="str">
        <f t="shared" si="11"/>
        <v/>
      </c>
      <c r="AE14" s="21" t="str">
        <f t="shared" si="12"/>
        <v/>
      </c>
      <c r="AF14" s="21">
        <f t="shared" si="12"/>
        <v>0</v>
      </c>
      <c r="AG14" s="21" t="str">
        <f t="shared" si="12"/>
        <v/>
      </c>
      <c r="AH14" s="21" t="str">
        <f t="shared" si="12"/>
        <v/>
      </c>
      <c r="AI14" s="21" t="str">
        <f t="shared" si="13"/>
        <v/>
      </c>
      <c r="AJ14" s="21">
        <f t="shared" si="14"/>
        <v>0</v>
      </c>
      <c r="AK14" s="21">
        <f t="shared" si="15"/>
        <v>15</v>
      </c>
      <c r="AL14" s="21">
        <f t="shared" si="16"/>
        <v>6</v>
      </c>
      <c r="AM14" s="21" t="str">
        <f t="shared" si="17"/>
        <v>15-6</v>
      </c>
      <c r="AN14" s="24" t="str">
        <f t="shared" si="18"/>
        <v>15-7</v>
      </c>
      <c r="AO14" s="14"/>
      <c r="AP14" s="23" t="str">
        <f t="shared" si="19"/>
        <v>10-seo-tips</v>
      </c>
      <c r="AQ14" s="21" t="str">
        <f t="shared" si="20"/>
        <v>15-6</v>
      </c>
      <c r="AS14" s="14">
        <v>10</v>
      </c>
      <c r="AT14" s="21" t="str">
        <f t="shared" si="21"/>
        <v/>
      </c>
      <c r="AU14" s="21" t="str">
        <f t="shared" si="22"/>
        <v/>
      </c>
      <c r="AV14" s="21" t="str">
        <f t="shared" si="23"/>
        <v/>
      </c>
      <c r="AW14" s="21" t="str">
        <f t="array" ref="AW14">IFERROR(IF(LEN(K14)=0,"",IF($Y14&gt;0,MAX(IF($O$5:$O$20=$J14,$AL$5:$AL$20,"")),"")),"")</f>
        <v/>
      </c>
      <c r="AX14" s="21" t="str">
        <f t="shared" si="24"/>
        <v/>
      </c>
      <c r="AY14" s="21" t="str">
        <f t="shared" si="25"/>
        <v/>
      </c>
      <c r="BA14" s="14">
        <v>10</v>
      </c>
      <c r="BB14" s="21" t="str">
        <f>IFERROR(IF(LEN(INDEX(Converter!C$9:C$24,Cal!$BA14))=0,"",INDEX(Converter!C$9:C$24,Cal!$BA14)),"")</f>
        <v>https://www.example.com/services/marketing/influencer</v>
      </c>
      <c r="BC14" s="21">
        <f t="shared" si="34"/>
        <v>24</v>
      </c>
      <c r="BD14" s="21">
        <f t="shared" si="35"/>
        <v>33</v>
      </c>
      <c r="BE14" s="21">
        <f t="shared" si="36"/>
        <v>43</v>
      </c>
      <c r="BF14" s="21" t="str">
        <f t="shared" si="37"/>
        <v>services</v>
      </c>
      <c r="BG14" s="21" t="str">
        <f t="shared" si="38"/>
        <v>marketing</v>
      </c>
      <c r="BH14" s="21" t="str">
        <f t="shared" si="39"/>
        <v>influencer</v>
      </c>
      <c r="BI14" s="21">
        <f t="shared" si="26"/>
        <v>3</v>
      </c>
      <c r="BJ14" s="21">
        <f t="shared" si="40"/>
        <v>10</v>
      </c>
      <c r="BK14" s="21" t="str">
        <f t="shared" si="27"/>
        <v>influencer</v>
      </c>
      <c r="BL14" s="21">
        <f t="shared" si="28"/>
        <v>3</v>
      </c>
      <c r="BM14" s="21" t="str">
        <f t="shared" si="29"/>
        <v>/services/marketing/influencer</v>
      </c>
      <c r="BO14" s="21">
        <f t="shared" si="30"/>
        <v>0</v>
      </c>
      <c r="BP14" s="21">
        <f t="shared" si="31"/>
        <v>0</v>
      </c>
      <c r="BQ14" s="21">
        <f t="shared" si="45"/>
        <v>0</v>
      </c>
      <c r="BR14" s="21">
        <f t="shared" si="46"/>
        <v>0</v>
      </c>
    </row>
    <row r="15" spans="2:72" x14ac:dyDescent="0.25">
      <c r="B15" s="21">
        <f t="shared" si="0"/>
        <v>11</v>
      </c>
      <c r="C15" s="21" t="str">
        <f t="shared" si="1"/>
        <v>11</v>
      </c>
      <c r="E15" s="14" t="s">
        <v>6</v>
      </c>
      <c r="F15" s="21">
        <f>IFERROR(IF(Menu!M12="Show",1,0),1)</f>
        <v>1</v>
      </c>
      <c r="I15" s="14">
        <v>11</v>
      </c>
      <c r="J15" s="21" t="str">
        <f>IF(LEN(INDEX(Menu!C$7:C$22,Cal!$I15))=0,"",INDEX(Menu!C$7:C$22,Cal!$I15))</f>
        <v>11</v>
      </c>
      <c r="K15" s="21" t="str">
        <f>IFERROR(IF(LEN(INDEX(Menu!D$7:D$22,Cal!$I15))=0,"",INDEX(Menu!D$7:D$22,Cal!$I15)),"")</f>
        <v>ppc-tips</v>
      </c>
      <c r="L15" s="21" t="str">
        <f>IFERROR(IF(LEN($K15)=0,"",IF(INDEX(Menu!E$7:E$22,Cal!$I15)=J15,"Main Page",IF(LEN(INDEX(Menu!E$7:E$22,Cal!$I15))=0,"Main Page",INDEX(Menu!E$7:E$22,Cal!$I15)))),"Main Page")</f>
        <v>9</v>
      </c>
      <c r="M15" s="21" t="str">
        <f>IFERROR(IF(LEN(INDEX(Menu!F$7:F$22,Cal!$I15))=0,"",INDEX(Menu!F$7:F$22,Cal!$I15)),"")</f>
        <v/>
      </c>
      <c r="N15" s="21" t="str">
        <f t="shared" si="2"/>
        <v>/blog/ppc-tips</v>
      </c>
      <c r="O15" s="21" t="str">
        <f t="shared" si="3"/>
        <v>9</v>
      </c>
      <c r="P15" s="21">
        <f>IFERROR(IF(LEN(K15)=0,"",COUNTIF($L$5:L15,L15)),"")</f>
        <v>2</v>
      </c>
      <c r="Q15" s="21">
        <f t="shared" si="4"/>
        <v>2</v>
      </c>
      <c r="R15" s="21" t="str">
        <f t="shared" si="33"/>
        <v>9-2</v>
      </c>
      <c r="S15" s="21"/>
      <c r="T15" s="21" t="str">
        <f t="shared" si="5"/>
        <v/>
      </c>
      <c r="U15" s="21">
        <f t="shared" si="6"/>
        <v>15</v>
      </c>
      <c r="V15" s="21" t="str">
        <f t="shared" si="7"/>
        <v/>
      </c>
      <c r="W15" s="21" t="str">
        <f t="shared" si="8"/>
        <v/>
      </c>
      <c r="X15" s="21" t="str">
        <f t="shared" si="9"/>
        <v/>
      </c>
      <c r="Y15" s="21">
        <f t="shared" si="10"/>
        <v>0</v>
      </c>
      <c r="Z15" s="21" t="str">
        <f t="shared" si="42"/>
        <v/>
      </c>
      <c r="AA15" s="21">
        <f t="shared" si="11"/>
        <v>9</v>
      </c>
      <c r="AB15" s="21" t="str">
        <f t="shared" si="11"/>
        <v/>
      </c>
      <c r="AC15" s="21" t="str">
        <f t="shared" si="11"/>
        <v/>
      </c>
      <c r="AD15" s="21" t="str">
        <f t="shared" si="11"/>
        <v/>
      </c>
      <c r="AE15" s="21" t="str">
        <f t="shared" si="12"/>
        <v/>
      </c>
      <c r="AF15" s="21">
        <f t="shared" si="12"/>
        <v>0</v>
      </c>
      <c r="AG15" s="21" t="str">
        <f t="shared" si="12"/>
        <v/>
      </c>
      <c r="AH15" s="21" t="str">
        <f t="shared" si="12"/>
        <v/>
      </c>
      <c r="AI15" s="21" t="str">
        <f t="shared" si="13"/>
        <v/>
      </c>
      <c r="AJ15" s="21">
        <f t="shared" si="14"/>
        <v>0</v>
      </c>
      <c r="AK15" s="21">
        <f t="shared" si="15"/>
        <v>15</v>
      </c>
      <c r="AL15" s="21">
        <f t="shared" si="16"/>
        <v>9</v>
      </c>
      <c r="AM15" s="21" t="str">
        <f t="shared" si="17"/>
        <v>15-9</v>
      </c>
      <c r="AN15" s="24" t="str">
        <f t="shared" si="18"/>
        <v>15-10</v>
      </c>
      <c r="AO15" s="14"/>
      <c r="AP15" s="23" t="str">
        <f t="shared" si="19"/>
        <v>11-ppc-tips</v>
      </c>
      <c r="AQ15" s="21" t="str">
        <f t="shared" si="20"/>
        <v>15-9</v>
      </c>
      <c r="AS15" s="14">
        <v>11</v>
      </c>
      <c r="AT15" s="21" t="str">
        <f t="shared" si="21"/>
        <v/>
      </c>
      <c r="AU15" s="21" t="str">
        <f t="shared" si="22"/>
        <v/>
      </c>
      <c r="AV15" s="21" t="str">
        <f t="shared" si="23"/>
        <v/>
      </c>
      <c r="AW15" s="21" t="str">
        <f t="array" ref="AW15">IFERROR(IF(LEN(K15)=0,"",IF($Y15&gt;0,MAX(IF($O$5:$O$20=$J15,$AL$5:$AL$20,"")),"")),"")</f>
        <v/>
      </c>
      <c r="AX15" s="21" t="str">
        <f t="shared" si="24"/>
        <v/>
      </c>
      <c r="AY15" s="21" t="str">
        <f t="shared" si="25"/>
        <v/>
      </c>
      <c r="BA15" s="14">
        <v>11</v>
      </c>
      <c r="BB15" s="21" t="str">
        <f>IFERROR(IF(LEN(INDEX(Converter!C$9:C$24,Cal!$BA15))=0,"",INDEX(Converter!C$9:C$24,Cal!$BA15)),"")</f>
        <v>https://www.example.com/blog</v>
      </c>
      <c r="BC15" s="21">
        <f t="shared" si="34"/>
        <v>24</v>
      </c>
      <c r="BD15" s="21" t="str">
        <f t="shared" si="35"/>
        <v/>
      </c>
      <c r="BE15" s="21" t="str">
        <f t="shared" si="36"/>
        <v/>
      </c>
      <c r="BF15" s="21" t="str">
        <f t="shared" si="37"/>
        <v>blog</v>
      </c>
      <c r="BG15" s="21" t="str">
        <f t="shared" si="38"/>
        <v/>
      </c>
      <c r="BH15" s="21" t="str">
        <f t="shared" si="39"/>
        <v/>
      </c>
      <c r="BI15" s="21">
        <f t="shared" si="26"/>
        <v>1</v>
      </c>
      <c r="BJ15" s="21">
        <f t="shared" si="40"/>
        <v>11</v>
      </c>
      <c r="BK15" s="21" t="str">
        <f t="shared" si="27"/>
        <v>blog</v>
      </c>
      <c r="BL15" s="21" t="str">
        <f t="shared" si="28"/>
        <v>Main Page</v>
      </c>
      <c r="BM15" s="21" t="str">
        <f t="shared" si="29"/>
        <v>/blog</v>
      </c>
      <c r="BO15" s="21">
        <f t="shared" si="30"/>
        <v>0</v>
      </c>
      <c r="BP15" s="21">
        <f t="shared" si="31"/>
        <v>0</v>
      </c>
      <c r="BQ15" s="21">
        <f t="shared" si="45"/>
        <v>0</v>
      </c>
      <c r="BR15" s="21">
        <f t="shared" si="46"/>
        <v>0</v>
      </c>
    </row>
    <row r="16" spans="2:72" x14ac:dyDescent="0.25">
      <c r="B16" s="21">
        <f t="shared" si="0"/>
        <v>12</v>
      </c>
      <c r="C16" s="21" t="str">
        <f t="shared" si="1"/>
        <v>12</v>
      </c>
      <c r="E16" s="14" t="s">
        <v>4</v>
      </c>
      <c r="F16" s="21">
        <f>IFERROR(IF(Menu!M13="Show",1,0),1)</f>
        <v>1</v>
      </c>
      <c r="I16" s="14">
        <v>12</v>
      </c>
      <c r="J16" s="21" t="str">
        <f>IF(LEN(INDEX(Menu!C$7:C$22,Cal!$I16))=0,"",INDEX(Menu!C$7:C$22,Cal!$I16))</f>
        <v>12</v>
      </c>
      <c r="K16" s="21" t="str">
        <f>IFERROR(IF(LEN(INDEX(Menu!D$7:D$22,Cal!$I16))=0,"",INDEX(Menu!D$7:D$22,Cal!$I16)),"")</f>
        <v>social-media-tips</v>
      </c>
      <c r="L16" s="21" t="str">
        <f>IFERROR(IF(LEN($K16)=0,"",IF(INDEX(Menu!E$7:E$22,Cal!$I16)=J16,"Main Page",IF(LEN(INDEX(Menu!E$7:E$22,Cal!$I16))=0,"Main Page",INDEX(Menu!E$7:E$22,Cal!$I16)))),"Main Page")</f>
        <v>9</v>
      </c>
      <c r="M16" s="21" t="str">
        <f>IFERROR(IF(LEN(INDEX(Menu!F$7:F$22,Cal!$I16))=0,"",INDEX(Menu!F$7:F$22,Cal!$I16)),"")</f>
        <v>No</v>
      </c>
      <c r="N16" s="21" t="str">
        <f t="shared" si="2"/>
        <v>/blog/social-media-tips</v>
      </c>
      <c r="O16" s="21" t="str">
        <f t="shared" si="3"/>
        <v>9</v>
      </c>
      <c r="P16" s="21">
        <f>IFERROR(IF(LEN(K16)=0,"",COUNTIF($L$5:L16,L16)),"")</f>
        <v>3</v>
      </c>
      <c r="Q16" s="21">
        <f t="shared" si="4"/>
        <v>2</v>
      </c>
      <c r="R16" s="21" t="str">
        <f t="shared" si="33"/>
        <v>9-3</v>
      </c>
      <c r="S16" s="21"/>
      <c r="T16" s="21" t="str">
        <f t="shared" si="5"/>
        <v/>
      </c>
      <c r="U16" s="21">
        <f t="shared" si="6"/>
        <v>15</v>
      </c>
      <c r="V16" s="21" t="str">
        <f t="shared" si="7"/>
        <v/>
      </c>
      <c r="W16" s="21" t="str">
        <f t="shared" si="8"/>
        <v/>
      </c>
      <c r="X16" s="21" t="str">
        <f t="shared" si="9"/>
        <v/>
      </c>
      <c r="Y16" s="21">
        <f t="shared" si="10"/>
        <v>0</v>
      </c>
      <c r="Z16" s="21" t="str">
        <f t="shared" si="42"/>
        <v/>
      </c>
      <c r="AA16" s="21">
        <f t="shared" si="11"/>
        <v>12</v>
      </c>
      <c r="AB16" s="21" t="str">
        <f t="shared" si="11"/>
        <v/>
      </c>
      <c r="AC16" s="21" t="str">
        <f t="shared" si="11"/>
        <v/>
      </c>
      <c r="AD16" s="21" t="str">
        <f t="shared" si="11"/>
        <v/>
      </c>
      <c r="AE16" s="21" t="str">
        <f t="shared" si="12"/>
        <v/>
      </c>
      <c r="AF16" s="21">
        <f t="shared" si="12"/>
        <v>0</v>
      </c>
      <c r="AG16" s="21" t="str">
        <f t="shared" si="12"/>
        <v/>
      </c>
      <c r="AH16" s="21" t="str">
        <f t="shared" si="12"/>
        <v/>
      </c>
      <c r="AI16" s="21" t="str">
        <f t="shared" si="13"/>
        <v/>
      </c>
      <c r="AJ16" s="21">
        <f t="shared" si="14"/>
        <v>0</v>
      </c>
      <c r="AK16" s="21">
        <f t="shared" si="15"/>
        <v>15</v>
      </c>
      <c r="AL16" s="21">
        <f t="shared" si="16"/>
        <v>12</v>
      </c>
      <c r="AM16" s="21" t="str">
        <f t="shared" si="17"/>
        <v>15-12</v>
      </c>
      <c r="AN16" s="24" t="str">
        <f t="shared" si="18"/>
        <v>15-13</v>
      </c>
      <c r="AO16" s="14"/>
      <c r="AP16" s="23" t="str">
        <f t="shared" si="19"/>
        <v>12-social-media-tips</v>
      </c>
      <c r="AQ16" s="21" t="str">
        <f t="shared" si="20"/>
        <v>15-12</v>
      </c>
      <c r="AS16" s="14">
        <v>12</v>
      </c>
      <c r="AT16" s="21" t="str">
        <f t="shared" si="21"/>
        <v/>
      </c>
      <c r="AU16" s="21" t="str">
        <f t="shared" si="22"/>
        <v/>
      </c>
      <c r="AV16" s="21" t="str">
        <f t="shared" si="23"/>
        <v/>
      </c>
      <c r="AW16" s="21" t="str">
        <f t="array" ref="AW16">IFERROR(IF(LEN(K16)=0,"",IF($Y16&gt;0,MAX(IF($O$5:$O$20=$J16,$AL$5:$AL$20,"")),"")),"")</f>
        <v/>
      </c>
      <c r="AX16" s="21" t="str">
        <f t="shared" si="24"/>
        <v/>
      </c>
      <c r="AY16" s="21" t="str">
        <f t="shared" si="25"/>
        <v>15-12</v>
      </c>
      <c r="BA16" s="14">
        <v>12</v>
      </c>
      <c r="BB16" s="21" t="str">
        <f>IFERROR(IF(LEN(INDEX(Converter!C$9:C$24,Cal!$BA16))=0,"",INDEX(Converter!C$9:C$24,Cal!$BA16)),"")</f>
        <v>https://www.example.com/blog/seo-tips</v>
      </c>
      <c r="BC16" s="21">
        <f t="shared" si="34"/>
        <v>24</v>
      </c>
      <c r="BD16" s="21">
        <f t="shared" si="35"/>
        <v>29</v>
      </c>
      <c r="BE16" s="21" t="str">
        <f t="shared" si="36"/>
        <v/>
      </c>
      <c r="BF16" s="21" t="str">
        <f t="shared" si="37"/>
        <v>blog</v>
      </c>
      <c r="BG16" s="21" t="str">
        <f t="shared" si="38"/>
        <v>seo-tips</v>
      </c>
      <c r="BH16" s="21" t="str">
        <f t="shared" si="39"/>
        <v/>
      </c>
      <c r="BI16" s="21">
        <f t="shared" si="26"/>
        <v>2</v>
      </c>
      <c r="BJ16" s="21">
        <f t="shared" si="40"/>
        <v>12</v>
      </c>
      <c r="BK16" s="21" t="str">
        <f t="shared" si="27"/>
        <v>seo-tips</v>
      </c>
      <c r="BL16" s="21">
        <f t="shared" si="28"/>
        <v>11</v>
      </c>
      <c r="BM16" s="21" t="str">
        <f t="shared" si="29"/>
        <v>/blog/seo-tips</v>
      </c>
      <c r="BO16" s="21">
        <f t="shared" si="30"/>
        <v>0</v>
      </c>
      <c r="BP16" s="21">
        <f t="shared" si="31"/>
        <v>0</v>
      </c>
      <c r="BQ16" s="21">
        <f t="shared" si="45"/>
        <v>0</v>
      </c>
      <c r="BR16" s="21">
        <f t="shared" si="46"/>
        <v>0</v>
      </c>
    </row>
    <row r="17" spans="2:70" x14ac:dyDescent="0.25">
      <c r="B17" s="21" t="str">
        <f t="shared" si="0"/>
        <v/>
      </c>
      <c r="C17" s="21" t="str">
        <f t="shared" si="1"/>
        <v/>
      </c>
      <c r="E17" s="14" t="s">
        <v>10</v>
      </c>
      <c r="F17" s="21">
        <f>F16</f>
        <v>1</v>
      </c>
      <c r="I17" s="14">
        <v>13</v>
      </c>
      <c r="J17" s="21" t="str">
        <f>IF(LEN(INDEX(Menu!C$7:C$22,Cal!$I17))=0,"",INDEX(Menu!C$7:C$22,Cal!$I17))</f>
        <v/>
      </c>
      <c r="K17" s="21" t="str">
        <f>IFERROR(IF(LEN(INDEX(Menu!D$7:D$22,Cal!$I17))=0,"",INDEX(Menu!D$7:D$22,Cal!$I17)),"")</f>
        <v/>
      </c>
      <c r="L17" s="21" t="str">
        <f>IFERROR(IF(LEN($K17)=0,"",IF(INDEX(Menu!E$7:E$22,Cal!$I17)=J17,"Main Page",IF(LEN(INDEX(Menu!E$7:E$22,Cal!$I17))=0,"Main Page",INDEX(Menu!E$7:E$22,Cal!$I17)))),"Main Page")</f>
        <v/>
      </c>
      <c r="M17" s="21" t="str">
        <f>IFERROR(IF(LEN(INDEX(Menu!F$7:F$22,Cal!$I17))=0,"",INDEX(Menu!F$7:F$22,Cal!$I17)),"")</f>
        <v/>
      </c>
      <c r="N17" s="21" t="str">
        <f t="shared" si="2"/>
        <v/>
      </c>
      <c r="O17" s="21" t="str">
        <f t="shared" si="3"/>
        <v/>
      </c>
      <c r="P17" s="21" t="str">
        <f>IFERROR(IF(LEN(K17)=0,"",COUNTIF($L$5:L17,L17)),"")</f>
        <v/>
      </c>
      <c r="Q17" s="21" t="str">
        <f t="shared" si="4"/>
        <v/>
      </c>
      <c r="R17" s="21" t="str">
        <f t="shared" si="33"/>
        <v>-</v>
      </c>
      <c r="S17" s="21"/>
      <c r="T17" s="21" t="str">
        <f t="shared" si="5"/>
        <v/>
      </c>
      <c r="U17" s="21" t="str">
        <f t="shared" si="6"/>
        <v/>
      </c>
      <c r="V17" s="21" t="str">
        <f t="shared" si="7"/>
        <v/>
      </c>
      <c r="W17" s="21" t="str">
        <f t="shared" si="8"/>
        <v/>
      </c>
      <c r="X17" s="21" t="str">
        <f t="shared" si="9"/>
        <v/>
      </c>
      <c r="Y17" s="21" t="str">
        <f t="shared" si="10"/>
        <v/>
      </c>
      <c r="Z17" s="21" t="str">
        <f t="shared" si="42"/>
        <v/>
      </c>
      <c r="AA17" s="21" t="str">
        <f t="shared" si="11"/>
        <v/>
      </c>
      <c r="AB17" s="21" t="str">
        <f t="shared" si="11"/>
        <v/>
      </c>
      <c r="AC17" s="21" t="str">
        <f t="shared" si="11"/>
        <v/>
      </c>
      <c r="AD17" s="21" t="str">
        <f t="shared" si="11"/>
        <v/>
      </c>
      <c r="AE17" s="21" t="str">
        <f t="shared" si="12"/>
        <v/>
      </c>
      <c r="AF17" s="21" t="str">
        <f t="shared" si="12"/>
        <v/>
      </c>
      <c r="AG17" s="21" t="str">
        <f t="shared" si="12"/>
        <v/>
      </c>
      <c r="AH17" s="21" t="str">
        <f t="shared" si="12"/>
        <v/>
      </c>
      <c r="AI17" s="21" t="str">
        <f t="shared" si="13"/>
        <v/>
      </c>
      <c r="AJ17" s="21" t="str">
        <f t="shared" si="14"/>
        <v/>
      </c>
      <c r="AK17" s="21" t="str">
        <f t="shared" si="15"/>
        <v/>
      </c>
      <c r="AL17" s="21" t="str">
        <f t="shared" si="16"/>
        <v/>
      </c>
      <c r="AM17" s="21" t="str">
        <f t="shared" si="17"/>
        <v/>
      </c>
      <c r="AN17" s="24" t="str">
        <f t="shared" si="18"/>
        <v/>
      </c>
      <c r="AO17" s="14"/>
      <c r="AP17" s="23" t="str">
        <f t="shared" si="19"/>
        <v>*Nodata*!!</v>
      </c>
      <c r="AQ17" s="21" t="str">
        <f t="shared" si="20"/>
        <v/>
      </c>
      <c r="AS17" s="14">
        <v>13</v>
      </c>
      <c r="AT17" s="21" t="str">
        <f t="shared" si="21"/>
        <v/>
      </c>
      <c r="AU17" s="21" t="str">
        <f t="shared" si="22"/>
        <v/>
      </c>
      <c r="AV17" s="21" t="str">
        <f t="shared" si="23"/>
        <v/>
      </c>
      <c r="AW17" s="21" t="str">
        <f t="array" ref="AW17">IFERROR(IF(LEN(K17)=0,"",IF($Y17&gt;0,MAX(IF($O$5:$O$20=$J17,$AL$5:$AL$20,"")),"")),"")</f>
        <v/>
      </c>
      <c r="AX17" s="21" t="str">
        <f t="shared" si="24"/>
        <v/>
      </c>
      <c r="AY17" s="21" t="str">
        <f t="shared" si="25"/>
        <v/>
      </c>
      <c r="BA17" s="14">
        <v>13</v>
      </c>
      <c r="BB17" s="21" t="str">
        <f>IFERROR(IF(LEN(INDEX(Converter!C$9:C$24,Cal!$BA17))=0,"",INDEX(Converter!C$9:C$24,Cal!$BA17)),"")</f>
        <v>https://www.example.com/blog/ppc-tips</v>
      </c>
      <c r="BC17" s="21">
        <f t="shared" si="34"/>
        <v>24</v>
      </c>
      <c r="BD17" s="21">
        <f t="shared" si="35"/>
        <v>29</v>
      </c>
      <c r="BE17" s="21" t="str">
        <f t="shared" si="36"/>
        <v/>
      </c>
      <c r="BF17" s="21" t="str">
        <f t="shared" si="37"/>
        <v>blog</v>
      </c>
      <c r="BG17" s="21" t="str">
        <f t="shared" si="38"/>
        <v>ppc-tips</v>
      </c>
      <c r="BH17" s="21" t="str">
        <f t="shared" si="39"/>
        <v/>
      </c>
      <c r="BI17" s="21">
        <f t="shared" si="26"/>
        <v>2</v>
      </c>
      <c r="BJ17" s="21">
        <f t="shared" si="40"/>
        <v>13</v>
      </c>
      <c r="BK17" s="21" t="str">
        <f t="shared" si="27"/>
        <v>ppc-tips</v>
      </c>
      <c r="BL17" s="21">
        <f t="shared" si="28"/>
        <v>11</v>
      </c>
      <c r="BM17" s="21" t="str">
        <f t="shared" si="29"/>
        <v>/blog/ppc-tips</v>
      </c>
      <c r="BO17" s="21" t="str">
        <f t="shared" si="30"/>
        <v/>
      </c>
      <c r="BP17" s="21" t="str">
        <f t="shared" si="31"/>
        <v/>
      </c>
      <c r="BQ17" s="21" t="str">
        <f t="shared" si="45"/>
        <v/>
      </c>
      <c r="BR17" s="21" t="str">
        <f t="shared" si="46"/>
        <v/>
      </c>
    </row>
    <row r="18" spans="2:70" x14ac:dyDescent="0.25">
      <c r="B18" s="21" t="str">
        <f t="shared" si="0"/>
        <v/>
      </c>
      <c r="C18" s="21" t="str">
        <f t="shared" si="1"/>
        <v/>
      </c>
      <c r="E18" s="14" t="s">
        <v>18</v>
      </c>
      <c r="F18" s="21">
        <f>sumfilter+1</f>
        <v>2</v>
      </c>
      <c r="I18" s="14">
        <v>14</v>
      </c>
      <c r="J18" s="21" t="str">
        <f>IF(LEN(INDEX(Menu!C$7:C$22,Cal!$I18))=0,"",INDEX(Menu!C$7:C$22,Cal!$I18))</f>
        <v/>
      </c>
      <c r="K18" s="21" t="str">
        <f>IFERROR(IF(LEN(INDEX(Menu!D$7:D$22,Cal!$I18))=0,"",INDEX(Menu!D$7:D$22,Cal!$I18)),"")</f>
        <v/>
      </c>
      <c r="L18" s="21" t="str">
        <f>IFERROR(IF(LEN($K18)=0,"",IF(INDEX(Menu!E$7:E$22,Cal!$I18)=J18,"Main Page",IF(LEN(INDEX(Menu!E$7:E$22,Cal!$I18))=0,"Main Page",INDEX(Menu!E$7:E$22,Cal!$I18)))),"Main Page")</f>
        <v/>
      </c>
      <c r="M18" s="21" t="str">
        <f>IFERROR(IF(LEN(INDEX(Menu!F$7:F$22,Cal!$I18))=0,"",INDEX(Menu!F$7:F$22,Cal!$I18)),"")</f>
        <v/>
      </c>
      <c r="N18" s="21" t="str">
        <f t="shared" si="2"/>
        <v/>
      </c>
      <c r="O18" s="21" t="str">
        <f t="shared" si="3"/>
        <v/>
      </c>
      <c r="P18" s="21" t="str">
        <f>IFERROR(IF(LEN(K18)=0,"",COUNTIF($L$5:L18,L18)),"")</f>
        <v/>
      </c>
      <c r="Q18" s="21" t="str">
        <f t="shared" si="4"/>
        <v/>
      </c>
      <c r="R18" s="21" t="str">
        <f t="shared" si="33"/>
        <v>-</v>
      </c>
      <c r="S18" s="21"/>
      <c r="T18" s="21" t="str">
        <f t="shared" si="5"/>
        <v/>
      </c>
      <c r="U18" s="21" t="str">
        <f t="shared" si="6"/>
        <v/>
      </c>
      <c r="V18" s="21" t="str">
        <f t="shared" si="7"/>
        <v/>
      </c>
      <c r="W18" s="21" t="str">
        <f t="shared" si="8"/>
        <v/>
      </c>
      <c r="X18" s="21" t="str">
        <f t="shared" si="9"/>
        <v/>
      </c>
      <c r="Y18" s="21" t="str">
        <f t="shared" si="10"/>
        <v/>
      </c>
      <c r="Z18" s="21" t="str">
        <f t="shared" si="42"/>
        <v/>
      </c>
      <c r="AA18" s="21" t="str">
        <f t="shared" si="11"/>
        <v/>
      </c>
      <c r="AB18" s="21" t="str">
        <f t="shared" si="11"/>
        <v/>
      </c>
      <c r="AC18" s="21" t="str">
        <f t="shared" si="11"/>
        <v/>
      </c>
      <c r="AD18" s="21" t="str">
        <f t="shared" si="11"/>
        <v/>
      </c>
      <c r="AE18" s="21" t="str">
        <f t="shared" si="12"/>
        <v/>
      </c>
      <c r="AF18" s="21" t="str">
        <f t="shared" si="12"/>
        <v/>
      </c>
      <c r="AG18" s="21" t="str">
        <f t="shared" si="12"/>
        <v/>
      </c>
      <c r="AH18" s="21" t="str">
        <f t="shared" si="12"/>
        <v/>
      </c>
      <c r="AI18" s="21" t="str">
        <f t="shared" si="13"/>
        <v/>
      </c>
      <c r="AJ18" s="21" t="str">
        <f t="shared" si="14"/>
        <v/>
      </c>
      <c r="AK18" s="21" t="str">
        <f t="shared" si="15"/>
        <v/>
      </c>
      <c r="AL18" s="21" t="str">
        <f t="shared" si="16"/>
        <v/>
      </c>
      <c r="AM18" s="21" t="str">
        <f t="shared" si="17"/>
        <v/>
      </c>
      <c r="AN18" s="24" t="str">
        <f t="shared" si="18"/>
        <v/>
      </c>
      <c r="AO18" s="14"/>
      <c r="AP18" s="23" t="str">
        <f t="shared" si="19"/>
        <v>*Nodata*!!</v>
      </c>
      <c r="AQ18" s="21" t="str">
        <f t="shared" si="20"/>
        <v/>
      </c>
      <c r="AS18" s="14">
        <v>14</v>
      </c>
      <c r="AT18" s="21" t="str">
        <f t="shared" si="21"/>
        <v/>
      </c>
      <c r="AU18" s="21" t="str">
        <f t="shared" si="22"/>
        <v/>
      </c>
      <c r="AV18" s="21" t="str">
        <f t="shared" si="23"/>
        <v/>
      </c>
      <c r="AW18" s="21" t="str">
        <f t="array" ref="AW18">IFERROR(IF(LEN(K18)=0,"",IF($Y18&gt;0,MAX(IF($O$5:$O$20=$J18,$AL$5:$AL$20,"")),"")),"")</f>
        <v/>
      </c>
      <c r="AX18" s="21" t="str">
        <f t="shared" si="24"/>
        <v/>
      </c>
      <c r="AY18" s="21" t="str">
        <f t="shared" si="25"/>
        <v/>
      </c>
      <c r="BA18" s="14">
        <v>14</v>
      </c>
      <c r="BB18" s="21" t="str">
        <f>IFERROR(IF(LEN(INDEX(Converter!C$9:C$24,Cal!$BA18))=0,"",INDEX(Converter!C$9:C$24,Cal!$BA18)),"")</f>
        <v>https://www.example.com/blog/social-media-tips</v>
      </c>
      <c r="BC18" s="21">
        <f t="shared" si="34"/>
        <v>24</v>
      </c>
      <c r="BD18" s="21">
        <f t="shared" si="35"/>
        <v>29</v>
      </c>
      <c r="BE18" s="21" t="str">
        <f t="shared" si="36"/>
        <v/>
      </c>
      <c r="BF18" s="21" t="str">
        <f t="shared" si="37"/>
        <v>blog</v>
      </c>
      <c r="BG18" s="21" t="str">
        <f t="shared" si="38"/>
        <v>social-media-tips</v>
      </c>
      <c r="BH18" s="21" t="str">
        <f t="shared" si="39"/>
        <v/>
      </c>
      <c r="BI18" s="21">
        <f t="shared" si="26"/>
        <v>2</v>
      </c>
      <c r="BJ18" s="21">
        <f t="shared" si="40"/>
        <v>14</v>
      </c>
      <c r="BK18" s="21" t="str">
        <f t="shared" si="27"/>
        <v>social-media-tips</v>
      </c>
      <c r="BL18" s="21">
        <f t="shared" si="28"/>
        <v>11</v>
      </c>
      <c r="BM18" s="21" t="str">
        <f t="shared" si="29"/>
        <v>/blog/social-media-tips</v>
      </c>
      <c r="BO18" s="21" t="str">
        <f t="shared" si="30"/>
        <v/>
      </c>
      <c r="BP18" s="21" t="str">
        <f t="shared" si="31"/>
        <v/>
      </c>
      <c r="BQ18" s="21" t="str">
        <f t="shared" si="45"/>
        <v/>
      </c>
      <c r="BR18" s="21" t="str">
        <f t="shared" si="46"/>
        <v/>
      </c>
    </row>
    <row r="19" spans="2:70" x14ac:dyDescent="0.25">
      <c r="B19" s="21" t="str">
        <f t="shared" si="0"/>
        <v/>
      </c>
      <c r="C19" s="21" t="str">
        <f t="shared" si="1"/>
        <v/>
      </c>
      <c r="I19" s="14">
        <v>15</v>
      </c>
      <c r="J19" s="21" t="str">
        <f>IF(LEN(INDEX(Menu!C$7:C$22,Cal!$I19))=0,"",INDEX(Menu!C$7:C$22,Cal!$I19))</f>
        <v/>
      </c>
      <c r="K19" s="21" t="str">
        <f>IFERROR(IF(LEN(INDEX(Menu!D$7:D$22,Cal!$I19))=0,"",INDEX(Menu!D$7:D$22,Cal!$I19)),"")</f>
        <v/>
      </c>
      <c r="L19" s="21" t="str">
        <f>IFERROR(IF(LEN($K19)=0,"",IF(INDEX(Menu!E$7:E$22,Cal!$I19)=J19,"Main Page",IF(LEN(INDEX(Menu!E$7:E$22,Cal!$I19))=0,"Main Page",INDEX(Menu!E$7:E$22,Cal!$I19)))),"Main Page")</f>
        <v/>
      </c>
      <c r="M19" s="21" t="str">
        <f>IFERROR(IF(LEN(INDEX(Menu!F$7:F$22,Cal!$I19))=0,"",INDEX(Menu!F$7:F$22,Cal!$I19)),"")</f>
        <v/>
      </c>
      <c r="N19" s="21" t="str">
        <f t="shared" si="2"/>
        <v/>
      </c>
      <c r="O19" s="21" t="str">
        <f t="shared" si="3"/>
        <v/>
      </c>
      <c r="P19" s="21" t="str">
        <f>IFERROR(IF(LEN(K19)=0,"",COUNTIF($L$5:L19,L19)),"")</f>
        <v/>
      </c>
      <c r="Q19" s="21" t="str">
        <f t="shared" si="4"/>
        <v/>
      </c>
      <c r="R19" s="21" t="str">
        <f t="shared" si="33"/>
        <v>-</v>
      </c>
      <c r="S19" s="21"/>
      <c r="T19" s="21" t="str">
        <f t="shared" si="5"/>
        <v/>
      </c>
      <c r="U19" s="21" t="str">
        <f t="shared" si="6"/>
        <v/>
      </c>
      <c r="V19" s="21" t="str">
        <f t="shared" si="7"/>
        <v/>
      </c>
      <c r="W19" s="21" t="str">
        <f t="shared" si="8"/>
        <v/>
      </c>
      <c r="X19" s="21" t="str">
        <f t="shared" si="9"/>
        <v/>
      </c>
      <c r="Y19" s="21" t="str">
        <f t="shared" si="10"/>
        <v/>
      </c>
      <c r="Z19" s="21" t="str">
        <f t="shared" si="42"/>
        <v/>
      </c>
      <c r="AA19" s="21" t="str">
        <f t="shared" si="11"/>
        <v/>
      </c>
      <c r="AB19" s="21" t="str">
        <f t="shared" si="11"/>
        <v/>
      </c>
      <c r="AC19" s="21" t="str">
        <f t="shared" si="11"/>
        <v/>
      </c>
      <c r="AD19" s="21" t="str">
        <f t="shared" si="11"/>
        <v/>
      </c>
      <c r="AE19" s="21" t="str">
        <f t="shared" si="12"/>
        <v/>
      </c>
      <c r="AF19" s="21" t="str">
        <f t="shared" si="12"/>
        <v/>
      </c>
      <c r="AG19" s="21" t="str">
        <f t="shared" si="12"/>
        <v/>
      </c>
      <c r="AH19" s="21" t="str">
        <f t="shared" si="12"/>
        <v/>
      </c>
      <c r="AI19" s="21" t="str">
        <f t="shared" si="13"/>
        <v/>
      </c>
      <c r="AJ19" s="21" t="str">
        <f t="shared" si="14"/>
        <v/>
      </c>
      <c r="AK19" s="21" t="str">
        <f t="shared" si="15"/>
        <v/>
      </c>
      <c r="AL19" s="21" t="str">
        <f t="shared" si="16"/>
        <v/>
      </c>
      <c r="AM19" s="21" t="str">
        <f t="shared" si="17"/>
        <v/>
      </c>
      <c r="AN19" s="24" t="str">
        <f t="shared" si="18"/>
        <v/>
      </c>
      <c r="AO19" s="14"/>
      <c r="AP19" s="23" t="str">
        <f t="shared" si="19"/>
        <v>*Nodata*!!</v>
      </c>
      <c r="AQ19" s="21" t="str">
        <f t="shared" si="20"/>
        <v/>
      </c>
      <c r="AS19" s="14">
        <v>15</v>
      </c>
      <c r="AT19" s="21" t="str">
        <f t="shared" si="21"/>
        <v/>
      </c>
      <c r="AU19" s="21" t="str">
        <f t="shared" si="22"/>
        <v/>
      </c>
      <c r="AV19" s="21" t="str">
        <f t="shared" si="23"/>
        <v/>
      </c>
      <c r="AW19" s="21" t="str">
        <f t="array" ref="AW19">IFERROR(IF(LEN(K19)=0,"",IF($Y19&gt;0,MAX(IF($O$5:$O$20=$J19,$AL$5:$AL$20,"")),"")),"")</f>
        <v/>
      </c>
      <c r="AX19" s="21" t="str">
        <f t="shared" si="24"/>
        <v/>
      </c>
      <c r="AY19" s="21" t="str">
        <f t="shared" si="25"/>
        <v/>
      </c>
      <c r="BA19" s="14">
        <v>15</v>
      </c>
      <c r="BB19" s="21" t="str">
        <f>IFERROR(IF(LEN(INDEX(Converter!C$9:C$24,Cal!$BA19))=0,"",INDEX(Converter!C$9:C$24,Cal!$BA19)),"")</f>
        <v/>
      </c>
      <c r="BC19" s="21" t="str">
        <f t="shared" si="34"/>
        <v/>
      </c>
      <c r="BD19" s="21" t="str">
        <f t="shared" si="35"/>
        <v/>
      </c>
      <c r="BE19" s="21" t="str">
        <f t="shared" si="36"/>
        <v/>
      </c>
      <c r="BF19" s="21" t="str">
        <f t="shared" si="37"/>
        <v/>
      </c>
      <c r="BG19" s="21" t="str">
        <f t="shared" si="38"/>
        <v/>
      </c>
      <c r="BH19" s="21" t="str">
        <f t="shared" si="39"/>
        <v/>
      </c>
      <c r="BI19" s="21" t="str">
        <f t="shared" si="26"/>
        <v/>
      </c>
      <c r="BJ19" s="21" t="str">
        <f t="shared" si="40"/>
        <v/>
      </c>
      <c r="BK19" s="21" t="str">
        <f t="shared" si="27"/>
        <v/>
      </c>
      <c r="BL19" s="21" t="str">
        <f t="shared" si="28"/>
        <v/>
      </c>
      <c r="BM19" s="21" t="str">
        <f t="shared" si="29"/>
        <v/>
      </c>
      <c r="BO19" s="21" t="str">
        <f t="shared" si="30"/>
        <v/>
      </c>
      <c r="BP19" s="21" t="str">
        <f t="shared" si="31"/>
        <v/>
      </c>
      <c r="BQ19" s="21" t="str">
        <f t="shared" si="45"/>
        <v/>
      </c>
      <c r="BR19" s="21" t="str">
        <f t="shared" si="46"/>
        <v/>
      </c>
    </row>
    <row r="20" spans="2:70" x14ac:dyDescent="0.25">
      <c r="B20" s="21" t="str">
        <f t="shared" si="0"/>
        <v/>
      </c>
      <c r="C20" s="21" t="str">
        <f t="shared" si="1"/>
        <v/>
      </c>
      <c r="I20" s="14">
        <v>16</v>
      </c>
      <c r="J20" s="21" t="str">
        <f>IF(LEN(INDEX(Menu!C$7:C$22,Cal!$I20))=0,"",INDEX(Menu!C$7:C$22,Cal!$I20))</f>
        <v/>
      </c>
      <c r="K20" s="21" t="str">
        <f>IFERROR(IF(LEN(INDEX(Menu!D$7:D$22,Cal!$I20))=0,"",INDEX(Menu!D$7:D$22,Cal!$I20)),"")</f>
        <v/>
      </c>
      <c r="L20" s="21" t="str">
        <f>IFERROR(IF(LEN($K20)=0,"",IF(INDEX(Menu!E$7:E$22,Cal!$I20)=J20,"Main Page",IF(LEN(INDEX(Menu!E$7:E$22,Cal!$I20))=0,"Main Page",INDEX(Menu!E$7:E$22,Cal!$I20)))),"Main Page")</f>
        <v/>
      </c>
      <c r="M20" s="21" t="str">
        <f>IFERROR(IF(LEN(INDEX(Menu!F$7:F$22,Cal!$I20))=0,"",INDEX(Menu!F$7:F$22,Cal!$I20)),"")</f>
        <v/>
      </c>
      <c r="N20" s="21" t="str">
        <f t="shared" si="2"/>
        <v/>
      </c>
      <c r="O20" s="21" t="str">
        <f t="shared" si="3"/>
        <v/>
      </c>
      <c r="P20" s="21" t="str">
        <f>IFERROR(IF(LEN(K20)=0,"",COUNTIF($L$5:L20,L20)),"")</f>
        <v/>
      </c>
      <c r="Q20" s="21" t="str">
        <f t="shared" si="4"/>
        <v/>
      </c>
      <c r="R20" s="21" t="str">
        <f t="shared" si="33"/>
        <v>-</v>
      </c>
      <c r="S20" s="21"/>
      <c r="T20" s="21" t="str">
        <f t="shared" si="5"/>
        <v/>
      </c>
      <c r="U20" s="21" t="str">
        <f t="shared" si="6"/>
        <v/>
      </c>
      <c r="V20" s="21" t="str">
        <f t="shared" si="7"/>
        <v/>
      </c>
      <c r="W20" s="21" t="str">
        <f t="shared" si="8"/>
        <v/>
      </c>
      <c r="X20" s="21" t="str">
        <f t="shared" si="9"/>
        <v/>
      </c>
      <c r="Y20" s="21" t="str">
        <f t="shared" si="10"/>
        <v/>
      </c>
      <c r="Z20" s="21" t="str">
        <f t="shared" si="42"/>
        <v/>
      </c>
      <c r="AA20" s="21" t="str">
        <f t="shared" si="11"/>
        <v/>
      </c>
      <c r="AB20" s="21" t="str">
        <f t="shared" si="11"/>
        <v/>
      </c>
      <c r="AC20" s="21" t="str">
        <f t="shared" si="11"/>
        <v/>
      </c>
      <c r="AD20" s="21" t="str">
        <f t="shared" si="11"/>
        <v/>
      </c>
      <c r="AE20" s="21" t="str">
        <f t="shared" si="12"/>
        <v/>
      </c>
      <c r="AF20" s="21" t="str">
        <f t="shared" si="12"/>
        <v/>
      </c>
      <c r="AG20" s="21" t="str">
        <f t="shared" si="12"/>
        <v/>
      </c>
      <c r="AH20" s="21" t="str">
        <f t="shared" si="12"/>
        <v/>
      </c>
      <c r="AI20" s="21" t="str">
        <f t="shared" si="13"/>
        <v/>
      </c>
      <c r="AJ20" s="21" t="str">
        <f t="shared" si="14"/>
        <v/>
      </c>
      <c r="AK20" s="21" t="str">
        <f t="shared" si="15"/>
        <v/>
      </c>
      <c r="AL20" s="21" t="str">
        <f t="shared" si="16"/>
        <v/>
      </c>
      <c r="AM20" s="21" t="str">
        <f t="shared" si="17"/>
        <v/>
      </c>
      <c r="AN20" s="24" t="str">
        <f t="shared" si="18"/>
        <v/>
      </c>
      <c r="AO20" s="14"/>
      <c r="AP20" s="23" t="str">
        <f t="shared" si="19"/>
        <v>*Nodata*!!</v>
      </c>
      <c r="AQ20" s="21" t="str">
        <f t="shared" si="20"/>
        <v/>
      </c>
      <c r="AS20" s="14">
        <v>16</v>
      </c>
      <c r="AT20" s="21" t="str">
        <f t="shared" si="21"/>
        <v/>
      </c>
      <c r="AU20" s="21" t="str">
        <f t="shared" si="22"/>
        <v/>
      </c>
      <c r="AV20" s="21" t="str">
        <f t="shared" si="23"/>
        <v/>
      </c>
      <c r="AW20" s="21" t="str">
        <f t="array" ref="AW20">IFERROR(IF(LEN(K20)=0,"",IF($Y20&gt;0,MAX(IF($O$5:$O$20=$J20,$AL$5:$AL$20,"")),"")),"")</f>
        <v/>
      </c>
      <c r="AX20" s="21" t="str">
        <f t="shared" si="24"/>
        <v/>
      </c>
      <c r="AY20" s="21" t="str">
        <f t="shared" si="25"/>
        <v/>
      </c>
      <c r="BA20" s="14">
        <v>16</v>
      </c>
      <c r="BB20" s="21" t="str">
        <f>IFERROR(IF(LEN(INDEX(Converter!C$9:C$24,Cal!$BA20))=0,"",INDEX(Converter!C$9:C$24,Cal!$BA20)),"")</f>
        <v/>
      </c>
      <c r="BC20" s="21" t="str">
        <f t="shared" si="34"/>
        <v/>
      </c>
      <c r="BD20" s="21" t="str">
        <f t="shared" si="35"/>
        <v/>
      </c>
      <c r="BE20" s="21" t="str">
        <f t="shared" si="36"/>
        <v/>
      </c>
      <c r="BF20" s="21" t="str">
        <f t="shared" si="37"/>
        <v/>
      </c>
      <c r="BG20" s="21" t="str">
        <f t="shared" si="38"/>
        <v/>
      </c>
      <c r="BH20" s="21" t="str">
        <f t="shared" si="39"/>
        <v/>
      </c>
      <c r="BI20" s="21" t="str">
        <f t="shared" si="26"/>
        <v/>
      </c>
      <c r="BJ20" s="21" t="str">
        <f t="shared" si="40"/>
        <v/>
      </c>
      <c r="BK20" s="21" t="str">
        <f t="shared" si="27"/>
        <v/>
      </c>
      <c r="BL20" s="21" t="str">
        <f t="shared" si="28"/>
        <v/>
      </c>
      <c r="BM20" s="21" t="str">
        <f t="shared" si="29"/>
        <v/>
      </c>
      <c r="BO20" s="21" t="str">
        <f t="shared" si="30"/>
        <v/>
      </c>
      <c r="BP20" s="21" t="str">
        <f t="shared" si="31"/>
        <v/>
      </c>
      <c r="BQ20" s="21" t="str">
        <f t="shared" si="45"/>
        <v/>
      </c>
      <c r="BR20" s="21" t="str">
        <f t="shared" si="46"/>
        <v/>
      </c>
    </row>
    <row r="21" spans="2:70" x14ac:dyDescent="0.25">
      <c r="AO21" s="14" t="s">
        <v>17</v>
      </c>
      <c r="AP21" s="23" t="str">
        <f t="shared" ref="AP21:AP36" si="47">IF($F$16=1,N5,"")</f>
        <v>/home</v>
      </c>
      <c r="AQ21" s="21" t="str">
        <f t="shared" ref="AQ21:AQ36" si="48">AN5</f>
        <v>0-4</v>
      </c>
      <c r="AS21" s="15" t="s">
        <v>116</v>
      </c>
      <c r="AT21" s="74">
        <f>MIN(AT5:AT20)</f>
        <v>0</v>
      </c>
    </row>
    <row r="22" spans="2:70" x14ac:dyDescent="0.25">
      <c r="AO22" s="14"/>
      <c r="AP22" s="23" t="str">
        <f t="shared" si="47"/>
        <v>/services</v>
      </c>
      <c r="AQ22" s="21" t="str">
        <f t="shared" si="48"/>
        <v>3-4</v>
      </c>
      <c r="AS22" s="15" t="s">
        <v>115</v>
      </c>
      <c r="AT22" s="74">
        <f>MAX(AT5:AT20)</f>
        <v>12</v>
      </c>
    </row>
    <row r="23" spans="2:70" x14ac:dyDescent="0.25">
      <c r="AO23" s="14"/>
      <c r="AP23" s="23" t="str">
        <f t="shared" si="47"/>
        <v>/services/marketing</v>
      </c>
      <c r="AQ23" s="21" t="str">
        <f t="shared" si="48"/>
        <v>6-7</v>
      </c>
    </row>
    <row r="24" spans="2:70" x14ac:dyDescent="0.25">
      <c r="E24" s="14" t="s">
        <v>29</v>
      </c>
      <c r="F24" s="14" t="s">
        <v>26</v>
      </c>
      <c r="AO24" s="14"/>
      <c r="AP24" s="23" t="str">
        <f t="shared" si="47"/>
        <v>/services/seo</v>
      </c>
      <c r="AQ24" s="21" t="str">
        <f t="shared" si="48"/>
        <v>6-19</v>
      </c>
    </row>
    <row r="25" spans="2:70" x14ac:dyDescent="0.25">
      <c r="E25" s="14" t="s">
        <v>27</v>
      </c>
      <c r="F25" s="14" t="s">
        <v>23</v>
      </c>
      <c r="AO25" s="14"/>
      <c r="AP25" s="23" t="str">
        <f t="shared" si="47"/>
        <v>/services/marketing/ppc</v>
      </c>
      <c r="AQ25" s="21" t="str">
        <f t="shared" si="48"/>
        <v>9-10</v>
      </c>
    </row>
    <row r="26" spans="2:70" x14ac:dyDescent="0.25">
      <c r="E26" s="14" t="s">
        <v>30</v>
      </c>
      <c r="F26" s="14" t="s">
        <v>31</v>
      </c>
      <c r="AO26" s="14"/>
      <c r="AP26" s="23" t="str">
        <f t="shared" si="47"/>
        <v>/services/marketing/social-media</v>
      </c>
      <c r="AQ26" s="21" t="str">
        <f t="shared" si="48"/>
        <v>9-13</v>
      </c>
    </row>
    <row r="27" spans="2:70" x14ac:dyDescent="0.25">
      <c r="E27" s="14" t="s">
        <v>32</v>
      </c>
      <c r="F27" s="14" t="s">
        <v>33</v>
      </c>
      <c r="AO27" s="14"/>
      <c r="AP27" s="23" t="str">
        <f t="shared" si="47"/>
        <v>/services/marketing/content</v>
      </c>
      <c r="AQ27" s="21" t="str">
        <f t="shared" si="48"/>
        <v>9-16</v>
      </c>
    </row>
    <row r="28" spans="2:70" x14ac:dyDescent="0.25">
      <c r="E28" s="14" t="s">
        <v>5</v>
      </c>
      <c r="F28" s="14" t="s">
        <v>24</v>
      </c>
      <c r="AO28" s="14"/>
      <c r="AP28" s="23" t="str">
        <f t="shared" si="47"/>
        <v>/services/emailing</v>
      </c>
      <c r="AQ28" s="21" t="str">
        <f t="shared" si="48"/>
        <v>6-22</v>
      </c>
    </row>
    <row r="29" spans="2:70" x14ac:dyDescent="0.25">
      <c r="E29" s="14" t="s">
        <v>28</v>
      </c>
      <c r="F29" s="14" t="s">
        <v>25</v>
      </c>
      <c r="AO29" s="14"/>
      <c r="AP29" s="23" t="str">
        <f t="shared" si="47"/>
        <v>/blog</v>
      </c>
      <c r="AQ29" s="21" t="str">
        <f t="shared" si="48"/>
        <v>12-4</v>
      </c>
    </row>
    <row r="30" spans="2:70" x14ac:dyDescent="0.25">
      <c r="AO30" s="14"/>
      <c r="AP30" s="23" t="str">
        <f t="shared" si="47"/>
        <v>/blog/seo-tips</v>
      </c>
      <c r="AQ30" s="21" t="str">
        <f t="shared" si="48"/>
        <v>15-7</v>
      </c>
    </row>
    <row r="31" spans="2:70" x14ac:dyDescent="0.25">
      <c r="E31" s="14" t="s">
        <v>86</v>
      </c>
      <c r="F31" s="14" t="s">
        <v>90</v>
      </c>
      <c r="G31" s="14" t="s">
        <v>89</v>
      </c>
      <c r="AO31" s="14"/>
      <c r="AP31" s="23" t="str">
        <f t="shared" si="47"/>
        <v>/blog/ppc-tips</v>
      </c>
      <c r="AQ31" s="21" t="str">
        <f t="shared" si="48"/>
        <v>15-10</v>
      </c>
    </row>
    <row r="32" spans="2:70" x14ac:dyDescent="0.25">
      <c r="E32" s="14" t="s">
        <v>87</v>
      </c>
      <c r="F32" s="21" t="s">
        <v>91</v>
      </c>
      <c r="G32" s="21">
        <f t="array" ref="G32">IFERROR(MAX(IF(LEN(K5:K20)&gt;0,Cal!I5:I20,""))+1,2)</f>
        <v>13</v>
      </c>
      <c r="AO32" s="14"/>
      <c r="AP32" s="23" t="str">
        <f t="shared" si="47"/>
        <v>/blog/social-media-tips</v>
      </c>
      <c r="AQ32" s="21" t="str">
        <f t="shared" si="48"/>
        <v>15-13</v>
      </c>
    </row>
    <row r="33" spans="5:43" x14ac:dyDescent="0.25">
      <c r="E33" s="14" t="s">
        <v>88</v>
      </c>
      <c r="F33" s="21">
        <f>IFERROR(MAX($AK$5:$AK$20)+3,2)</f>
        <v>18</v>
      </c>
      <c r="G33" s="21">
        <f>IFERROR(MAX($AL$5:$AL$20)+sumadj,1)</f>
        <v>23</v>
      </c>
      <c r="AO33" s="14"/>
      <c r="AP33" s="23" t="str">
        <f t="shared" si="47"/>
        <v/>
      </c>
      <c r="AQ33" s="21" t="str">
        <f t="shared" si="48"/>
        <v/>
      </c>
    </row>
    <row r="34" spans="5:43" x14ac:dyDescent="0.25">
      <c r="E34" s="14" t="s">
        <v>60</v>
      </c>
      <c r="F34" s="21" t="s">
        <v>91</v>
      </c>
      <c r="G34" s="21">
        <f>IFERROR(BB3+3,3)</f>
        <v>17</v>
      </c>
      <c r="AO34" s="14"/>
      <c r="AP34" s="23" t="str">
        <f t="shared" si="47"/>
        <v/>
      </c>
      <c r="AQ34" s="21" t="str">
        <f t="shared" si="48"/>
        <v/>
      </c>
    </row>
    <row r="35" spans="5:43" x14ac:dyDescent="0.25">
      <c r="AO35" s="14"/>
      <c r="AP35" s="23" t="str">
        <f t="shared" si="47"/>
        <v/>
      </c>
      <c r="AQ35" s="21" t="str">
        <f t="shared" si="48"/>
        <v/>
      </c>
    </row>
    <row r="36" spans="5:43" x14ac:dyDescent="0.25">
      <c r="AO36" s="14"/>
      <c r="AP36" s="23" t="str">
        <f t="shared" si="47"/>
        <v/>
      </c>
      <c r="AQ36" s="21" t="str">
        <f t="shared" si="48"/>
        <v/>
      </c>
    </row>
    <row r="170" spans="44:44" x14ac:dyDescent="0.25">
      <c r="AR170" s="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Menu</vt:lpstr>
      <vt:lpstr>Sitemap</vt:lpstr>
      <vt:lpstr>Converter</vt:lpstr>
      <vt:lpstr>Cal</vt:lpstr>
      <vt:lpstr>ToU</vt:lpstr>
      <vt:lpstr>colorlist</vt:lpstr>
      <vt:lpstr>headx</vt:lpstr>
      <vt:lpstr>home</vt:lpstr>
      <vt:lpstr>ToU!Print_Area</vt:lpstr>
      <vt:lpstr>sumadj</vt:lpstr>
      <vt:lpstr>sumfilter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dcterms:created xsi:type="dcterms:W3CDTF">2023-02-01T13:09:40Z</dcterms:created>
  <dcterms:modified xsi:type="dcterms:W3CDTF">2023-02-27T12:08:22Z</dcterms:modified>
  <dc:title>Sitemap Generator V1 Template</dc:title>
  <dc:subject>Sitemap Generator V1</dc:subject>
  <dc:description>Sitemap Generator V1 template by Master Productivity Kit — masterproductivitykit.com</dc:description>
  <cp:keywords>Master Productivity Kit, Excel template, Google Sheets template</cp:keywords>
  <cp:category>Business Template</cp:category>
</cp:coreProperties>
</file>